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updateLinks="never" defaultThemeVersion="124226"/>
  <xr:revisionPtr revIDLastSave="0" documentId="13_ncr:1_{1CC78DF7-FF41-4E2E-9958-EEDF41068AED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invoices'!$A$1:$M$269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0">'SRB invoices'!$A$334:$H$341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K291" i="12" l="1"/>
  <c r="K290" i="12"/>
  <c r="K289" i="12"/>
  <c r="K288" i="12"/>
  <c r="K287" i="12"/>
  <c r="K286" i="12"/>
  <c r="K285" i="12"/>
  <c r="E188" i="12"/>
  <c r="E189" i="12" s="1"/>
  <c r="E190" i="12"/>
  <c r="E191" i="12"/>
  <c r="E192" i="12"/>
  <c r="E193" i="12" s="1"/>
  <c r="E194" i="12"/>
  <c r="E195" i="12"/>
  <c r="E187" i="12"/>
  <c r="E186" i="12"/>
  <c r="E352" i="3"/>
  <c r="K281" i="12" l="1"/>
  <c r="K282" i="12"/>
  <c r="K283" i="12" s="1"/>
  <c r="K284" i="12" s="1"/>
  <c r="K280" i="12"/>
  <c r="K247" i="12"/>
  <c r="K248" i="12" s="1"/>
  <c r="K249" i="12" s="1"/>
  <c r="K250" i="12" s="1"/>
  <c r="K251" i="12" s="1"/>
  <c r="K252" i="12" s="1"/>
  <c r="K253" i="12" s="1"/>
  <c r="K254" i="12" s="1"/>
  <c r="K255" i="12" s="1"/>
  <c r="K256" i="12" s="1"/>
  <c r="K257" i="12" s="1"/>
  <c r="K258" i="12" s="1"/>
  <c r="K259" i="12" s="1"/>
  <c r="K260" i="12" s="1"/>
  <c r="K261" i="12" s="1"/>
  <c r="K262" i="12" s="1"/>
  <c r="K263" i="12" s="1"/>
  <c r="K264" i="12" s="1"/>
  <c r="K265" i="12" s="1"/>
  <c r="K266" i="12" s="1"/>
  <c r="K267" i="12" s="1"/>
  <c r="K268" i="12" s="1"/>
  <c r="K269" i="12" s="1"/>
  <c r="K270" i="12" s="1"/>
  <c r="K271" i="12" s="1"/>
  <c r="K272" i="12" s="1"/>
  <c r="K273" i="12" s="1"/>
  <c r="K274" i="12" s="1"/>
  <c r="K275" i="12" s="1"/>
  <c r="K276" i="12" s="1"/>
  <c r="K277" i="12" s="1"/>
  <c r="K278" i="12" s="1"/>
  <c r="K279" i="12" s="1"/>
  <c r="E184" i="12" l="1"/>
  <c r="E367" i="3" l="1"/>
  <c r="F367" i="3" s="1"/>
  <c r="E183" i="12" l="1"/>
  <c r="E182" i="12"/>
  <c r="E351" i="3"/>
  <c r="E181" i="12" l="1"/>
  <c r="E180" i="12" l="1"/>
  <c r="E366" i="3" l="1"/>
  <c r="F366" i="3" s="1"/>
  <c r="E365" i="3" l="1"/>
  <c r="F365" i="3" s="1"/>
  <c r="E364" i="3" l="1"/>
  <c r="F364" i="3" s="1"/>
  <c r="C354" i="3" l="1"/>
  <c r="C355" i="3" s="1"/>
  <c r="C359" i="3"/>
  <c r="F360" i="3"/>
  <c r="K329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s="1"/>
  <c r="L6" i="12" l="1"/>
  <c r="L5" i="12"/>
  <c r="L4" i="12"/>
  <c r="M4" i="12" l="1"/>
  <c r="C334" i="3" l="1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H330" i="3"/>
  <c r="H332" i="3" s="1"/>
  <c r="F332" i="3"/>
  <c r="X18" i="6" l="1"/>
  <c r="E323" i="3" l="1"/>
  <c r="F323" i="3" s="1"/>
  <c r="E322" i="3"/>
  <c r="F322" i="3" s="1"/>
  <c r="E346" i="3" l="1"/>
  <c r="F346" i="3" s="1"/>
  <c r="E347" i="3"/>
  <c r="F347" i="3" s="1"/>
  <c r="E321" i="3"/>
  <c r="F321" i="3" s="1"/>
  <c r="E324" i="3"/>
  <c r="F324" i="3" l="1"/>
  <c r="F333" i="3"/>
  <c r="E315" i="3"/>
  <c r="F315" i="3" s="1"/>
  <c r="E319" i="3" l="1"/>
  <c r="F319" i="3" s="1"/>
  <c r="E318" i="3"/>
  <c r="F318" i="3" s="1"/>
  <c r="I148" i="12" l="1"/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R150" i="12"/>
  <c r="R151" i="12" s="1"/>
  <c r="R152" i="12" s="1"/>
  <c r="R15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K142" i="12" s="1"/>
  <c r="K143" i="12" s="1"/>
  <c r="K144" i="12" s="1"/>
  <c r="K145" i="12" s="1"/>
  <c r="K146" i="12" s="1"/>
  <c r="K147" i="12" s="1"/>
  <c r="K148" i="12" s="1"/>
  <c r="K149" i="12" s="1"/>
  <c r="K150" i="12" s="1"/>
  <c r="K151" i="12" s="1"/>
  <c r="K152" i="12" s="1"/>
  <c r="K153" i="12" s="1"/>
  <c r="K154" i="12" s="1"/>
  <c r="K155" i="12" s="1"/>
  <c r="K156" i="12" s="1"/>
  <c r="K157" i="12" s="1"/>
  <c r="K158" i="12" l="1"/>
  <c r="K159" i="12" s="1"/>
  <c r="K160" i="12" s="1"/>
  <c r="K161" i="12" s="1"/>
  <c r="K162" i="12" s="1"/>
  <c r="K163" i="12" s="1"/>
  <c r="K164" i="12" s="1"/>
  <c r="K165" i="12" s="1"/>
  <c r="K166" i="12" s="1"/>
  <c r="K167" i="12" s="1"/>
  <c r="K168" i="12" s="1"/>
  <c r="K169" i="12" s="1"/>
  <c r="K170" i="12" s="1"/>
  <c r="K171" i="12" s="1"/>
  <c r="K172" i="12" s="1"/>
  <c r="K173" i="12" s="1"/>
  <c r="K174" i="12" s="1"/>
  <c r="K175" i="12" s="1"/>
  <c r="K176" i="12" s="1"/>
  <c r="K177" i="12" s="1"/>
  <c r="K178" i="12" s="1"/>
  <c r="K179" i="12" s="1"/>
  <c r="K180" i="12" s="1"/>
  <c r="K181" i="12" s="1"/>
  <c r="K182" i="12" s="1"/>
  <c r="K183" i="12" s="1"/>
  <c r="K184" i="12" s="1"/>
  <c r="K185" i="12" s="1"/>
  <c r="K186" i="12" s="1"/>
  <c r="K187" i="12" s="1"/>
  <c r="K188" i="12" s="1"/>
  <c r="K189" i="12" s="1"/>
  <c r="K190" i="12" s="1"/>
  <c r="K191" i="12" s="1"/>
  <c r="K192" i="12" s="1"/>
  <c r="K193" i="12" s="1"/>
  <c r="K194" i="12" s="1"/>
  <c r="K195" i="12" s="1"/>
  <c r="K196" i="12" s="1"/>
  <c r="K197" i="12" s="1"/>
  <c r="K198" i="12" s="1"/>
  <c r="K199" i="12" s="1"/>
  <c r="K200" i="12" s="1"/>
  <c r="K201" i="12" s="1"/>
  <c r="K202" i="12" s="1"/>
  <c r="K203" i="12" s="1"/>
  <c r="K204" i="12" s="1"/>
  <c r="K205" i="12" s="1"/>
  <c r="K206" i="12" s="1"/>
  <c r="K207" i="12" s="1"/>
  <c r="K208" i="12" s="1"/>
  <c r="K209" i="12" s="1"/>
  <c r="K210" i="12" s="1"/>
  <c r="K211" i="12" s="1"/>
  <c r="K212" i="12" s="1"/>
  <c r="K213" i="12" s="1"/>
  <c r="K214" i="12" s="1"/>
  <c r="K215" i="12" s="1"/>
  <c r="K216" i="12" s="1"/>
  <c r="K217" i="12" s="1"/>
  <c r="K218" i="12" s="1"/>
  <c r="K219" i="12" s="1"/>
  <c r="K220" i="12" s="1"/>
  <c r="K221" i="12" s="1"/>
  <c r="K222" i="12" s="1"/>
  <c r="K223" i="12" s="1"/>
  <c r="K224" i="12" s="1"/>
  <c r="K225" i="12" s="1"/>
  <c r="K226" i="12" s="1"/>
  <c r="K227" i="12" s="1"/>
  <c r="K228" i="12" s="1"/>
  <c r="K229" i="12" s="1"/>
  <c r="K230" i="12" s="1"/>
  <c r="K231" i="12" s="1"/>
  <c r="K232" i="12" s="1"/>
  <c r="K233" i="12" s="1"/>
  <c r="K234" i="12" s="1"/>
  <c r="K235" i="12" s="1"/>
  <c r="K236" i="12" s="1"/>
  <c r="K237" i="12" s="1"/>
  <c r="K238" i="12" s="1"/>
  <c r="K239" i="12" s="1"/>
  <c r="K240" i="12" s="1"/>
  <c r="K241" i="12" s="1"/>
  <c r="K242" i="12" s="1"/>
  <c r="K243" i="12" s="1"/>
  <c r="K244" i="12" s="1"/>
  <c r="K245" i="12" s="1"/>
  <c r="K246" i="12" s="1"/>
  <c r="E314" i="3"/>
  <c r="F314" i="3" s="1"/>
  <c r="E373" i="3" l="1"/>
  <c r="F373" i="3" s="1"/>
  <c r="E320" i="3" l="1"/>
  <c r="F320" i="3" l="1"/>
  <c r="K332" i="3"/>
  <c r="K333" i="3" s="1"/>
  <c r="K334" i="3" s="1"/>
  <c r="E313" i="3"/>
  <c r="F313" i="3" s="1"/>
  <c r="E371" i="3"/>
  <c r="F371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E171" i="12" s="1"/>
  <c r="E172" i="12" s="1"/>
  <c r="E173" i="12" s="1"/>
  <c r="E174" i="12" s="1"/>
  <c r="E175" i="12" s="1"/>
  <c r="E176" i="12" s="1"/>
  <c r="E177" i="12" s="1"/>
  <c r="E178" i="12" s="1"/>
  <c r="E179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378" i="3"/>
  <c r="F378" i="3" s="1"/>
  <c r="E19" i="11" l="1"/>
  <c r="E28" i="11" s="1"/>
  <c r="F283" i="3" l="1"/>
  <c r="E344" i="3"/>
  <c r="E285" i="3"/>
  <c r="E284" i="3"/>
  <c r="F284" i="3" s="1"/>
  <c r="E282" i="3"/>
  <c r="F282" i="3" s="1"/>
  <c r="F344" i="3" l="1"/>
  <c r="AC29" i="9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98" i="6" l="1"/>
  <c r="P97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99" i="6"/>
  <c r="P101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<sst xmlns="http://schemas.openxmlformats.org/spreadsheetml/2006/main" count="10292" uniqueCount="7976">
  <si>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</si>
  <si>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</si>
  <si>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</si>
  <si>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</si>
  <si>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</si>
  <si>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</si>
  <si>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</si>
  <si>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</si>
  <si>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</si>
  <si>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</si>
  <si>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</si>
  <si>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</si>
  <si>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</si>
  <si>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</si>
  <si>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</si>
  <si>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</si>
  <si>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</si>
  <si>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</si>
  <si>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</si>
  <si>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</si>
  <si>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</si>
  <si>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</si>
  <si>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</si>
  <si>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</si>
  <si>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</si>
  <si>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</si>
  <si>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</si>
  <si>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</si>
  <si>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</si>
  <si>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</si>
  <si>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</si>
  <si>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</si>
  <si>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</si>
  <si>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</si>
  <si>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</si>
  <si>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</si>
  <si>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</si>
  <si>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</si>
  <si>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</si>
  <si>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</si>
  <si>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</si>
  <si>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</si>
  <si>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</si>
  <si>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</si>
  <si>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</si>
  <si>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</si>
  <si>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</si>
  <si>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</si>
  <si>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</si>
  <si>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</si>
  <si>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</si>
  <si>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</si>
  <si>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</si>
  <si>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</si>
  <si>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</si>
  <si>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</si>
  <si>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</si>
  <si>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</si>
  <si>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</si>
  <si>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</si>
  <si>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</si>
  <si>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</si>
  <si>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</si>
  <si>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</si>
  <si>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</si>
  <si>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</si>
  <si>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</si>
  <si>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</si>
  <si>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</si>
  <si>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</si>
  <si>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</si>
  <si>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</si>
  <si>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</si>
  <si>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</si>
  <si>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</si>
  <si>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</si>
  <si>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</si>
  <si>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</si>
  <si>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</si>
  <si>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</si>
  <si>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</si>
  <si>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</si>
  <si>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</si>
  <si>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</si>
  <si>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</si>
  <si>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</si>
  <si>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</si>
  <si>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</si>
  <si>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</si>
  <si>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</si>
  <si>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</si>
  <si>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</si>
  <si>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</si>
  <si>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</si>
  <si>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</si>
  <si>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</si>
  <si>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</si>
  <si>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</si>
  <si>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</si>
  <si>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</si>
  <si>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</si>
  <si>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</si>
  <si>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</si>
  <si>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</si>
  <si>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</si>
  <si>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</si>
  <si>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</si>
  <si>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</si>
  <si>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</si>
  <si>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</si>
  <si>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</si>
  <si>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</si>
  <si>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</si>
  <si>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</si>
  <si>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</si>
  <si>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</si>
  <si>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</si>
  <si>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</si>
  <si>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</si>
  <si>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</si>
  <si>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</si>
  <si>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</si>
  <si>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</si>
  <si>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</si>
  <si>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</si>
  <si>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</si>
  <si>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</si>
  <si>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</si>
  <si>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</si>
  <si>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</si>
  <si>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</si>
  <si>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</si>
  <si>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</si>
  <si>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</si>
  <si>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</si>
  <si>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</si>
  <si>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</si>
  <si>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</si>
  <si>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</si>
  <si>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</si>
  <si>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</si>
  <si>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</si>
  <si>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</si>
  <si>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</si>
  <si>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</si>
  <si>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</si>
  <si>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</si>
  <si>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</si>
  <si>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</si>
  <si>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</si>
  <si>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</si>
  <si>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</si>
  <si>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</si>
  <si>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</si>
  <si>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</si>
  <si>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</si>
  <si>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</si>
  <si>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</si>
  <si>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</si>
  <si>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</si>
  <si>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</si>
  <si>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</si>
  <si>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</si>
  <si>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</si>
  <si>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</si>
  <si>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</si>
  <si>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</si>
  <si>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</si>
  <si>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</si>
  <si>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</si>
  <si>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</si>
  <si>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</si>
  <si>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</si>
  <si>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</si>
  <si>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</si>
  <si>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</si>
  <si>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</si>
  <si>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</si>
  <si>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</si>
  <si>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</si>
  <si>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</si>
  <si>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</si>
  <si>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</si>
  <si>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</si>
  <si>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</si>
  <si>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</si>
  <si>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</si>
  <si>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</si>
  <si>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</si>
  <si>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</si>
  <si>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</si>
  <si>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</si>
  <si>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</si>
  <si>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</si>
  <si>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</si>
  <si>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</si>
  <si>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</si>
  <si>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</si>
  <si>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</si>
  <si>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</si>
  <si>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</si>
  <si>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</si>
  <si>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</si>
  <si>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</si>
  <si>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</si>
  <si>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</si>
  <si>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</si>
  <si>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</si>
  <si>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</si>
  <si>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</si>
  <si>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</si>
  <si>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</si>
  <si>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</si>
  <si>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</si>
  <si>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</si>
  <si>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</si>
  <si>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</si>
  <si>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</si>
  <si>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</si>
  <si>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</si>
  <si>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</si>
  <si>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</si>
  <si>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</si>
  <si>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</si>
  <si>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</si>
  <si>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</si>
  <si>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</si>
  <si>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</si>
  <si>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</si>
  <si>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</si>
  <si>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</si>
  <si>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</si>
  <si>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</si>
  <si>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</si>
  <si>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</si>
  <si>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</si>
  <si>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</si>
  <si>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</si>
  <si>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</si>
  <si>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</si>
  <si>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</si>
  <si>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</si>
  <si>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</si>
  <si>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</si>
  <si>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</si>
  <si>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</si>
  <si>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</si>
  <si>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</si>
  <si>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</si>
  <si>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</si>
  <si>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</si>
  <si>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</si>
  <si>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</si>
  <si>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</si>
  <si>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</si>
  <si>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</si>
  <si>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</si>
  <si>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</si>
  <si>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</si>
  <si>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</si>
  <si>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</si>
  <si>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</si>
  <si>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</si>
  <si>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</si>
  <si>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</si>
  <si>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</si>
  <si>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</si>
  <si>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</si>
  <si>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</si>
  <si>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</si>
  <si>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</si>
  <si>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</si>
  <si>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</si>
  <si>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</si>
  <si>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</si>
  <si>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</si>
  <si>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</si>
  <si>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</si>
  <si>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</si>
  <si>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</si>
  <si>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</si>
  <si>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</si>
  <si>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</si>
  <si>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</si>
  <si>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</si>
  <si>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</si>
  <si>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</si>
  <si>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</si>
  <si>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</si>
  <si>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</si>
  <si>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</si>
  <si>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</si>
  <si>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</si>
  <si>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</si>
  <si>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</si>
  <si>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</si>
  <si>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</si>
  <si>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</si>
  <si>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</si>
  <si>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</si>
  <si>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</si>
  <si>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</si>
  <si>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</si>
  <si>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</si>
  <si>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</si>
  <si>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</si>
  <si>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</si>
  <si>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</si>
  <si>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</si>
  <si>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</si>
  <si>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</si>
  <si>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</si>
  <si>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</si>
  <si>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</si>
  <si>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</si>
  <si>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</si>
  <si>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</si>
  <si>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</si>
  <si>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</si>
  <si>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</si>
  <si>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</si>
  <si>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</si>
  <si>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</si>
  <si>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</si>
  <si>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</si>
  <si>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</si>
  <si>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</si>
  <si>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</si>
  <si>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</si>
  <si>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</si>
  <si>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</si>
  <si>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</si>
  <si>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</si>
  <si>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</si>
  <si>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</si>
  <si>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</si>
  <si>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</si>
  <si>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</si>
  <si>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</si>
  <si>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</si>
  <si>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</si>
  <si>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</si>
  <si>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</si>
  <si>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</si>
  <si>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</si>
  <si>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</si>
  <si>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</si>
  <si>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</si>
  <si>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</si>
  <si>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</si>
  <si>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</si>
  <si>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</si>
  <si>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</si>
  <si>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</si>
  <si>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</si>
  <si>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</si>
  <si>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</si>
  <si>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</si>
  <si>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</si>
  <si>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</si>
  <si>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</si>
  <si>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</si>
  <si>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</si>
  <si>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</si>
  <si>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</si>
  <si>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</si>
  <si>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</si>
  <si>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</si>
  <si>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</si>
  <si>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</si>
  <si>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</si>
  <si>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</si>
  <si>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</si>
  <si>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</si>
  <si>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</si>
  <si>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</si>
  <si>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</si>
  <si>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</si>
  <si>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</si>
  <si>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</si>
  <si>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</si>
  <si>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</si>
  <si>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</si>
  <si>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</si>
  <si>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</si>
  <si>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</si>
  <si>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</si>
  <si>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</si>
  <si>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</si>
  <si>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</si>
  <si>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</si>
  <si>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</si>
  <si>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</si>
  <si>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</si>
  <si>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</si>
  <si>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</si>
  <si>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</si>
  <si>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</si>
  <si>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</si>
  <si>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</si>
  <si>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</si>
  <si>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</si>
  <si>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</si>
  <si>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</si>
  <si>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</si>
  <si>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</si>
  <si>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</si>
  <si>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</si>
  <si>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</si>
  <si>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</si>
  <si>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</si>
  <si>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</si>
  <si>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</si>
  <si>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</si>
  <si>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</si>
  <si>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</si>
  <si>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</si>
  <si>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</si>
  <si>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</si>
  <si>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</si>
  <si>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</si>
  <si>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</si>
  <si>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</si>
  <si>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</si>
  <si>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</si>
  <si>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</si>
  <si>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</si>
  <si>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</si>
  <si>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</si>
  <si>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</si>
  <si>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</si>
  <si>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</si>
  <si>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</si>
  <si>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</si>
  <si>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</si>
  <si>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</si>
  <si>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</si>
  <si>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</si>
  <si>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</si>
  <si>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</si>
  <si>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</si>
  <si>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</si>
  <si>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</si>
  <si>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</si>
  <si>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</si>
  <si>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</si>
  <si>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</si>
  <si>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</si>
  <si>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</si>
  <si>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</si>
  <si>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</si>
  <si>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</si>
  <si>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</si>
  <si>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</si>
  <si>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</si>
  <si>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</si>
  <si>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</si>
  <si>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</si>
  <si>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</si>
  <si>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</si>
  <si>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</si>
  <si>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</si>
  <si>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</si>
  <si>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</si>
  <si>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</si>
  <si>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</si>
  <si>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</si>
  <si>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</si>
  <si>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</si>
  <si>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</si>
  <si>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</si>
  <si>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</si>
  <si>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</si>
  <si>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</si>
  <si>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</si>
  <si>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</si>
  <si>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</si>
  <si>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</si>
  <si>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</si>
  <si>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</si>
  <si>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</si>
  <si>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</si>
  <si>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</si>
  <si>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</si>
  <si>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</si>
  <si>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</si>
  <si>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</si>
  <si>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</si>
  <si>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</si>
  <si>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</si>
  <si>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</si>
  <si>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</si>
  <si>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</si>
  <si>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</si>
  <si>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</si>
  <si>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</si>
  <si>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</si>
  <si>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</si>
  <si>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</si>
  <si>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</si>
  <si>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</si>
  <si>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</si>
  <si>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</si>
  <si>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</si>
  <si>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</si>
  <si>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</si>
  <si>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</si>
  <si>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</si>
  <si>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</si>
  <si>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</si>
  <si>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</si>
  <si>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</si>
  <si>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</si>
  <si>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</si>
  <si>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</si>
  <si>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</si>
  <si>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</si>
  <si>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</si>
  <si>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</si>
  <si>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</si>
  <si>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</si>
  <si>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</si>
  <si>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</si>
  <si>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</si>
  <si>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</si>
  <si>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</si>
  <si>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</si>
  <si>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</si>
  <si>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</si>
  <si>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</si>
  <si>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</si>
  <si>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</si>
  <si>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</si>
  <si>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</si>
  <si>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</si>
  <si>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</si>
  <si>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</si>
  <si>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</si>
  <si>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</si>
  <si>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</si>
  <si>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</si>
  <si>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</si>
  <si>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</si>
  <si>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</si>
  <si>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</si>
  <si>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</si>
  <si>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</si>
  <si>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</si>
  <si>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</si>
  <si>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</si>
  <si>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</si>
  <si>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</si>
  <si>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</si>
  <si>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</si>
  <si>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</si>
  <si>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</si>
  <si>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</si>
  <si>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</si>
  <si>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</si>
  <si>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</si>
  <si>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</si>
  <si>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</si>
  <si>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</si>
  <si>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</si>
  <si>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</si>
  <si>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</si>
  <si>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</si>
  <si>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</si>
  <si>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</si>
  <si>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</si>
  <si>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</si>
  <si>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</si>
  <si>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</si>
  <si>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</si>
  <si>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</si>
  <si>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</si>
  <si>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</si>
  <si>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</si>
  <si>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</si>
  <si>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</si>
  <si>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</si>
  <si>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</si>
  <si>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</si>
  <si>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</si>
  <si>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</si>
  <si>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</si>
  <si>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</si>
  <si>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</si>
  <si>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</si>
  <si>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</si>
  <si>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</si>
  <si>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</si>
  <si>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</si>
  <si>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</si>
  <si>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</si>
  <si>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</si>
  <si>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</si>
  <si>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</si>
  <si>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</si>
  <si>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</si>
  <si>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</si>
  <si>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</si>
  <si>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</si>
  <si>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</si>
  <si>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</si>
  <si>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</si>
  <si>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</si>
  <si>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</si>
  <si>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</si>
  <si>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</si>
  <si>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</si>
  <si>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</si>
  <si>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</si>
  <si>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</si>
  <si>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</si>
  <si>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</si>
  <si>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</si>
  <si>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</si>
  <si>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</si>
  <si>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</si>
  <si>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</si>
  <si>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</si>
  <si>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</si>
  <si>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</si>
  <si>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</si>
  <si>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</si>
  <si>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</si>
  <si>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</si>
  <si>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</si>
  <si>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</si>
  <si>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</si>
  <si>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</si>
  <si>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</si>
  <si>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</si>
  <si>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</si>
  <si>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</si>
  <si>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</si>
  <si>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</si>
  <si>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</si>
  <si>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</si>
  <si>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</si>
  <si>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</si>
  <si>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</si>
  <si>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</si>
  <si>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</si>
  <si>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</si>
  <si>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</si>
  <si>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</si>
  <si>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</si>
  <si>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</si>
  <si>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</si>
  <si>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</si>
  <si>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</si>
  <si>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</si>
  <si>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</si>
  <si>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</si>
  <si>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</si>
  <si>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</si>
  <si>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</si>
  <si>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</si>
  <si>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</si>
  <si>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</si>
  <si>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</si>
  <si>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</si>
  <si>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</si>
  <si>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</si>
  <si>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</si>
  <si>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</si>
  <si>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</si>
  <si>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</si>
  <si>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</si>
  <si>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</si>
  <si>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</si>
  <si>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</si>
  <si>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</si>
  <si>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</si>
  <si>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</si>
  <si>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</si>
  <si>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</si>
  <si>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</si>
  <si>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</si>
  <si>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</si>
  <si>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</si>
  <si>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</si>
  <si>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</si>
  <si>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</si>
  <si>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</si>
  <si>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</si>
  <si>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</si>
  <si>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</si>
  <si>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</si>
  <si>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</si>
  <si>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</si>
  <si>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</si>
  <si>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</si>
  <si>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</si>
  <si>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</si>
  <si>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</si>
  <si>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</si>
  <si>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</si>
  <si>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</si>
  <si>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</si>
  <si>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</si>
  <si>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</si>
  <si>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</si>
  <si>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</si>
  <si>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</si>
  <si>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</si>
  <si>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</si>
  <si>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</si>
  <si>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</si>
  <si>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</si>
  <si>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</si>
  <si>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</si>
  <si>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</si>
  <si>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</si>
  <si>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</si>
  <si>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</si>
  <si>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</si>
  <si>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</si>
  <si>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</si>
  <si>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</si>
  <si>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</si>
  <si>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</si>
  <si>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</si>
  <si>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</si>
  <si>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</si>
  <si>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</si>
  <si>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</si>
  <si>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</si>
  <si>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</si>
  <si>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</si>
  <si>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</si>
  <si>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</si>
  <si>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</si>
  <si>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</si>
  <si>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</si>
  <si>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</si>
  <si>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</si>
  <si>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</si>
  <si>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</si>
  <si>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</si>
  <si>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</si>
  <si>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</si>
  <si>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</si>
  <si>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</si>
  <si>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</si>
  <si>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</si>
  <si>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</si>
  <si>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</si>
  <si>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</si>
  <si>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</si>
  <si>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</si>
  <si>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</si>
  <si>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</si>
  <si>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</si>
  <si>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</si>
  <si>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</si>
  <si>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</si>
  <si>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</si>
  <si>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</si>
  <si>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</si>
  <si>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</si>
  <si>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</si>
  <si>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</si>
  <si>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</si>
  <si>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</si>
  <si>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</si>
  <si>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</si>
  <si>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</si>
  <si>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</si>
  <si>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</si>
  <si>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</si>
  <si>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</si>
  <si>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</si>
  <si>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</si>
  <si>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</si>
  <si>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</si>
  <si>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</si>
  <si>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</si>
  <si>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</si>
  <si>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</si>
  <si>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</si>
  <si>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</si>
  <si>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</si>
  <si>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</si>
  <si>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</si>
  <si>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</si>
  <si>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</si>
  <si>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</si>
  <si>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</si>
  <si>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</si>
  <si>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</si>
  <si>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</si>
  <si>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</si>
  <si>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</si>
  <si>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</si>
  <si>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</si>
  <si>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</si>
  <si>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</si>
  <si>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</si>
  <si>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</si>
  <si>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</si>
  <si>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</si>
  <si>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</si>
  <si>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</si>
  <si>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</si>
  <si>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</si>
  <si>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</si>
  <si>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</si>
  <si>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</si>
  <si>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</si>
  <si>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</si>
  <si>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</si>
  <si>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</si>
  <si>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</si>
  <si>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</si>
  <si>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</si>
  <si>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</si>
  <si>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</si>
  <si>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</si>
  <si>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</si>
  <si>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</si>
  <si>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</si>
  <si>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</si>
  <si>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</si>
  <si>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</si>
  <si>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</si>
  <si>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</si>
  <si>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</si>
  <si>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</si>
  <si>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</si>
  <si>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</si>
  <si>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</si>
  <si>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</si>
  <si>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</si>
  <si>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</si>
  <si>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</si>
  <si>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</si>
  <si>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</si>
  <si>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</si>
  <si>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</si>
  <si>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</si>
  <si>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</si>
  <si>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</si>
  <si>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</si>
  <si>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</si>
  <si>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</si>
  <si>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</si>
  <si>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</si>
  <si>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</si>
  <si>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</si>
  <si>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</si>
  <si>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</si>
  <si>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</si>
  <si>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</si>
  <si>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</si>
  <si>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</si>
  <si>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</si>
  <si>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</si>
  <si>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</si>
  <si>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</si>
  <si>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</si>
  <si>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</si>
  <si>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</si>
  <si>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</si>
  <si>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</si>
  <si>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</si>
  <si>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</si>
  <si>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</si>
  <si>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</si>
  <si>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</si>
  <si>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</si>
  <si>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</si>
  <si>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</si>
  <si>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</si>
  <si>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</si>
  <si>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</si>
  <si>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</si>
  <si>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</si>
  <si>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</si>
  <si>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</si>
  <si>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</si>
  <si>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</si>
  <si>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</si>
  <si>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</si>
  <si>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</si>
  <si>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</si>
  <si>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</si>
  <si>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</si>
  <si>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</si>
  <si>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</si>
  <si>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</si>
  <si>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</si>
  <si>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</si>
  <si>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</si>
  <si>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</si>
  <si>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</si>
  <si>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</si>
  <si>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</si>
  <si>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</si>
  <si>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</si>
  <si>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</si>
  <si>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</si>
  <si>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</si>
  <si>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</si>
  <si>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</si>
  <si>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</si>
  <si>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</si>
  <si>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</si>
  <si>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</si>
  <si>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</si>
  <si>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</si>
  <si>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</si>
  <si>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</si>
  <si>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</si>
  <si>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</si>
  <si>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</si>
  <si>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</si>
  <si>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</si>
  <si>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</si>
  <si>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</si>
  <si>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</si>
  <si>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</si>
  <si>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</si>
  <si>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</si>
  <si>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</si>
  <si>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</si>
  <si>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</si>
  <si>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</si>
  <si>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</si>
  <si>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</si>
  <si>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</si>
  <si>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</si>
  <si>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</si>
  <si>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</si>
  <si>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</si>
  <si>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</si>
  <si>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</si>
  <si>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</si>
  <si>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</si>
  <si>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</si>
  <si>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</si>
  <si>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</si>
  <si>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</si>
  <si>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</si>
  <si>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</si>
  <si>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</si>
  <si>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</si>
  <si>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</si>
  <si>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</si>
  <si>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</si>
  <si>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</si>
  <si>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</si>
  <si>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</si>
  <si>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</si>
  <si>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</si>
  <si>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</si>
  <si>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</si>
  <si>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</si>
  <si>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</si>
  <si>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</si>
  <si>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</si>
  <si>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</si>
  <si>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</si>
  <si>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</si>
  <si>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</si>
  <si>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</si>
  <si>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</si>
  <si>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</si>
  <si>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</si>
  <si>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</si>
  <si>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</si>
  <si>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</si>
  <si>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</si>
  <si>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</si>
  <si>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</si>
  <si>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</si>
  <si>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</si>
  <si>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</si>
  <si>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</si>
  <si>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</si>
  <si>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</si>
  <si>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</si>
  <si>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</si>
  <si>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</si>
  <si>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</si>
  <si>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</si>
  <si>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</si>
  <si>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</si>
  <si>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</si>
  <si>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</si>
  <si>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</si>
  <si>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</si>
  <si>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</si>
  <si>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</si>
  <si>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</si>
  <si>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</si>
  <si>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</si>
  <si>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</si>
  <si>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</si>
  <si>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</si>
  <si>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</si>
  <si>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</si>
  <si>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</si>
  <si>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</si>
  <si>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</si>
  <si>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</si>
  <si>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</si>
  <si>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</si>
  <si>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</si>
  <si>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</si>
  <si>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</si>
  <si>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</si>
  <si>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</si>
  <si>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</si>
  <si>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</si>
  <si>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</si>
  <si>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</si>
  <si>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</si>
  <si>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</si>
  <si>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</si>
  <si>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</si>
  <si>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</si>
  <si>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</si>
  <si>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</si>
  <si>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</si>
  <si>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</si>
  <si>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</si>
  <si>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</si>
  <si>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</si>
  <si>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</si>
  <si>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</si>
  <si>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</si>
  <si>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</si>
  <si>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</si>
  <si>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</si>
  <si>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</si>
  <si>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</si>
  <si>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</si>
  <si>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</si>
  <si>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</si>
  <si>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</si>
  <si>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</si>
  <si>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</si>
  <si>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</si>
  <si>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</si>
  <si>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</si>
  <si>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</si>
  <si>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</si>
  <si>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</si>
  <si>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</si>
  <si>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</si>
  <si>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</si>
  <si>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</si>
  <si>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</si>
  <si>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</si>
  <si>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</si>
  <si>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</si>
  <si>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</si>
  <si>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</si>
  <si>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</si>
  <si>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</si>
  <si>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</si>
  <si>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</si>
  <si>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</si>
  <si>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</si>
  <si>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</si>
  <si>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</si>
  <si>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</si>
  <si>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</si>
  <si>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</si>
  <si>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</si>
  <si>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</si>
  <si>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</si>
  <si>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</si>
  <si>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</si>
  <si>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</si>
  <si>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</si>
  <si>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</si>
  <si>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</si>
  <si>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</si>
  <si>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</si>
  <si>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</si>
  <si>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</si>
  <si>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</si>
  <si>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</si>
  <si>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</si>
  <si>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</si>
  <si>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</si>
  <si>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</si>
  <si>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</si>
  <si>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</si>
  <si>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</si>
  <si>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</si>
  <si>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</si>
  <si>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</si>
  <si>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</si>
  <si>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</si>
  <si>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</si>
  <si>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</si>
  <si>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</si>
  <si>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</si>
  <si>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</si>
  <si>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</si>
  <si>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</si>
  <si>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</si>
  <si>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</si>
  <si>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</si>
  <si>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</si>
  <si>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</si>
  <si>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</si>
  <si>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</si>
  <si>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</si>
  <si>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</si>
  <si>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</si>
  <si>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</si>
  <si>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</si>
  <si>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</si>
  <si>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</si>
  <si>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</si>
  <si>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</si>
  <si>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</si>
  <si>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</si>
  <si>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</si>
  <si>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</si>
  <si>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</si>
  <si>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</si>
  <si>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</si>
  <si>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</si>
  <si>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</si>
  <si>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</si>
  <si>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</si>
  <si>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</si>
  <si>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</si>
  <si>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</si>
  <si>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</si>
  <si>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</si>
  <si>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</si>
  <si>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</si>
  <si>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</si>
  <si>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</si>
  <si>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</si>
  <si>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</si>
  <si>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</si>
  <si>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</si>
  <si>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</si>
  <si>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</si>
  <si>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</si>
  <si>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</si>
  <si>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</si>
  <si>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</si>
  <si>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</si>
  <si>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</si>
  <si>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</si>
  <si>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</si>
  <si>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</si>
  <si>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</si>
  <si>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</si>
  <si>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</si>
  <si>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</si>
  <si>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</si>
  <si>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</si>
  <si>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</si>
  <si>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</si>
  <si>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</si>
  <si>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</si>
  <si>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</si>
  <si>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</si>
  <si>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</si>
  <si>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</si>
  <si>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</si>
  <si>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</si>
  <si>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</si>
  <si>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</si>
  <si>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</si>
  <si>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</si>
  <si>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</si>
  <si>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</si>
  <si>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</si>
  <si>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</si>
  <si>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</si>
  <si>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</si>
  <si>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</si>
  <si>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</si>
  <si>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</si>
  <si>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</si>
  <si>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</si>
  <si>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</si>
  <si>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</si>
  <si>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</si>
  <si>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</si>
  <si>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</si>
  <si>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</si>
  <si>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</si>
  <si>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</si>
  <si>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</si>
  <si>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</si>
  <si>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</si>
  <si>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</si>
  <si>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</si>
  <si>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</si>
  <si>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</si>
  <si>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</si>
  <si>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</si>
  <si>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</si>
  <si>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</si>
  <si>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</si>
  <si>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</si>
  <si>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</si>
  <si>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</si>
  <si>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</si>
  <si>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</si>
  <si>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</si>
  <si>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</si>
  <si>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</si>
  <si>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</si>
  <si>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</si>
  <si>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</si>
  <si>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</si>
  <si>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</si>
  <si>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</si>
  <si>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</si>
  <si>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</si>
  <si>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</si>
  <si>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</si>
  <si>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</si>
  <si>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</si>
  <si>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</si>
  <si>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</si>
  <si>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</si>
  <si>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</si>
  <si>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</si>
  <si>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</si>
  <si>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</si>
  <si>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</si>
  <si>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</si>
  <si>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</si>
  <si>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</si>
  <si>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</si>
  <si>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</si>
  <si>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</si>
  <si>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</si>
  <si>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</si>
  <si>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</si>
  <si>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</si>
  <si>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</si>
  <si>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</si>
  <si>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</si>
  <si>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</si>
  <si>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</si>
  <si>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</si>
  <si>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</si>
  <si>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</si>
  <si>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</si>
  <si>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</si>
  <si>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</si>
  <si>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</si>
  <si>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</si>
  <si>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</si>
  <si>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</si>
  <si>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</si>
  <si>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</si>
  <si>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</si>
  <si>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</si>
  <si>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</si>
  <si>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</si>
  <si>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</si>
  <si>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</si>
  <si>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</si>
  <si>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</si>
  <si>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</si>
  <si>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</si>
  <si>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</si>
  <si>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</si>
  <si>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</si>
  <si>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</si>
  <si>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</si>
  <si>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</si>
  <si>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</si>
  <si>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</si>
  <si>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</si>
  <si>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</si>
  <si>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</si>
  <si>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</si>
  <si>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</si>
  <si>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</si>
  <si>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</si>
  <si>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</si>
  <si>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</si>
  <si>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</si>
  <si>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</si>
  <si>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</si>
  <si>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</si>
  <si>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</si>
  <si>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</si>
  <si>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</si>
  <si>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</si>
  <si>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</si>
  <si>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</si>
  <si>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</si>
  <si>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</si>
  <si>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</si>
  <si>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</si>
  <si>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</si>
  <si>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</si>
  <si>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</si>
  <si>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</si>
  <si>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</si>
  <si>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</si>
  <si>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</si>
  <si>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</si>
  <si>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</si>
  <si>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</si>
  <si>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</si>
  <si>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</si>
  <si>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</si>
  <si>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</si>
  <si>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</si>
  <si>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</si>
  <si>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</si>
  <si>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</si>
  <si>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</si>
  <si>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</si>
  <si>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</si>
  <si>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</si>
  <si>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</si>
  <si>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</si>
  <si>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</si>
  <si>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</si>
  <si>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</si>
  <si>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</si>
  <si>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</si>
  <si>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</si>
  <si>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</si>
  <si>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</si>
  <si>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</si>
  <si>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</si>
  <si>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</si>
  <si>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</si>
  <si>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</si>
  <si>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</si>
  <si>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</si>
  <si>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</si>
  <si>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</si>
  <si>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</si>
  <si>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</si>
  <si>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</si>
  <si>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</si>
  <si>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</si>
  <si>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</si>
  <si>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</si>
  <si>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</si>
  <si>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</si>
  <si>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</si>
  <si>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</si>
  <si>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</si>
  <si>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</si>
  <si>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</si>
  <si>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</si>
  <si>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</si>
  <si>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</si>
  <si>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</si>
  <si>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</si>
  <si>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</si>
  <si>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</si>
  <si>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</si>
  <si>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</si>
  <si>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</si>
  <si>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</si>
  <si>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</si>
  <si>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</si>
  <si>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</si>
  <si>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</si>
  <si>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</si>
  <si>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</si>
  <si>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</si>
  <si>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</si>
  <si>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</si>
  <si>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</si>
  <si>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</si>
  <si>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</si>
  <si>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</si>
  <si>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</si>
  <si>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</si>
  <si>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</si>
  <si>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</si>
  <si>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</si>
  <si>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</si>
  <si>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</si>
  <si>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</si>
  <si>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</si>
  <si>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</si>
  <si>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</si>
  <si>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</si>
  <si>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</si>
  <si>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</si>
  <si>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</si>
  <si>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</si>
  <si>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</si>
  <si>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</si>
  <si>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</si>
  <si>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</si>
  <si>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</si>
  <si>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</si>
  <si>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</si>
  <si>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</si>
  <si>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</si>
  <si>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</si>
  <si>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</si>
  <si>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</si>
  <si>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</si>
  <si>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</si>
  <si>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</si>
  <si>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</si>
  <si>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</si>
  <si>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</si>
  <si>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</si>
  <si>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</si>
  <si>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</si>
  <si>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</si>
  <si>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</si>
  <si>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</si>
  <si>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</si>
  <si>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</si>
  <si>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</si>
  <si>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</si>
  <si>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</si>
  <si>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</si>
  <si>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</si>
  <si>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</si>
  <si>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</si>
  <si>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</si>
  <si>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</si>
  <si>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</si>
  <si>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</si>
  <si>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</si>
  <si>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</si>
  <si>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</si>
  <si>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</si>
  <si>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</si>
  <si>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</si>
  <si>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</si>
  <si>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</si>
  <si>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</si>
  <si>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</si>
  <si>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</si>
  <si>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</si>
  <si>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</si>
  <si>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</si>
  <si>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</si>
  <si>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</si>
  <si>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</si>
  <si>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</si>
  <si>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</si>
  <si>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</si>
  <si>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</si>
  <si>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</si>
  <si>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</si>
  <si>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</si>
  <si>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</si>
  <si>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</si>
  <si>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</si>
  <si>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</si>
  <si>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</si>
  <si>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</si>
  <si>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</si>
  <si>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</si>
  <si>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</si>
  <si>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</si>
  <si>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</si>
  <si>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</si>
  <si>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</si>
  <si>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</si>
  <si>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</si>
  <si>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</si>
  <si>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</si>
  <si>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</si>
  <si>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</si>
  <si>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</si>
  <si>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</si>
  <si>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</si>
  <si>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</si>
  <si>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</si>
  <si>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</si>
  <si>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</si>
  <si>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</si>
  <si>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</si>
  <si>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</si>
  <si>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</si>
  <si>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</si>
  <si>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</si>
  <si>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</si>
  <si>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</si>
  <si>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</si>
  <si>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</si>
  <si>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</si>
  <si>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</si>
  <si>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</si>
  <si>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</si>
  <si>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</si>
  <si>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</si>
  <si>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</si>
  <si>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</si>
  <si>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</si>
  <si>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</si>
  <si>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</si>
  <si>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</si>
  <si>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</si>
  <si>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</si>
  <si>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</si>
  <si>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</si>
  <si>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</si>
  <si>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</si>
  <si>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</si>
  <si>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</si>
  <si>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</si>
  <si>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</si>
  <si>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</si>
  <si>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</si>
  <si>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</si>
  <si>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</si>
  <si>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</si>
  <si>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</si>
  <si>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</si>
  <si>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</si>
  <si>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</si>
  <si>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</si>
  <si>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</si>
  <si>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</si>
  <si>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</si>
  <si>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</si>
  <si>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</si>
  <si>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</si>
  <si>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</si>
  <si>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</si>
  <si>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</si>
  <si>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</si>
  <si>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</si>
  <si>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</si>
  <si>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</si>
  <si>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</si>
  <si>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</si>
  <si>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</si>
  <si>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</si>
  <si>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</si>
  <si>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</si>
  <si>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</si>
  <si>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</si>
  <si>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</si>
  <si>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</si>
  <si>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</si>
  <si>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</si>
  <si>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</si>
  <si>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</si>
  <si>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</si>
  <si>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</si>
  <si>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</si>
  <si>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</si>
  <si>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</si>
  <si>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</si>
  <si>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</si>
  <si>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</si>
  <si>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</si>
  <si>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</si>
  <si>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</si>
  <si>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</si>
  <si>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</si>
  <si>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</si>
  <si>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</si>
  <si>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</si>
  <si>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</si>
  <si>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</si>
  <si>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</si>
  <si>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</si>
  <si>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</si>
  <si>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</si>
  <si>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</si>
  <si>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</si>
  <si>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</si>
  <si>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</si>
  <si>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</si>
  <si>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</si>
  <si>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</si>
  <si>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</si>
  <si>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</si>
  <si>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</si>
  <si>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</si>
  <si>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</si>
  <si>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</si>
  <si>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</si>
  <si>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</si>
  <si>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</si>
  <si>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</si>
  <si>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</si>
  <si>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</si>
  <si>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</si>
  <si>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</si>
  <si>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</si>
  <si>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</si>
  <si>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</si>
  <si>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</si>
  <si>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</si>
  <si>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</si>
  <si>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</si>
  <si>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</si>
  <si>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</si>
  <si>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</si>
  <si>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</si>
  <si>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</si>
  <si>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</si>
  <si>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</si>
  <si>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</si>
  <si>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</si>
  <si>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</si>
  <si>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</si>
  <si>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</si>
  <si>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</si>
  <si>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</si>
  <si>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</si>
  <si>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</si>
  <si>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</si>
  <si>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</si>
  <si>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</si>
  <si>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</si>
  <si>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</si>
  <si>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</si>
  <si>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</si>
  <si>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</si>
  <si>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</si>
  <si>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</si>
  <si>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</si>
  <si>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</si>
  <si>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</si>
  <si>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</si>
  <si>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</si>
  <si>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</si>
  <si>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</si>
  <si>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</si>
  <si>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</si>
  <si>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</si>
  <si>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</si>
  <si>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</si>
  <si>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</si>
  <si>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</si>
  <si>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</si>
  <si>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</si>
  <si>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</si>
  <si>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</si>
  <si>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</si>
  <si>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</si>
  <si>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</si>
  <si>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</si>
  <si>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</si>
  <si>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</si>
  <si>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</si>
  <si>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</si>
  <si>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</si>
  <si>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</si>
  <si>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</si>
  <si>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</si>
  <si>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</si>
  <si>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</si>
  <si>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</si>
  <si>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</si>
  <si>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</si>
  <si>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</si>
  <si>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</si>
  <si>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</si>
  <si>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</si>
  <si>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</si>
  <si>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</si>
  <si>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</si>
  <si>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</si>
  <si>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</si>
  <si>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</si>
  <si>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</si>
  <si>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</si>
  <si>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</si>
  <si>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</si>
  <si>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</si>
  <si>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</si>
  <si>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</si>
  <si>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</si>
  <si>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</si>
  <si>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</si>
  <si>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</si>
  <si>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</si>
  <si>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</si>
  <si>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</si>
  <si>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</si>
  <si>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</si>
  <si>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</si>
  <si>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</si>
  <si>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</si>
  <si>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</si>
  <si>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</si>
  <si>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</si>
  <si>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</si>
  <si>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</si>
  <si>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</si>
  <si>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</si>
  <si>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</si>
  <si>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</si>
  <si>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</si>
  <si>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</si>
  <si>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</si>
  <si>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</si>
  <si>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</si>
  <si>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</si>
  <si>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</si>
  <si>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</si>
  <si>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</si>
  <si>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</si>
  <si>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</si>
  <si>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</si>
  <si>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</si>
  <si>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</si>
  <si>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</si>
  <si>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</si>
  <si>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</si>
  <si>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</si>
  <si>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</si>
  <si>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</si>
  <si>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</si>
  <si>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</si>
  <si>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</si>
  <si>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</si>
  <si>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</si>
  <si>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</si>
  <si>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</si>
  <si>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</si>
  <si>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</si>
  <si>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</si>
  <si>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</si>
  <si>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</si>
  <si>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</si>
  <si>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</si>
  <si>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</si>
  <si>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</si>
  <si>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</si>
  <si>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</si>
  <si>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</si>
  <si>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</si>
  <si>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</si>
  <si>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</si>
  <si>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</si>
  <si>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</si>
  <si>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</si>
  <si>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</si>
  <si>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</si>
  <si>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</si>
  <si>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</si>
  <si>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</si>
  <si>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</si>
  <si>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</si>
  <si>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</si>
  <si>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</si>
  <si>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</si>
  <si>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</si>
  <si>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</si>
  <si>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</si>
  <si>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</si>
  <si>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</si>
  <si>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</si>
  <si>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</si>
  <si>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</si>
  <si>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</si>
  <si>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</si>
  <si>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</si>
  <si>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</si>
  <si>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</si>
  <si>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</si>
  <si>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</si>
  <si>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</si>
  <si>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</si>
  <si>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</si>
  <si>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</si>
  <si>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</si>
  <si>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</si>
  <si>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</si>
  <si>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</si>
  <si>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</si>
  <si>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</si>
  <si>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</si>
  <si>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</si>
  <si>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</si>
  <si>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</si>
  <si>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</si>
  <si>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</si>
  <si>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</si>
  <si>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</si>
  <si>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</si>
  <si>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</si>
  <si>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</si>
  <si>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</si>
  <si>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</si>
  <si>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</si>
  <si>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</si>
  <si>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</si>
  <si>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</si>
  <si>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</si>
  <si>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</si>
  <si>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</si>
  <si>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</si>
  <si>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</si>
  <si>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</si>
  <si>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</si>
  <si>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</si>
  <si>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</si>
  <si>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</si>
  <si>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</si>
  <si>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</si>
  <si>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</si>
  <si>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</si>
  <si>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</si>
  <si>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</si>
  <si>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</si>
  <si>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</si>
  <si>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</si>
  <si>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</si>
  <si>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</si>
  <si>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</si>
  <si>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</si>
  <si>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</si>
  <si>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</si>
  <si>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</si>
  <si>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</si>
  <si>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</si>
  <si>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</si>
  <si>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</si>
  <si>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</si>
  <si>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</si>
  <si>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</si>
  <si>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</si>
  <si>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</si>
  <si>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</si>
  <si>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</si>
  <si>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</si>
  <si>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</si>
  <si>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</si>
  <si>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</si>
  <si>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</si>
  <si>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</si>
  <si>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</si>
  <si>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</si>
  <si>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</si>
  <si>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</si>
  <si>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</si>
  <si>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</si>
  <si>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</si>
  <si>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</si>
  <si>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</si>
  <si>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</si>
  <si>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</si>
  <si>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</si>
  <si>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</si>
  <si>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</si>
  <si>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</si>
  <si>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</si>
  <si>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</si>
  <si>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</si>
  <si>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</si>
  <si>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</si>
  <si>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</si>
  <si>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</si>
  <si>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</si>
  <si>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</si>
  <si>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</si>
  <si>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</si>
  <si>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</si>
  <si>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</si>
  <si>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</si>
  <si>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</si>
  <si>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</si>
  <si>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</si>
  <si>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</si>
  <si>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</si>
  <si>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</si>
  <si>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</si>
  <si>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</si>
  <si>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</si>
  <si>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</si>
  <si>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</si>
  <si>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</si>
  <si>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</si>
  <si>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</si>
  <si>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</si>
  <si>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</si>
  <si>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</si>
  <si>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</si>
  <si>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</si>
  <si>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</si>
  <si>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</si>
  <si>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</si>
  <si>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</si>
  <si>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</si>
  <si>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</si>
  <si>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</si>
  <si>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</si>
  <si>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</si>
  <si>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</si>
  <si>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</si>
  <si>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</si>
  <si>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</si>
  <si>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</si>
  <si>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</si>
  <si>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</si>
  <si>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</si>
  <si>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</si>
  <si>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</si>
  <si>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</si>
  <si>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</si>
  <si>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</si>
  <si>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</si>
  <si>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</si>
  <si>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</si>
  <si>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</si>
  <si>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</si>
  <si>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</si>
  <si>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</si>
  <si>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</si>
  <si>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</si>
  <si>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</si>
  <si>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</si>
  <si>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</si>
  <si>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</si>
  <si>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</si>
  <si>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</si>
  <si>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</si>
  <si>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</si>
  <si>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</si>
  <si>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</si>
  <si>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</si>
  <si>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</si>
  <si>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</si>
  <si>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</si>
  <si>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</si>
  <si>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</si>
  <si>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</si>
  <si>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</si>
  <si>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</si>
  <si>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</si>
  <si>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</si>
  <si>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</si>
  <si>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</si>
  <si>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</si>
  <si>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</si>
  <si>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</si>
  <si>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</si>
  <si>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</si>
  <si>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</si>
  <si>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</si>
  <si>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</si>
  <si>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</si>
  <si>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</si>
  <si>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</si>
  <si>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</si>
  <si>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</si>
  <si>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</si>
  <si>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</si>
  <si>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</si>
  <si>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</si>
  <si>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</si>
  <si>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</si>
  <si>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</si>
  <si>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</si>
  <si>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</si>
  <si>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</si>
  <si>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</si>
  <si>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</si>
  <si>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</si>
  <si>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</si>
  <si>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</si>
  <si>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</si>
  <si>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</si>
  <si>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</si>
  <si>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</si>
  <si>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</si>
  <si>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</si>
  <si>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</si>
  <si>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</si>
  <si>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</si>
  <si>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</si>
  <si>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</si>
  <si>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</si>
  <si>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</si>
  <si>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</si>
  <si>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</si>
  <si>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</si>
  <si>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</si>
  <si>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</si>
  <si>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</si>
  <si>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</si>
  <si>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</si>
  <si>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</si>
  <si>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</si>
  <si>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</si>
  <si>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</si>
  <si>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</si>
  <si>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</si>
  <si>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</si>
  <si>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</si>
  <si>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</si>
  <si>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</si>
  <si>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</si>
  <si>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</si>
  <si>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</si>
  <si>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</si>
  <si>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</si>
  <si>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</si>
  <si>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</si>
  <si>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</si>
  <si>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</si>
  <si>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</si>
  <si>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</si>
  <si>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</si>
  <si>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</si>
  <si>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</si>
  <si>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</si>
  <si>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</si>
  <si>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</si>
  <si>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</si>
  <si>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</si>
  <si>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</si>
  <si>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</si>
  <si>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</si>
  <si>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</si>
  <si>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</si>
  <si>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</si>
  <si>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</si>
  <si>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</si>
  <si>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</si>
  <si>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</si>
  <si>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</si>
  <si>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</si>
  <si>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</si>
  <si>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</si>
  <si>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</si>
  <si>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</si>
  <si>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</si>
  <si>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</si>
  <si>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</si>
  <si>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</si>
  <si>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</si>
  <si>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</si>
  <si>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</si>
  <si>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</si>
  <si>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</si>
  <si>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</si>
  <si>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</si>
  <si>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</si>
  <si>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</si>
  <si>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</si>
  <si>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</si>
  <si>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</si>
  <si>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</si>
  <si>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</si>
  <si>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</si>
  <si>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</si>
  <si>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</si>
  <si>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</si>
  <si>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</si>
  <si>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</si>
  <si>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</si>
  <si>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</si>
  <si>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</si>
  <si>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</si>
  <si>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</si>
  <si>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</si>
  <si>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</si>
  <si>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</si>
  <si>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</si>
  <si>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</si>
  <si>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</si>
  <si>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</si>
  <si>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</si>
  <si>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</si>
  <si>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</si>
  <si>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</si>
  <si>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</si>
  <si>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</si>
  <si>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</si>
  <si>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</si>
  <si>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</si>
  <si>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</si>
  <si>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</si>
  <si>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</si>
  <si>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</si>
  <si>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</si>
  <si>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</si>
  <si>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</si>
  <si>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</si>
  <si>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</si>
  <si>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</si>
  <si>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</si>
  <si>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</si>
  <si>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</si>
  <si>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</si>
  <si>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</si>
  <si>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</si>
  <si>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</si>
  <si>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</si>
  <si>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</si>
  <si>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</si>
  <si>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</si>
  <si>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</si>
  <si>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</si>
  <si>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</si>
  <si>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</si>
  <si>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</si>
  <si>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</si>
  <si>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</si>
  <si>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</si>
  <si>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</si>
  <si>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</si>
  <si>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</si>
  <si>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</si>
  <si>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</si>
  <si>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</si>
  <si>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</si>
  <si>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</si>
  <si>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</si>
  <si>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</si>
  <si>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</si>
  <si>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</si>
  <si>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</si>
  <si>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</si>
  <si>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</si>
  <si>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</si>
  <si>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</si>
  <si>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</si>
  <si>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</si>
  <si>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</si>
  <si>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</si>
  <si>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</si>
  <si>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</si>
  <si>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</si>
  <si>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</si>
  <si>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</si>
  <si>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</si>
  <si>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</si>
  <si>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</si>
  <si>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</si>
  <si>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</si>
  <si>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</si>
  <si>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</si>
  <si>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</si>
  <si>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</si>
  <si>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</si>
  <si>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</si>
  <si>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</si>
  <si>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</si>
  <si>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</si>
  <si>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</si>
  <si>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</si>
  <si>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</si>
  <si>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</si>
  <si>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</si>
  <si>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</si>
  <si>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</si>
  <si>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</si>
  <si>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</si>
  <si>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</si>
  <si>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</si>
  <si>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</si>
  <si>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</si>
  <si>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</si>
  <si>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</si>
  <si>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</si>
  <si>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</si>
  <si>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</si>
  <si>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</si>
  <si>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</si>
  <si>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</si>
  <si>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</si>
  <si>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</si>
  <si>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</si>
  <si>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</si>
  <si>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</si>
  <si>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</si>
  <si>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</si>
  <si>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</si>
  <si>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</si>
  <si>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</si>
  <si>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</si>
  <si>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</si>
  <si>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</si>
  <si>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</si>
  <si>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</si>
  <si>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</si>
  <si>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</si>
  <si>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</si>
  <si>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</si>
  <si>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</si>
  <si>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</si>
  <si>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</si>
  <si>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</si>
  <si>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</si>
  <si>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</si>
  <si>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</si>
  <si>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</si>
  <si>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</si>
  <si>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</si>
  <si>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</si>
  <si>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</si>
  <si>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</si>
  <si>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</si>
  <si>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</si>
  <si>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</si>
  <si>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</si>
  <si>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</si>
  <si>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</si>
  <si>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</si>
  <si>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</si>
  <si>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</si>
  <si>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</si>
  <si>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</si>
  <si>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</si>
  <si>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</si>
  <si>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</si>
  <si>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</si>
  <si>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</si>
  <si>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</si>
  <si>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</si>
  <si>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</si>
  <si>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</si>
  <si>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</si>
  <si>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</si>
  <si>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</si>
  <si>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</si>
  <si>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</si>
  <si>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</si>
  <si>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</si>
  <si>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</si>
  <si>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</si>
  <si>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</si>
  <si>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</si>
  <si>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</si>
  <si>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</si>
  <si>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</si>
  <si>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</si>
  <si>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</si>
  <si>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</si>
  <si>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</si>
  <si>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</si>
  <si>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</si>
  <si>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</si>
  <si>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</si>
  <si>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</si>
  <si>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</si>
  <si>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</si>
  <si>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</si>
  <si>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</si>
  <si>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</si>
  <si>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</si>
  <si>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</si>
  <si>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</si>
  <si>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</si>
  <si>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</si>
  <si>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</si>
  <si>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</si>
  <si>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</si>
  <si>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</si>
  <si>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</si>
  <si>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</si>
  <si>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</si>
  <si>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</si>
  <si>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</si>
  <si>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</si>
  <si>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</si>
  <si>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</si>
  <si>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</si>
  <si>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</si>
  <si>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</si>
  <si>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</si>
  <si>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</si>
  <si>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</si>
  <si>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</si>
  <si>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</si>
  <si>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</si>
  <si>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</si>
  <si>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</si>
  <si>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</si>
  <si>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</si>
  <si>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</si>
  <si>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</si>
  <si>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</si>
  <si>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</si>
  <si>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</si>
  <si>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</si>
  <si>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</si>
  <si>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</si>
  <si>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</si>
  <si>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</si>
  <si>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</si>
  <si>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</si>
  <si>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</si>
  <si>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</si>
  <si>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</si>
  <si>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</si>
  <si>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</si>
  <si>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</si>
  <si>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</si>
  <si>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</si>
  <si>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</si>
  <si>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</si>
  <si>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</si>
  <si>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</si>
  <si>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</si>
  <si>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</si>
  <si>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</si>
  <si>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</si>
  <si>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</si>
  <si>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</si>
  <si>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</si>
  <si>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</si>
  <si>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</si>
  <si>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</si>
  <si>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</si>
  <si>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</si>
  <si>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</si>
  <si>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</si>
  <si>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</si>
  <si>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</si>
  <si>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</si>
  <si>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</si>
  <si>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</si>
  <si>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</si>
  <si>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</si>
  <si>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</si>
  <si>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</si>
  <si>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</si>
  <si>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</si>
  <si>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</si>
  <si>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</si>
  <si>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</si>
  <si>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</si>
  <si>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</si>
  <si>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</si>
  <si>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</si>
  <si>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</si>
  <si>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</si>
  <si>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</si>
  <si>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</si>
  <si>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</si>
  <si>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</si>
  <si>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</si>
  <si>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</si>
  <si>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</si>
  <si>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</si>
  <si>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</si>
  <si>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</si>
  <si>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</si>
  <si>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</si>
  <si>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</si>
  <si>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</si>
  <si>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</si>
  <si>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</si>
  <si>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</si>
  <si>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</si>
  <si>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</si>
  <si>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</si>
  <si>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</si>
  <si>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</si>
  <si>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</si>
  <si>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</si>
  <si>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</si>
  <si>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</si>
  <si>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</si>
  <si>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</si>
  <si>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</si>
  <si>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</si>
  <si>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</si>
  <si>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</si>
  <si>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</si>
  <si>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</si>
  <si>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</si>
  <si>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</si>
  <si>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</si>
  <si>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</si>
  <si>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</si>
  <si>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</si>
  <si>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</si>
  <si>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</si>
  <si>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</si>
  <si>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</si>
  <si>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</si>
  <si>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</si>
  <si>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</si>
  <si>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</si>
  <si>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</si>
  <si>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</si>
  <si>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</si>
  <si>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</si>
  <si>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</si>
  <si>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</si>
  <si>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</si>
  <si>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</si>
  <si>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</si>
  <si>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</si>
  <si>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</si>
  <si>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</si>
  <si>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</si>
  <si>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</si>
  <si>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</si>
  <si>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</si>
  <si>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</si>
  <si>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</si>
  <si>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</si>
  <si>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</si>
  <si>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</si>
  <si>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</si>
  <si>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</si>
  <si>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</si>
  <si>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</si>
  <si>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</si>
  <si>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</si>
  <si>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</si>
  <si>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</si>
  <si>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</si>
  <si>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</si>
  <si>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</si>
  <si>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</si>
  <si>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</si>
  <si>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</si>
  <si>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</si>
  <si>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</si>
  <si>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</si>
  <si>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</si>
  <si>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</si>
  <si>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</si>
  <si>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</si>
  <si>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</si>
  <si>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</si>
  <si>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</si>
  <si>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</si>
  <si>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</si>
  <si>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</si>
  <si>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</si>
  <si>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</si>
  <si>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</si>
  <si>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</si>
  <si>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</si>
  <si>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</si>
  <si>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</si>
  <si>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</si>
  <si>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</si>
  <si>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</si>
  <si>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</si>
  <si>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</si>
  <si>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</si>
  <si>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</si>
  <si>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</si>
  <si>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</si>
  <si>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</si>
  <si>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</si>
  <si>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</si>
  <si>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</si>
  <si>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</si>
  <si>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</si>
  <si>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</si>
  <si>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</si>
  <si>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</si>
  <si>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</si>
  <si>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</si>
  <si>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</si>
  <si>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</si>
  <si>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</si>
  <si>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</si>
  <si>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</si>
  <si>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</si>
  <si>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</si>
  <si>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</si>
  <si>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</si>
  <si>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</si>
  <si>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</si>
  <si>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</si>
  <si>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</si>
  <si>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</si>
  <si>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</si>
  <si>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</si>
  <si>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</si>
  <si>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</si>
  <si>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</si>
  <si>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</si>
  <si>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</si>
  <si>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</si>
  <si>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</si>
  <si>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</si>
  <si>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</si>
  <si>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</si>
  <si>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</si>
  <si>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</si>
  <si>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</si>
  <si>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</si>
  <si>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</si>
  <si>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</si>
  <si>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</si>
  <si>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</si>
  <si>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</si>
  <si>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</si>
  <si>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</si>
  <si>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</si>
  <si>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</si>
  <si>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</si>
  <si>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</si>
  <si>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</si>
  <si>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</si>
  <si>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</si>
  <si>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</si>
  <si>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</si>
  <si>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</si>
  <si>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</si>
  <si>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</si>
  <si>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</si>
  <si>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</si>
  <si>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</si>
  <si>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</si>
  <si>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</si>
  <si>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</si>
  <si>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</si>
  <si>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</si>
  <si>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</si>
  <si>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</si>
  <si>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</si>
  <si>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</si>
  <si>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</si>
  <si>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</si>
  <si>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</si>
  <si>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</si>
  <si>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</si>
  <si>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</si>
  <si>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</si>
  <si>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</si>
  <si>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</si>
  <si>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</si>
  <si>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</si>
  <si>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</si>
  <si>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</si>
  <si>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</si>
  <si>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</si>
  <si>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</si>
  <si>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</si>
  <si>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</si>
  <si>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</si>
  <si>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</si>
  <si>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</si>
  <si>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</si>
  <si>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</si>
  <si>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</si>
  <si>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</si>
  <si>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</si>
  <si>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</si>
  <si>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</si>
  <si>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</si>
  <si>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</si>
  <si>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</si>
  <si>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</si>
  <si>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</si>
  <si>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</si>
  <si>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</si>
  <si>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</si>
  <si>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</si>
  <si>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</si>
  <si>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</si>
  <si>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</si>
  <si>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</si>
  <si>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</si>
  <si>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</si>
  <si>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</si>
  <si>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</si>
  <si>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</si>
  <si>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</si>
  <si>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</si>
  <si>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</si>
  <si>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</si>
  <si>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</si>
  <si>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</si>
  <si>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</si>
  <si>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</si>
  <si>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</si>
  <si>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</si>
  <si>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</si>
  <si>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</si>
  <si>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</si>
  <si>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</si>
  <si>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</si>
  <si>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</si>
  <si>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</si>
  <si>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</si>
  <si>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</si>
  <si>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</si>
  <si>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</si>
  <si>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</si>
  <si>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</si>
  <si>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</si>
  <si>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</si>
  <si>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</si>
  <si>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</si>
  <si>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</si>
  <si>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</si>
  <si>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</si>
  <si>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</si>
  <si>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</si>
  <si>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</si>
  <si>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</si>
  <si>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</si>
  <si>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</si>
  <si>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</si>
  <si>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</si>
  <si>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</si>
  <si>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</si>
  <si>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</si>
  <si>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</si>
  <si>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</si>
  <si>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</si>
  <si>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</si>
  <si>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</si>
  <si>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</si>
  <si>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</si>
  <si>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</si>
  <si>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</si>
  <si>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</si>
  <si>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</si>
  <si>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</si>
  <si>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</si>
  <si>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</si>
  <si>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</si>
  <si>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</si>
  <si>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</si>
  <si>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</si>
  <si>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</si>
  <si>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</si>
  <si>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</si>
  <si>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</si>
  <si>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</si>
  <si>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</si>
  <si>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</si>
  <si>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</si>
  <si>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</si>
  <si>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</si>
  <si>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</si>
  <si>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</si>
  <si>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</si>
  <si>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</si>
  <si>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</si>
  <si>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</si>
  <si>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</si>
  <si>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</si>
  <si>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</si>
  <si>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</si>
  <si>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</si>
  <si>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</si>
  <si>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</si>
  <si>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</si>
  <si>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</si>
  <si>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</si>
  <si>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</si>
  <si>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</si>
  <si>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</si>
  <si>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</si>
  <si>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</si>
  <si>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</si>
  <si>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</si>
  <si>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</si>
  <si>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</si>
  <si>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</si>
  <si>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</si>
  <si>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</si>
  <si>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</si>
  <si>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</si>
  <si>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</si>
  <si>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</si>
  <si>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</si>
  <si>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</si>
  <si>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</si>
  <si>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</si>
  <si>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</si>
  <si>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</si>
  <si>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</si>
  <si>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</si>
  <si>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</si>
  <si>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</si>
  <si>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</si>
  <si>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</si>
  <si>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</si>
  <si>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</si>
  <si>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</si>
  <si>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</si>
  <si>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</si>
  <si>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</si>
  <si>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</si>
  <si>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</si>
  <si>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</si>
  <si>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</si>
  <si>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</si>
  <si>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</si>
  <si>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</si>
  <si>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</si>
  <si>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</si>
  <si>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</si>
  <si>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</si>
  <si>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</si>
  <si>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</si>
  <si>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</si>
  <si>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</si>
  <si>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</si>
  <si>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</si>
  <si>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</si>
  <si>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</si>
  <si>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</si>
  <si>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</si>
  <si>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</si>
  <si>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</si>
  <si>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</si>
  <si>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</si>
  <si>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</si>
  <si>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</si>
  <si>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</si>
  <si>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</si>
  <si>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</si>
  <si>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</si>
  <si>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</si>
  <si>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</si>
  <si>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</si>
  <si>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</si>
  <si>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</si>
  <si>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</si>
  <si>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</si>
  <si>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</si>
  <si>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</si>
  <si>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</si>
  <si>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</si>
  <si>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</si>
  <si>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</si>
  <si>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</si>
  <si>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</si>
  <si>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</si>
  <si>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</si>
  <si>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</si>
  <si>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</si>
  <si>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</si>
  <si>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</si>
  <si>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</si>
  <si>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</si>
  <si>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</si>
  <si>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</si>
  <si>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</si>
  <si>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</si>
  <si>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</si>
  <si>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</si>
  <si>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</si>
  <si>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</si>
  <si>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</si>
  <si>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</si>
  <si>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</si>
  <si>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</si>
  <si>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</si>
  <si>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</si>
  <si>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</si>
  <si>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</si>
  <si>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</si>
  <si>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</si>
  <si>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</si>
  <si>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</si>
  <si>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</si>
  <si>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</si>
  <si>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</si>
  <si>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</si>
  <si>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</si>
  <si>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</si>
  <si>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</si>
  <si>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</si>
  <si>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</si>
  <si>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</si>
  <si>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</si>
  <si>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</si>
  <si>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</si>
  <si>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</si>
  <si>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</si>
  <si>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</si>
  <si>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</si>
  <si>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</si>
  <si>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</si>
  <si>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</si>
  <si>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</si>
  <si>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</si>
  <si>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</si>
  <si>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</si>
  <si>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</si>
  <si>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</si>
  <si>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</si>
  <si>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</si>
  <si>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</si>
  <si>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</si>
  <si>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</si>
  <si>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</si>
  <si>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</si>
  <si>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</si>
  <si>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</si>
  <si>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</si>
  <si>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</si>
  <si>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</si>
  <si>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</si>
  <si>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</si>
  <si>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</si>
  <si>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</si>
  <si>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</si>
  <si>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</si>
  <si>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</si>
  <si>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</si>
  <si>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</si>
  <si>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</si>
  <si>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</si>
  <si>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</si>
  <si>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</si>
  <si>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</si>
  <si>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</si>
  <si>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</si>
  <si>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</si>
  <si>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</si>
  <si>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</si>
  <si>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</si>
  <si>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</si>
  <si>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</si>
  <si>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</si>
  <si>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</si>
  <si>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</si>
  <si>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</si>
  <si>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</si>
  <si>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</si>
  <si>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</si>
  <si>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</si>
  <si>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</si>
  <si>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</si>
  <si>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</si>
  <si>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</si>
  <si>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</si>
  <si>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</si>
  <si>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</si>
  <si>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</si>
  <si>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</si>
  <si>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</si>
  <si>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</si>
  <si>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</si>
  <si>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</si>
  <si>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</si>
  <si>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</si>
  <si>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</si>
  <si>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</si>
  <si>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</si>
  <si>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</si>
  <si>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</si>
  <si>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</si>
  <si>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</si>
  <si>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</si>
  <si>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</si>
  <si>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</si>
  <si>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</si>
  <si>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</si>
  <si>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</si>
  <si>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</si>
  <si>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</si>
  <si>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</si>
  <si>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</si>
  <si>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</si>
  <si>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</si>
  <si>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</si>
  <si>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</si>
  <si>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</si>
  <si>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</si>
  <si>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</si>
  <si>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</si>
  <si>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</si>
  <si>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</si>
  <si>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</si>
  <si>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</si>
  <si>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</si>
  <si>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</si>
  <si>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</si>
  <si>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</si>
  <si>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</si>
  <si>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</si>
  <si>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</si>
  <si>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</si>
  <si>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</si>
  <si>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</si>
  <si>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</si>
  <si>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</si>
  <si>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</si>
  <si>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</si>
  <si>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</si>
  <si>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</si>
  <si>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</si>
  <si>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</si>
  <si>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</si>
  <si>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</si>
  <si>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</si>
  <si>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</si>
  <si>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</si>
  <si>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</si>
  <si>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</si>
  <si>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</si>
  <si>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</si>
  <si>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</si>
  <si>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</si>
  <si>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</si>
  <si>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</si>
  <si>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</si>
  <si>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</si>
  <si>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</si>
  <si>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</si>
  <si>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</si>
  <si>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</si>
  <si>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</si>
  <si>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</si>
  <si>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</si>
  <si>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</si>
  <si>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</si>
  <si>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</si>
  <si>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</si>
  <si>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</si>
  <si>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</si>
  <si>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</si>
  <si>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</si>
  <si>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</si>
  <si>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</si>
  <si>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</si>
  <si>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</si>
  <si>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</si>
  <si>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</si>
  <si>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</si>
  <si>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</si>
  <si>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</si>
  <si>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</si>
  <si>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</si>
  <si>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</si>
  <si>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</si>
  <si>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</si>
  <si>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</si>
  <si>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</si>
  <si>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</si>
  <si>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</si>
  <si>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</si>
  <si>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</si>
  <si>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</si>
  <si>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</si>
  <si>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</si>
  <si>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</si>
  <si>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</si>
  <si>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</si>
  <si>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</si>
  <si>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</si>
  <si>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</si>
  <si>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</si>
  <si>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</si>
  <si>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</si>
  <si>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</si>
  <si>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</si>
  <si>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</si>
  <si>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</si>
  <si>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</si>
  <si>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</si>
  <si>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</si>
  <si>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</si>
  <si>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</si>
  <si>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</si>
  <si>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</si>
  <si>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</si>
  <si>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</si>
  <si>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</si>
  <si>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</si>
  <si>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</si>
  <si>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</si>
  <si>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</si>
  <si>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</si>
  <si>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</si>
  <si>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</si>
  <si>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</si>
  <si>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</si>
  <si>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</si>
  <si>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</si>
  <si>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</si>
  <si>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</si>
  <si>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</si>
  <si>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</si>
  <si>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</si>
  <si>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</si>
  <si>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</si>
  <si>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</si>
  <si>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</si>
  <si>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</si>
  <si>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</si>
  <si>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</si>
  <si>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</si>
  <si>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</si>
  <si>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</si>
  <si>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</si>
  <si>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</si>
  <si>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</si>
  <si>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</si>
  <si>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</si>
  <si>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</si>
  <si>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</si>
  <si>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</si>
  <si>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</si>
  <si>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</si>
  <si>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</si>
  <si>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</si>
  <si>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</si>
  <si>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</si>
  <si>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</si>
  <si>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</si>
  <si>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</si>
  <si>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</si>
  <si>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</si>
  <si>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</si>
  <si>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</si>
  <si>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</si>
  <si>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</si>
  <si>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</si>
  <si>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</si>
  <si>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</si>
  <si>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</si>
  <si>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</si>
  <si>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</si>
  <si>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</si>
  <si>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</si>
  <si>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</si>
  <si>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</si>
  <si>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</si>
  <si>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</si>
  <si>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</si>
  <si>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</si>
  <si>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</si>
  <si>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</si>
  <si>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</si>
  <si>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</si>
  <si>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</si>
  <si>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</si>
  <si>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</si>
  <si>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</si>
  <si>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</si>
  <si>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</si>
  <si>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</si>
  <si>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</si>
  <si>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</si>
  <si>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</si>
  <si>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</si>
  <si>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</si>
  <si>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</si>
  <si>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</si>
  <si>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</si>
  <si>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</si>
  <si>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</si>
  <si>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</si>
  <si>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</si>
  <si>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</si>
  <si>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</si>
  <si>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</si>
  <si>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</si>
  <si>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</si>
  <si>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</si>
  <si>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</si>
  <si>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</si>
  <si>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</si>
  <si>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</si>
  <si>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</si>
  <si>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</si>
  <si>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</si>
  <si>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</si>
  <si>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</si>
  <si>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</si>
  <si>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</si>
  <si>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</si>
  <si>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</si>
  <si>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</si>
  <si>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</si>
  <si>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</si>
  <si>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</si>
  <si>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</si>
  <si>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</si>
  <si>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</si>
  <si>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</si>
  <si>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</si>
  <si>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</si>
  <si>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</si>
  <si>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</si>
  <si>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</si>
  <si>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</si>
  <si>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</si>
  <si>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</si>
  <si>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</si>
  <si>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</si>
  <si>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</si>
  <si>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</si>
  <si>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</si>
  <si>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</si>
  <si>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</si>
  <si>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</si>
  <si>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</si>
  <si>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</si>
  <si>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</si>
  <si>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</si>
  <si>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</si>
  <si>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</si>
  <si>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</si>
  <si>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</si>
  <si>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</si>
  <si>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</si>
  <si>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</si>
  <si>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</si>
  <si>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</si>
  <si>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</si>
  <si>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</si>
  <si>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</si>
  <si>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</si>
  <si>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</si>
  <si>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</si>
  <si>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</si>
  <si>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</si>
  <si>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</si>
  <si>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</si>
  <si>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</si>
  <si>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</si>
  <si>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</si>
  <si>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</si>
  <si>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</si>
  <si>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</si>
  <si>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</si>
  <si>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</si>
  <si>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</si>
  <si>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</si>
  <si>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</si>
  <si>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</si>
  <si>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</si>
  <si>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</si>
  <si>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</si>
  <si>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</si>
  <si>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</si>
  <si>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</si>
  <si>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</si>
  <si>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</si>
  <si>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</si>
  <si>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</si>
  <si>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</si>
  <si>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</si>
  <si>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</si>
  <si>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</si>
  <si>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</si>
  <si>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</si>
  <si>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</si>
  <si>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</si>
  <si>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</si>
  <si>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</si>
  <si>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</si>
  <si>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</si>
  <si>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</si>
  <si>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</si>
  <si>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</si>
  <si>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</si>
  <si>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</si>
  <si>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</si>
  <si>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</si>
  <si>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</si>
  <si>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</si>
  <si>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</si>
  <si>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</si>
  <si>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</si>
  <si>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</si>
  <si>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</si>
  <si>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</si>
  <si>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</si>
  <si>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</si>
  <si>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</si>
  <si>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</si>
  <si>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</si>
  <si>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</si>
  <si>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</si>
  <si>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</si>
  <si>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</si>
  <si>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</si>
  <si>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</si>
  <si>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</si>
  <si>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</si>
  <si>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</si>
  <si>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</si>
  <si>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</si>
  <si>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</si>
  <si>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</si>
  <si>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</si>
  <si>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</si>
  <si>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</si>
  <si>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</si>
  <si>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</si>
  <si>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</si>
  <si>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</si>
  <si>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</si>
  <si>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</si>
  <si>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</si>
  <si>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</si>
  <si>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</si>
  <si>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</si>
  <si>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</si>
  <si>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</si>
  <si>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</si>
  <si>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</si>
  <si>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</si>
  <si>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</si>
  <si>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</si>
  <si>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</si>
  <si>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</si>
  <si>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</si>
  <si>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</si>
  <si>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</si>
  <si>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</si>
  <si>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</si>
  <si>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</si>
  <si>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</si>
  <si>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</si>
  <si>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</si>
  <si>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</si>
  <si>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</si>
  <si>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</si>
  <si>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</si>
  <si>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</si>
  <si>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</si>
  <si>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</si>
  <si>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</si>
  <si>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</si>
  <si>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</si>
  <si>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</si>
  <si>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</si>
  <si>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</si>
  <si>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</si>
  <si>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</si>
  <si>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</si>
  <si>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</si>
  <si>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</si>
  <si>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</si>
  <si>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</si>
  <si>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</si>
  <si>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</si>
  <si>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</si>
  <si>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</si>
  <si>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</si>
  <si>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</si>
  <si>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</si>
  <si>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</si>
  <si>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</si>
  <si>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</si>
  <si>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</si>
  <si>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</si>
  <si>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</si>
  <si>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</si>
  <si>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</si>
  <si>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</si>
  <si>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</si>
  <si>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</si>
  <si>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</si>
  <si>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</si>
  <si>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</si>
  <si>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</si>
  <si>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</si>
  <si>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</si>
  <si>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</si>
  <si>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</si>
  <si>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</si>
  <si>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</si>
  <si>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</si>
  <si>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</si>
  <si>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</si>
  <si>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</si>
  <si>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</si>
  <si>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</si>
  <si>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</si>
  <si>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</si>
  <si>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</si>
  <si>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</si>
  <si>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</si>
  <si>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</si>
  <si>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</si>
  <si>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</si>
  <si>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</si>
  <si>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</si>
  <si>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</si>
  <si>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</si>
  <si>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</si>
  <si>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</si>
  <si>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</si>
  <si>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</si>
  <si>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</si>
  <si>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</si>
  <si>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</si>
  <si>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</si>
  <si>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</si>
  <si>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</si>
  <si>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</si>
  <si>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</si>
  <si>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</si>
  <si>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</si>
  <si>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</si>
  <si>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</si>
  <si>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</si>
  <si>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</si>
  <si>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</si>
  <si>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</si>
  <si>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</si>
  <si>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</si>
  <si>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</si>
  <si>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</si>
  <si>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</si>
  <si>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</si>
  <si>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</si>
  <si>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</si>
  <si>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</si>
  <si>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</si>
  <si>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</si>
  <si>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</si>
  <si>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</si>
  <si>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</si>
  <si>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</si>
  <si>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</si>
  <si>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</si>
  <si>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</si>
  <si>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</si>
  <si>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</si>
  <si>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</si>
  <si>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</si>
  <si>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</si>
  <si>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</si>
  <si>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</si>
  <si>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</si>
  <si>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</si>
  <si>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</si>
  <si>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</si>
  <si>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</si>
  <si>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</si>
  <si>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</si>
  <si>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</si>
  <si>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</si>
  <si>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</si>
  <si>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</si>
  <si>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</si>
  <si>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</si>
  <si>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</si>
  <si>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</si>
  <si>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</si>
  <si>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</si>
  <si>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</si>
  <si>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</si>
  <si>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</si>
  <si>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</si>
  <si>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</si>
  <si>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</si>
  <si>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</si>
  <si>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</si>
  <si>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</si>
  <si>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</si>
  <si>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</si>
  <si>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</si>
  <si>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</si>
  <si>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</si>
  <si>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</si>
  <si>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</si>
  <si>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</si>
  <si>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</si>
  <si>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</si>
  <si>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</si>
  <si>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</si>
  <si>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</si>
  <si>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</si>
  <si>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</si>
  <si>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</si>
  <si>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</si>
  <si>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</si>
  <si>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</si>
  <si>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</si>
  <si>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</si>
  <si>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</si>
  <si>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</si>
  <si>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</si>
  <si>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</si>
  <si>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</si>
  <si>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</si>
  <si>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</si>
  <si>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</si>
  <si>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</si>
  <si>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</si>
  <si>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</si>
  <si>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</si>
  <si>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</si>
  <si>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</si>
  <si>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</si>
  <si>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</si>
  <si>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</si>
  <si>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</si>
  <si>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</si>
  <si>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</si>
  <si>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</si>
  <si>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</si>
  <si>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</si>
  <si>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</si>
  <si>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</si>
  <si>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</si>
  <si>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</si>
  <si>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</si>
  <si>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</si>
  <si>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</si>
  <si>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</si>
  <si>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</si>
  <si>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</si>
  <si>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</si>
  <si>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</si>
  <si>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</si>
  <si>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</si>
  <si>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</si>
  <si>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</si>
  <si>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</si>
  <si>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</si>
  <si>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</si>
  <si>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</si>
  <si>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</si>
  <si>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</si>
  <si>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</si>
  <si>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</si>
  <si>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</si>
  <si>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</si>
  <si>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</si>
  <si>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</si>
  <si>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</si>
  <si>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</si>
  <si>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</si>
  <si>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</si>
  <si>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</si>
  <si>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</si>
  <si>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</si>
  <si>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</si>
  <si>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</si>
  <si>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</si>
  <si>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</si>
  <si>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</si>
  <si>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</si>
  <si>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</si>
  <si>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</si>
  <si>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</si>
  <si>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</si>
  <si>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</si>
  <si>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</si>
  <si>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</si>
  <si>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</si>
  <si>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</si>
  <si>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</si>
  <si>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</si>
  <si>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</si>
  <si>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</si>
  <si>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</si>
  <si>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</si>
  <si>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</si>
  <si>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</si>
  <si>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</si>
  <si>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</si>
  <si>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</si>
  <si>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</si>
  <si>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</si>
  <si>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</si>
  <si>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</si>
  <si>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</si>
  <si>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</si>
  <si>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</si>
  <si>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</si>
  <si>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</si>
  <si>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</si>
  <si>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</si>
  <si>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</si>
  <si>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</si>
  <si>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</si>
  <si>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</si>
  <si>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</si>
  <si>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</si>
  <si>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</si>
  <si>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</si>
  <si>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</si>
  <si>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</si>
  <si>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</si>
  <si>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</si>
  <si>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</si>
  <si>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</si>
  <si>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</si>
  <si>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</si>
  <si>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</si>
  <si>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</si>
  <si>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</si>
  <si>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</si>
  <si>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</si>
  <si>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</si>
  <si>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</si>
  <si>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</si>
  <si>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</si>
  <si>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</si>
  <si>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</si>
  <si>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</si>
  <si>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</si>
  <si>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</si>
  <si>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</si>
  <si>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</si>
  <si>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</si>
  <si>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</si>
  <si>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</si>
  <si>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</si>
  <si>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</si>
  <si>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</si>
  <si>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</si>
  <si>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</si>
  <si>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</si>
  <si>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</si>
  <si>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</si>
  <si>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</si>
  <si>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</si>
  <si>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</si>
  <si>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</si>
  <si>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</si>
  <si>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</si>
  <si>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</si>
  <si>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</si>
  <si>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</si>
  <si>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</si>
  <si>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</si>
  <si>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</si>
  <si>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</si>
  <si>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</si>
  <si>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</si>
  <si>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</si>
  <si>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</si>
  <si>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</si>
  <si>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</si>
  <si>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</si>
  <si>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</si>
  <si>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</si>
  <si>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</si>
  <si>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</si>
  <si>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</si>
  <si>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</si>
  <si>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</si>
  <si>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</si>
  <si>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</si>
  <si>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</si>
  <si>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</si>
  <si>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</si>
  <si>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</si>
  <si>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</si>
  <si>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</si>
  <si>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</si>
  <si>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</si>
  <si>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</si>
  <si>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</si>
  <si>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</si>
  <si>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</si>
  <si>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</si>
  <si>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</si>
  <si>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</si>
  <si>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</si>
  <si>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</si>
  <si>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</si>
  <si>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</si>
  <si>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</si>
  <si>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</si>
  <si>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</si>
  <si>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</si>
  <si>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</si>
  <si>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</si>
  <si>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</si>
  <si>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</si>
  <si>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</si>
  <si>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</si>
  <si>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</si>
  <si>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</si>
  <si>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</si>
  <si>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</si>
  <si>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</si>
  <si>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</si>
  <si>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</si>
  <si>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</si>
  <si>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</si>
  <si>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</si>
  <si>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</si>
  <si>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</si>
  <si>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</si>
  <si>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</si>
  <si>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</si>
  <si>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</si>
  <si>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</si>
  <si>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</si>
  <si>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</si>
  <si>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</si>
  <si>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</si>
  <si>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</si>
  <si>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</si>
  <si>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</si>
  <si>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</si>
  <si>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</si>
  <si>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</si>
  <si>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</si>
  <si>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</si>
  <si>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</si>
  <si>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</si>
  <si>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</si>
  <si>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</si>
  <si>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</si>
  <si>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</si>
  <si>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</si>
  <si>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</si>
  <si>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</si>
  <si>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</si>
  <si>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</si>
  <si>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</si>
  <si>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</si>
  <si>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</si>
  <si>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</si>
  <si>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</si>
  <si>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</si>
  <si>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</si>
  <si>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</si>
  <si>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</si>
  <si>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</si>
  <si>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</si>
  <si>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</si>
  <si>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</si>
  <si>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</si>
  <si>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</si>
  <si>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</si>
  <si>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</si>
  <si>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</si>
  <si>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</si>
  <si>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</si>
  <si>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</si>
  <si>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</si>
  <si>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</si>
  <si>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</si>
  <si>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</si>
  <si>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</si>
  <si>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</si>
  <si>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</si>
  <si>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</si>
  <si>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</si>
  <si>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</si>
  <si>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</si>
  <si>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</si>
  <si>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</si>
  <si>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</si>
  <si>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</si>
  <si>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</si>
  <si>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</si>
  <si>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</si>
  <si>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</si>
  <si>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</si>
  <si>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</si>
  <si>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</si>
  <si>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</si>
  <si>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</si>
  <si>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</si>
  <si>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</si>
  <si>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</si>
  <si>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</si>
  <si>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</si>
  <si>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</si>
  <si>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</si>
  <si>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</si>
  <si>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</si>
  <si>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</si>
  <si>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</si>
  <si>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</si>
  <si>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</si>
  <si>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</si>
  <si>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</si>
  <si>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</si>
  <si>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</si>
  <si>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</si>
  <si>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</si>
  <si>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</si>
  <si>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</si>
  <si>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</si>
  <si>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</si>
  <si>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</si>
  <si>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</si>
  <si>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</si>
  <si>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</si>
  <si>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</si>
  <si>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</si>
  <si>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</si>
  <si>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</si>
  <si>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</si>
  <si>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</si>
  <si>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</si>
  <si>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</si>
  <si>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</si>
  <si>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</si>
  <si>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</si>
  <si>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</si>
  <si>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</si>
  <si>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</si>
  <si>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</si>
  <si>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</si>
  <si>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</si>
  <si>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</si>
  <si>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</si>
  <si>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</si>
  <si>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</si>
  <si>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</si>
  <si>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</si>
  <si>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</si>
  <si>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</si>
  <si>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</si>
  <si>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</si>
  <si>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</si>
  <si>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</si>
  <si>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</si>
  <si>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</si>
  <si>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</si>
  <si>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</si>
  <si>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</si>
  <si>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</si>
  <si>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</si>
  <si>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</si>
  <si>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</si>
  <si>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</si>
  <si>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</si>
  <si>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</si>
  <si>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</si>
  <si>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</si>
  <si>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</si>
  <si>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</si>
  <si>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</si>
  <si>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</si>
  <si>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</si>
  <si>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</si>
  <si>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</si>
  <si>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</si>
  <si>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</si>
  <si>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</si>
  <si>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</si>
  <si>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</si>
  <si>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</si>
  <si>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</si>
  <si>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</si>
  <si>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</si>
  <si>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</si>
  <si>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</si>
  <si>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</si>
  <si>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</si>
  <si>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</si>
  <si>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</si>
  <si>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</si>
  <si>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</si>
  <si>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</si>
  <si>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</si>
  <si>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</si>
  <si>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</si>
  <si>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</si>
  <si>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</si>
  <si>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</si>
  <si>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</si>
  <si>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</si>
  <si>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</si>
  <si>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</si>
  <si>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</si>
  <si>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</si>
  <si>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</si>
  <si>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</si>
  <si>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</si>
  <si>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</si>
  <si>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</si>
  <si>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</si>
  <si>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</si>
  <si>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</si>
  <si>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</si>
  <si>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</si>
  <si>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</si>
  <si>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</si>
  <si>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</si>
  <si>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</si>
  <si>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</si>
  <si>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</si>
  <si>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</si>
  <si>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</si>
  <si>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</si>
  <si>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</si>
  <si>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</si>
  <si>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</si>
  <si>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</si>
  <si>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</si>
  <si>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</si>
  <si>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</si>
  <si>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</si>
  <si>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</si>
  <si>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</si>
  <si>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</si>
  <si>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</si>
  <si>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</si>
  <si>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</si>
  <si>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</si>
  <si>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</si>
  <si>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</si>
  <si>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</si>
  <si>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</si>
  <si>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</si>
  <si>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</si>
  <si>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</si>
  <si>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</si>
  <si>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</si>
  <si>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</si>
  <si>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</si>
  <si>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</si>
  <si>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</si>
  <si>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</si>
  <si>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</si>
  <si>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</si>
  <si>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</si>
  <si>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</si>
  <si>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</si>
  <si>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</si>
  <si>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</si>
  <si>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</si>
  <si>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</si>
  <si>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</si>
  <si>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</si>
  <si>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</si>
  <si>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</si>
  <si>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</si>
  <si>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</si>
  <si>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</si>
  <si>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</si>
  <si>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</si>
  <si>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</si>
  <si>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</si>
  <si>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</si>
  <si>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</si>
  <si>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</si>
  <si>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</si>
  <si>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</si>
  <si>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</si>
  <si>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</si>
  <si>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</si>
  <si>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</si>
  <si>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</si>
  <si>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</si>
  <si>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</si>
  <si>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</si>
  <si>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</si>
  <si>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</si>
  <si>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</si>
  <si>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</si>
  <si>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</si>
  <si>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</si>
  <si>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</si>
  <si>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</si>
  <si>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</si>
  <si>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</si>
  <si>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</si>
  <si>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</si>
  <si>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</si>
  <si>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</si>
  <si>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</si>
  <si>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</si>
  <si>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</si>
  <si>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</si>
  <si>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</si>
  <si>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</si>
  <si>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</si>
  <si>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</si>
  <si>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</si>
  <si>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</si>
  <si>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</si>
  <si>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</si>
  <si>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</si>
  <si>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</si>
  <si>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</si>
  <si>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</si>
  <si>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</si>
  <si>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</si>
  <si>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</si>
  <si>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</si>
  <si>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</si>
  <si>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</si>
  <si>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</si>
  <si>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</si>
  <si>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</si>
  <si>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</si>
  <si>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</si>
  <si>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</si>
  <si>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</si>
  <si>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</si>
  <si>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</si>
  <si>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</si>
  <si>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</si>
  <si>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</si>
  <si>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</si>
  <si>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</si>
  <si>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</si>
  <si>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</si>
  <si>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</si>
  <si>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</si>
  <si>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</si>
  <si>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</si>
  <si>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</si>
  <si>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</si>
  <si>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</si>
  <si>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</si>
  <si>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</si>
  <si>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</si>
  <si>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</si>
  <si>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</si>
  <si>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</si>
  <si>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</si>
  <si>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</si>
  <si>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</si>
  <si>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</si>
  <si>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</si>
  <si>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</si>
  <si>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</si>
  <si>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</si>
  <si>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</si>
  <si>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</si>
  <si>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</si>
  <si>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</si>
  <si>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</si>
  <si>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</si>
  <si>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</si>
  <si>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</si>
  <si>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</si>
  <si>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</si>
  <si>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</si>
  <si>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</si>
  <si>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</si>
  <si>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</si>
  <si>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</si>
  <si>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</si>
  <si>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</si>
  <si>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</si>
  <si>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</si>
  <si>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</si>
  <si>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</si>
  <si>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</si>
  <si>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</si>
  <si>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</si>
  <si>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</si>
  <si>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</si>
  <si>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</si>
  <si>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</si>
  <si>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</si>
  <si>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</si>
  <si>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</si>
  <si>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</si>
  <si>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</si>
  <si>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</si>
  <si>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</si>
  <si>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</si>
  <si>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</si>
  <si>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</si>
  <si>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</si>
  <si>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</si>
  <si>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</si>
  <si>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</si>
  <si>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</si>
  <si>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</si>
  <si>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</si>
  <si>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</si>
  <si>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</si>
  <si>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</si>
  <si>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</si>
  <si>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</si>
  <si>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</si>
  <si>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</si>
  <si>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</si>
  <si>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</si>
  <si>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</si>
  <si>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</si>
  <si>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</si>
  <si>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</si>
  <si>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</si>
  <si>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</si>
  <si>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</si>
  <si>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</si>
  <si>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</si>
  <si>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</si>
  <si>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</si>
  <si>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</si>
  <si>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</si>
  <si>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</si>
  <si>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</si>
  <si>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</si>
  <si>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</si>
  <si>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</si>
  <si>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</si>
  <si>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</si>
  <si>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</si>
  <si>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</si>
  <si>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</si>
  <si>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</si>
  <si>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</si>
  <si>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</si>
  <si>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</si>
  <si>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</si>
  <si>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</si>
  <si>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</si>
  <si>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</si>
  <si>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</si>
  <si>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</si>
  <si>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</si>
  <si>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</si>
  <si>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</si>
  <si>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</si>
  <si>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</si>
  <si>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</si>
  <si>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</si>
  <si>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</si>
  <si>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</si>
  <si>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</si>
  <si>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</si>
  <si>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</si>
  <si>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</si>
  <si>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</si>
  <si>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</si>
  <si>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</si>
  <si>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</si>
  <si>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</si>
  <si>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</si>
  <si>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</si>
  <si>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</si>
  <si>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</si>
  <si>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</si>
  <si>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</si>
  <si>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</si>
  <si>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</si>
  <si>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</si>
  <si>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</si>
  <si>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</si>
  <si>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</si>
  <si>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</si>
  <si>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</si>
  <si>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</si>
  <si>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</si>
  <si>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</si>
  <si>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</si>
  <si>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</si>
  <si>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</si>
  <si>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</si>
  <si>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</si>
  <si>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</si>
  <si>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</si>
  <si>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</si>
  <si>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</si>
  <si>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</si>
  <si>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</si>
  <si>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</si>
  <si>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</si>
  <si>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</si>
  <si>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</si>
  <si>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</si>
  <si>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</si>
  <si>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</si>
  <si>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</si>
  <si>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</si>
  <si>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</si>
  <si>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</si>
  <si>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</si>
  <si>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</si>
  <si>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</si>
  <si>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</si>
  <si>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</si>
  <si>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</si>
  <si>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</si>
  <si>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</si>
  <si>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</si>
  <si>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</si>
  <si>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</si>
  <si>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</si>
  <si>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</si>
  <si>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</si>
  <si>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</si>
  <si>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</si>
  <si>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</si>
  <si>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</si>
  <si>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</si>
  <si>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</si>
  <si>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</si>
  <si>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</si>
  <si>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</si>
  <si>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</si>
  <si>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</si>
  <si>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</si>
  <si>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</si>
  <si>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</si>
  <si>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</si>
  <si>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</si>
  <si>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</si>
  <si>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</si>
  <si>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</si>
  <si>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</si>
  <si>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</si>
  <si>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</si>
  <si>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</si>
  <si>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</si>
  <si>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</si>
  <si>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</si>
  <si>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</si>
  <si>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</si>
  <si>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</si>
  <si>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</si>
  <si>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</si>
  <si>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</si>
  <si>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</si>
  <si>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</si>
  <si>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</si>
  <si>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</si>
  <si>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</si>
  <si>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</si>
  <si>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</si>
  <si>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</si>
  <si>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</si>
  <si>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</si>
  <si>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</si>
  <si>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</si>
  <si>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</si>
  <si>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</si>
  <si>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</si>
  <si>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</si>
  <si>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</si>
  <si>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</si>
  <si>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</si>
  <si>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</si>
  <si>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</si>
  <si>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</si>
  <si>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</si>
  <si>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</si>
  <si>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</si>
  <si>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</si>
  <si>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</si>
  <si>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</si>
  <si>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</si>
  <si>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</si>
  <si>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</si>
  <si>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</si>
  <si>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</si>
  <si>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</si>
  <si>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</si>
  <si>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</si>
  <si>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</si>
  <si>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</si>
  <si>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</si>
  <si>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</si>
  <si>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</si>
  <si>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</si>
  <si>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</si>
  <si>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</si>
  <si>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</si>
  <si>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</si>
  <si>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</si>
  <si>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</si>
  <si>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</si>
  <si>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</si>
  <si>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</si>
  <si>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</si>
  <si>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</si>
  <si>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</si>
  <si>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</si>
  <si>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</si>
  <si>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</si>
  <si>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</si>
  <si>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</si>
  <si>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</si>
  <si>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</si>
  <si>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</si>
  <si>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</si>
  <si>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</si>
  <si>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</si>
  <si>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</si>
  <si>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</si>
  <si>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</si>
  <si>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</si>
  <si>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</si>
  <si>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</si>
  <si>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</si>
  <si>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</si>
  <si>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</si>
  <si>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</si>
  <si>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</si>
  <si>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</si>
  <si>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</si>
  <si>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</si>
  <si>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</si>
  <si>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</si>
  <si>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</si>
  <si>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</si>
  <si>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</si>
  <si>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</si>
  <si>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</si>
  <si>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</si>
  <si>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</si>
  <si>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</si>
  <si>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</si>
  <si>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</si>
  <si>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</si>
  <si>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</si>
  <si>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</si>
  <si>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</si>
  <si>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</si>
  <si>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</si>
  <si>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</si>
  <si>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</si>
  <si>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</si>
  <si>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</si>
  <si>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</si>
  <si>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</si>
  <si>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</si>
  <si>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</si>
  <si>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</si>
  <si>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</si>
  <si>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</si>
  <si>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</si>
  <si>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</si>
  <si>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</si>
  <si>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</si>
  <si>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</si>
  <si>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</si>
  <si>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</si>
  <si>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</si>
  <si>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</si>
  <si>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</si>
  <si>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</si>
  <si>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</si>
  <si>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</si>
  <si>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</si>
  <si>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</si>
  <si>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</si>
  <si>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</si>
  <si>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</si>
  <si>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</si>
  <si>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</si>
  <si>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</si>
  <si>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</si>
  <si>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</si>
  <si>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</si>
  <si>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</si>
  <si>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</si>
  <si>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</si>
  <si>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</si>
  <si>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</si>
  <si>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</si>
  <si>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</si>
  <si>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</si>
  <si>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</si>
  <si>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</si>
  <si>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</si>
  <si>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</si>
  <si>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</si>
  <si>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</si>
  <si>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</si>
  <si>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</si>
  <si>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</si>
  <si>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</si>
  <si>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</si>
  <si>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</si>
  <si>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</si>
  <si>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</si>
  <si>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</si>
  <si>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</si>
  <si>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</si>
  <si>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</si>
  <si>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</si>
  <si>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</si>
  <si>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</si>
  <si>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</si>
  <si>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</si>
  <si>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</si>
  <si>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</si>
  <si>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</si>
  <si>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</si>
  <si>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</si>
  <si>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</si>
  <si>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</si>
  <si>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</si>
  <si>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</si>
  <si>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</si>
  <si>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</si>
  <si>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</si>
  <si>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</si>
  <si>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</si>
  <si>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</si>
  <si>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</si>
  <si>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</si>
  <si>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</si>
  <si>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</si>
  <si>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</si>
  <si>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</si>
  <si>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</si>
  <si>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</si>
  <si>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</si>
  <si>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</si>
  <si>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</si>
  <si>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</si>
  <si>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</si>
  <si>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</si>
  <si>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</si>
  <si>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</si>
  <si>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</si>
  <si>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</si>
  <si>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</si>
  <si>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</si>
  <si>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</si>
  <si>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</si>
  <si>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</si>
  <si>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</si>
  <si>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</si>
  <si>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</si>
  <si>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</si>
  <si>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</si>
  <si>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</si>
  <si>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</si>
  <si>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</si>
  <si>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</si>
  <si>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</si>
  <si>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</si>
  <si>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</si>
  <si>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</si>
  <si>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</si>
  <si>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</si>
  <si>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</si>
  <si>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</si>
  <si>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</si>
  <si>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</si>
  <si>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</si>
  <si>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</si>
  <si>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</si>
  <si>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</si>
  <si>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</si>
  <si>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</si>
  <si>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</si>
  <si>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</si>
  <si>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</si>
  <si>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</si>
  <si>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</si>
  <si>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</si>
  <si>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</si>
  <si>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</si>
  <si>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</si>
  <si>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</si>
  <si>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</si>
  <si>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</si>
  <si>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</si>
  <si>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</si>
  <si>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</si>
  <si>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</si>
  <si>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</si>
  <si>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</si>
  <si>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</si>
  <si>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</si>
  <si>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</si>
  <si>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</si>
  <si>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</si>
  <si>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</si>
  <si>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</si>
  <si>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</si>
  <si>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</si>
  <si>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</si>
  <si>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</si>
  <si>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</si>
  <si>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</si>
  <si>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</si>
  <si>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</si>
  <si>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</si>
  <si>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</si>
  <si>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</si>
  <si>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</si>
  <si>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</si>
  <si>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</si>
  <si>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</si>
  <si>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</si>
  <si>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</si>
  <si>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</si>
  <si>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</si>
  <si>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</si>
  <si>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</si>
  <si>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</si>
  <si>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</si>
  <si>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</si>
  <si>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</si>
  <si>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</si>
  <si>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</si>
  <si>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</si>
  <si>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</si>
  <si>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</si>
  <si>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</si>
  <si>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</si>
  <si>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</si>
  <si>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</si>
  <si>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</si>
  <si>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</si>
  <si>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</si>
  <si>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</si>
  <si>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</si>
  <si>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</si>
  <si>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</si>
  <si>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</si>
  <si>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</si>
  <si>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</si>
  <si>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</si>
  <si>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</si>
  <si>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</si>
  <si>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</si>
  <si>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</si>
  <si>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</si>
  <si>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</si>
  <si>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</si>
  <si>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</si>
  <si>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</si>
  <si>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</si>
  <si>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</si>
  <si>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</si>
  <si>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</si>
  <si>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</si>
  <si>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</si>
  <si>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</si>
  <si>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</si>
  <si>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</si>
  <si>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</si>
  <si>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</si>
  <si>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</si>
  <si>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</si>
  <si>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</si>
  <si>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</si>
  <si>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</si>
  <si>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</si>
  <si>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</si>
  <si>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</si>
  <si>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</si>
  <si>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</si>
  <si>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</si>
  <si>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</si>
  <si>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</si>
  <si>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</si>
  <si>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</si>
  <si>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</si>
  <si>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</si>
  <si>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</si>
  <si>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</si>
  <si>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</si>
  <si>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</si>
  <si>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</si>
  <si>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</si>
  <si>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</si>
  <si>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</si>
  <si>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</si>
  <si>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</si>
  <si>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</si>
  <si>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</si>
  <si>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</si>
  <si>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</si>
  <si>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</si>
  <si>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</si>
  <si>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</si>
  <si>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</si>
  <si>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</si>
  <si>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</si>
  <si>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</si>
  <si>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</si>
  <si>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</si>
  <si>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</si>
  <si>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</si>
  <si>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</si>
  <si>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</si>
  <si>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</si>
  <si>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</si>
  <si>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</si>
  <si>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</si>
  <si>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</si>
  <si>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</si>
  <si>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</si>
  <si>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</si>
  <si>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</si>
  <si>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</si>
  <si>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</si>
  <si>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</si>
  <si>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</si>
  <si>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</si>
  <si>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</si>
  <si>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</si>
  <si>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</si>
  <si>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</si>
  <si>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</si>
  <si>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</si>
  <si>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</si>
  <si>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</si>
  <si>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</si>
  <si>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</si>
  <si>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</si>
  <si>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</si>
  <si>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</si>
  <si>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</si>
  <si>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</si>
  <si>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</si>
  <si>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</si>
  <si>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</si>
  <si>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</si>
  <si>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</si>
  <si>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</si>
  <si>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</si>
  <si>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</si>
  <si>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</si>
  <si>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</si>
  <si>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</si>
  <si>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</si>
  <si>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</si>
  <si>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</si>
  <si>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</si>
  <si>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</si>
  <si>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</si>
  <si>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</si>
  <si>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</si>
  <si>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</si>
  <si>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</si>
  <si>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</si>
  <si>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</si>
  <si>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</si>
  <si>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</si>
  <si>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</si>
  <si>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</si>
  <si>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</si>
  <si>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</si>
  <si>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</si>
  <si>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</si>
  <si>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</si>
  <si>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</si>
  <si>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</si>
  <si>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</si>
  <si>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</si>
  <si>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</si>
  <si>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</si>
  <si>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</si>
  <si>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</si>
  <si>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</si>
  <si>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</si>
  <si>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</si>
  <si>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</si>
  <si>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</si>
  <si>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</si>
  <si>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</si>
  <si>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</si>
  <si>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</si>
  <si>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</si>
  <si>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</si>
  <si>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</si>
  <si>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</si>
  <si>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</si>
  <si>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</si>
  <si>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</si>
  <si>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</si>
  <si>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</si>
  <si>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</si>
  <si>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</si>
  <si>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</si>
  <si>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</si>
  <si>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</si>
  <si>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</si>
  <si>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</si>
  <si>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</si>
  <si>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</si>
  <si>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</si>
  <si>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</si>
  <si>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</si>
  <si>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</si>
  <si>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</si>
  <si>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</si>
  <si>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</si>
  <si>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</si>
  <si>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</si>
  <si>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</si>
  <si>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</si>
  <si>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</si>
  <si>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</si>
  <si>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</si>
  <si>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</si>
  <si>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</si>
  <si>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</si>
  <si>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</si>
  <si>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</si>
  <si>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</si>
  <si>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</si>
  <si>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</si>
  <si>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</si>
  <si>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</si>
  <si>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</si>
  <si>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</si>
  <si>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</si>
  <si>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</si>
  <si>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</si>
  <si>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</si>
  <si>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</si>
  <si>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</si>
  <si>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</si>
  <si>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</si>
  <si>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</si>
  <si>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</si>
  <si>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</si>
  <si>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</si>
  <si>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</si>
  <si>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</si>
  <si>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</si>
  <si>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</si>
  <si>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</si>
  <si>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</si>
  <si>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</si>
  <si>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</si>
  <si>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</si>
  <si>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</si>
  <si>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</si>
  <si>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</si>
  <si>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</si>
  <si>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</si>
  <si>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</si>
  <si>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</si>
  <si>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</si>
  <si>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</si>
  <si>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</si>
  <si>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</si>
  <si>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</si>
  <si>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</si>
  <si>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</si>
  <si>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</si>
  <si>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</si>
  <si>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</si>
  <si>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</si>
  <si>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</si>
  <si>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</si>
  <si>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</si>
  <si>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</si>
  <si>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</si>
  <si>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</si>
  <si>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</si>
  <si>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</si>
  <si>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</si>
  <si>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</si>
  <si>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</si>
  <si>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</si>
  <si>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</si>
  <si>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</si>
  <si>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</si>
  <si>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</si>
  <si>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</si>
  <si>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</si>
  <si>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</si>
  <si>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</si>
  <si>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</si>
  <si>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</si>
  <si>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</si>
  <si>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</si>
  <si>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</si>
  <si>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</si>
  <si>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</si>
  <si>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</si>
  <si>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</si>
  <si>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</si>
  <si>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</si>
  <si>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</si>
  <si>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</si>
  <si>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</si>
  <si>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</si>
  <si>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</si>
  <si>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</si>
  <si>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</si>
  <si>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</si>
  <si>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</si>
  <si>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</si>
  <si>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</si>
  <si>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</si>
  <si>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</si>
  <si>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</si>
  <si>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</si>
  <si>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</si>
  <si>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</si>
  <si>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</si>
  <si>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</si>
  <si>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</si>
  <si>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</si>
  <si>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</si>
  <si>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</si>
  <si>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</si>
  <si>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</si>
  <si>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</si>
  <si>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</si>
  <si>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</si>
  <si>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</si>
  <si>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</si>
  <si>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</si>
  <si>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</si>
  <si>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</si>
  <si>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</si>
  <si>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</si>
  <si>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</si>
  <si>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</si>
  <si>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</si>
  <si>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</si>
  <si>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</si>
  <si>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</si>
  <si>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</si>
  <si>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</si>
  <si>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</si>
  <si>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</si>
  <si>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</si>
  <si>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</si>
  <si>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</si>
  <si>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</si>
  <si>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</si>
  <si>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</si>
  <si>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</si>
  <si>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</si>
  <si>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</si>
  <si>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</si>
  <si>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</si>
  <si>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</si>
  <si>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</si>
  <si>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</si>
  <si>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</si>
  <si>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</si>
  <si>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</si>
  <si>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</si>
  <si>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</si>
  <si>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</si>
  <si>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</si>
  <si>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</si>
  <si>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</si>
  <si>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</si>
  <si>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</si>
  <si>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</si>
  <si>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</si>
  <si>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</si>
  <si>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</si>
  <si>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</si>
  <si>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</si>
  <si>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</si>
  <si>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</si>
  <si>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</si>
  <si>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</si>
  <si>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</si>
  <si>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</si>
  <si>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</si>
  <si>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</si>
  <si>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</si>
  <si>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</si>
  <si>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</si>
  <si>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</si>
  <si>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</si>
  <si>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</si>
  <si>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</si>
  <si>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</si>
  <si>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</si>
  <si>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</si>
  <si>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</si>
  <si>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</si>
  <si>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</si>
  <si>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</si>
  <si>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</si>
  <si>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</si>
  <si>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</si>
  <si>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</si>
  <si>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</si>
  <si>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</si>
  <si>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</si>
  <si>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</si>
  <si>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</si>
  <si>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</si>
  <si>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</si>
  <si>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</si>
  <si>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</si>
  <si>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</si>
  <si>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</si>
  <si>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</si>
  <si>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</si>
  <si>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</si>
  <si>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</si>
  <si>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</si>
  <si>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</si>
  <si>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</si>
  <si>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</si>
  <si>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</si>
  <si>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</si>
  <si>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</si>
  <si>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</si>
  <si>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</si>
  <si>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</si>
  <si>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</si>
  <si>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</si>
  <si>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</si>
  <si>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</si>
  <si>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</si>
  <si>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</si>
  <si>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</si>
  <si>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</si>
  <si>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</si>
  <si>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</si>
  <si>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</si>
  <si>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</si>
  <si>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</si>
  <si>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</si>
  <si>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</si>
  <si>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</si>
  <si>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</si>
  <si>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</si>
  <si>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</si>
  <si>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</si>
  <si>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</si>
  <si>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</si>
  <si>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</si>
  <si>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</si>
  <si>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</si>
  <si>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</si>
  <si>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</si>
  <si>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</si>
  <si>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</si>
  <si>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</si>
  <si>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</si>
  <si>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</si>
  <si>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</si>
  <si>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</si>
  <si>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</si>
  <si>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</si>
  <si>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</si>
  <si>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</si>
  <si>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</si>
  <si>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</si>
  <si>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</si>
  <si>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</si>
  <si>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</si>
  <si>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</si>
  <si>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</si>
  <si>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</si>
  <si>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</si>
  <si>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</si>
  <si>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</si>
  <si>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</si>
  <si>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</si>
  <si>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</si>
  <si>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</si>
  <si>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</si>
  <si>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</si>
  <si>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</si>
  <si>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</si>
  <si>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</si>
  <si>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</si>
  <si>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</si>
  <si>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</si>
  <si>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</si>
  <si>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</si>
  <si>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</si>
  <si>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</si>
  <si>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</si>
  <si>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</si>
  <si>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</si>
  <si>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</si>
  <si>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</si>
  <si>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</si>
  <si>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</si>
  <si>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</si>
  <si>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</si>
  <si>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</si>
  <si>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</si>
  <si>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</si>
  <si>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</si>
  <si>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</si>
  <si>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</si>
  <si>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</si>
  <si>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</si>
  <si>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</si>
  <si>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</si>
  <si>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</si>
  <si>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</si>
  <si>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</si>
  <si>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</si>
  <si>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</si>
  <si>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</si>
  <si>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</si>
  <si>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</si>
  <si>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</si>
  <si>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</si>
  <si>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</si>
  <si>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</si>
  <si>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</si>
  <si>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</si>
  <si>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</si>
  <si>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</si>
  <si>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</si>
  <si>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</si>
  <si>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</si>
  <si>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</si>
  <si>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</si>
  <si>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</si>
  <si>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</si>
  <si>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</si>
  <si>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</si>
  <si>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</si>
  <si>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</si>
  <si>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</si>
  <si>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</si>
  <si>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</si>
  <si>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</si>
  <si>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</si>
  <si>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</si>
  <si>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</si>
  <si>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</si>
  <si>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</si>
  <si>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</si>
  <si>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</si>
  <si>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</si>
  <si>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</si>
  <si>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</si>
  <si>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</si>
  <si>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</si>
  <si>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</si>
  <si>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</si>
  <si>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</si>
  <si>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</si>
  <si>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</si>
  <si>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</si>
  <si>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</si>
  <si>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</si>
  <si>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</si>
  <si>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</si>
  <si>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</si>
  <si>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</si>
  <si>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</si>
  <si>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</si>
  <si>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</si>
  <si>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</si>
  <si>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</si>
  <si>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</si>
  <si>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</si>
  <si>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</si>
  <si>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</si>
  <si>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</si>
  <si>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</si>
  <si>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</si>
  <si>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</si>
  <si>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</si>
  <si>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</si>
  <si>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</si>
  <si>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</si>
  <si>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</si>
  <si>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</si>
  <si>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</si>
  <si>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</si>
  <si>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</si>
  <si>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</si>
  <si>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</si>
  <si>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</si>
  <si>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</si>
  <si>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</si>
  <si>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</si>
  <si>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</si>
  <si>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</si>
  <si>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</si>
  <si>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</si>
  <si>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</si>
  <si>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</si>
  <si>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</si>
  <si>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</si>
  <si>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</si>
  <si>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</si>
  <si>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</si>
  <si>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</si>
  <si>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</si>
  <si>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</si>
  <si>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</si>
  <si>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</si>
  <si>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</si>
  <si>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</si>
  <si>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</si>
  <si>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</si>
  <si>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</si>
  <si>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</si>
  <si>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</si>
  <si>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</si>
  <si>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</si>
  <si>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</si>
  <si>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</si>
  <si>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</si>
  <si>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</si>
  <si>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</si>
  <si>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</si>
  <si>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</si>
  <si>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</si>
  <si>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</si>
  <si>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</si>
  <si>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</si>
  <si>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</si>
  <si>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</si>
  <si>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</si>
  <si>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</si>
  <si>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</si>
  <si>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</si>
  <si>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</si>
  <si>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</si>
  <si>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</si>
  <si>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</si>
  <si>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</si>
  <si>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</si>
  <si>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</si>
  <si>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</si>
  <si>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</si>
  <si>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</si>
  <si>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</si>
  <si>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</si>
  <si>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</si>
  <si>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</si>
  <si>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</si>
  <si>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</si>
  <si>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</si>
  <si>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</si>
  <si>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</si>
  <si>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</si>
  <si>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</si>
  <si>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</si>
  <si>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</si>
  <si>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</si>
  <si>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</si>
  <si>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</si>
  <si>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</si>
  <si>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</si>
  <si>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</si>
  <si>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</si>
  <si>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</si>
  <si>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</si>
  <si>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</si>
  <si>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</si>
  <si>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</si>
  <si>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</si>
  <si>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</si>
  <si>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</si>
  <si>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</si>
  <si>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</si>
  <si>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</si>
  <si>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</si>
  <si>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</si>
  <si>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</si>
  <si>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</si>
  <si>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</si>
  <si>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</si>
  <si>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</si>
  <si>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</si>
  <si>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</si>
  <si>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</si>
  <si>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</si>
  <si>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</si>
  <si>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</si>
  <si>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</si>
  <si>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</si>
  <si>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</si>
  <si>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</si>
  <si>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</si>
  <si>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</si>
  <si>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</si>
  <si>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</si>
  <si>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</si>
  <si>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</si>
  <si>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</si>
  <si>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</si>
  <si>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</si>
  <si>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</si>
  <si>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</si>
  <si>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</si>
  <si>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</si>
  <si>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</si>
  <si>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</si>
  <si>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</si>
  <si>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</si>
  <si>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</si>
  <si>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</si>
  <si>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</si>
  <si>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</si>
  <si>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</si>
  <si>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</si>
  <si>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</si>
  <si>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</si>
  <si>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</si>
  <si>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</si>
  <si>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</si>
  <si>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</si>
  <si>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</si>
  <si>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</si>
  <si>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</si>
  <si>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</si>
  <si>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</si>
  <si>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</si>
  <si>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</si>
  <si>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</si>
  <si>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</si>
  <si>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</si>
  <si>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</si>
  <si>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</si>
  <si>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</si>
  <si>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</si>
  <si>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</si>
  <si>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</si>
  <si>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</si>
  <si>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</si>
  <si>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</si>
  <si>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</si>
  <si>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</si>
  <si>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</si>
  <si>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</si>
  <si>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</si>
  <si>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</si>
  <si>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</si>
  <si>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</si>
  <si>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</si>
  <si>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</si>
  <si>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</si>
  <si>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</si>
  <si>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</si>
  <si>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</si>
  <si>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</si>
  <si>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</si>
  <si>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</si>
  <si>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</si>
  <si>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</si>
  <si>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</si>
  <si>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</si>
  <si>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</si>
  <si>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</si>
  <si>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</si>
  <si>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</si>
  <si>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</si>
  <si>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</si>
  <si>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</si>
  <si>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</si>
  <si>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</si>
  <si>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</si>
  <si>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</si>
  <si>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</si>
  <si>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</si>
  <si>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</si>
  <si>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</si>
  <si>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</si>
  <si>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</si>
  <si>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</si>
  <si>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</si>
  <si>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</si>
  <si>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</si>
  <si>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</si>
  <si>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</si>
  <si>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</si>
  <si>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</si>
  <si>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</si>
  <si>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</si>
  <si>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</si>
  <si>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</si>
  <si>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</si>
  <si>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</si>
  <si>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</si>
  <si>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</si>
  <si>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</si>
  <si>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</si>
  <si>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</si>
  <si>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</si>
  <si>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</si>
  <si>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</si>
  <si>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</si>
  <si>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</si>
  <si>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</si>
  <si>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</si>
  <si>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</si>
  <si>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</si>
  <si>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</si>
  <si>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</si>
  <si>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</si>
  <si>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</si>
  <si>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</si>
  <si>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</si>
  <si>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</si>
  <si>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</si>
  <si>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</si>
  <si>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</si>
  <si>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</si>
  <si>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</si>
  <si>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</si>
  <si>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</si>
  <si>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</si>
  <si>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</si>
  <si>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</si>
  <si>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</si>
  <si>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</si>
  <si>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</si>
  <si>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</si>
  <si>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</si>
  <si>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</si>
  <si>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</si>
  <si>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</si>
  <si>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</si>
  <si>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</si>
  <si>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</si>
  <si>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</si>
  <si>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</si>
  <si>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</si>
  <si>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</si>
  <si>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</si>
  <si>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</si>
  <si>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</si>
  <si>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</si>
  <si>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</si>
  <si>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</si>
  <si>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</si>
  <si>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</si>
  <si>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</si>
  <si>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</si>
  <si>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</si>
  <si>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</si>
  <si>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</si>
  <si>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</si>
  <si>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</si>
  <si>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</si>
  <si>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</si>
  <si>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</si>
  <si>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</si>
  <si>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</si>
  <si>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</si>
  <si>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</si>
  <si>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</si>
  <si>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</si>
  <si>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</si>
  <si>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</si>
  <si>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</si>
  <si>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</si>
  <si>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</si>
  <si>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</si>
  <si>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</si>
  <si>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</si>
  <si>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</si>
  <si>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</si>
  <si>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</si>
  <si>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</si>
  <si>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</si>
  <si>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</si>
  <si>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</si>
  <si>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</si>
  <si>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</si>
  <si>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</si>
  <si>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</si>
  <si>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</si>
  <si>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</si>
  <si>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</si>
  <si>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</si>
  <si>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</si>
  <si>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</si>
  <si>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</si>
  <si>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</si>
  <si>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</si>
  <si>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</si>
  <si>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</si>
  <si>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</si>
  <si>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</si>
  <si>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</si>
  <si>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</si>
  <si>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</si>
  <si>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</si>
  <si>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</si>
  <si>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</si>
  <si>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</si>
  <si>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</si>
  <si>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</si>
  <si>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</si>
  <si>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</si>
  <si>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</si>
  <si>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</si>
  <si>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</si>
  <si>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</si>
  <si>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</si>
  <si>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</si>
  <si>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</si>
  <si>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</si>
  <si>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</si>
  <si>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</si>
  <si>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</si>
  <si>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</si>
  <si>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</si>
  <si>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</si>
  <si>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</si>
  <si>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</si>
  <si>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</si>
  <si>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</si>
  <si>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</si>
  <si>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</si>
  <si>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</si>
  <si>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</si>
  <si>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</si>
  <si>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</si>
  <si>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</si>
  <si>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</si>
  <si>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</si>
  <si>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</si>
  <si>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</si>
  <si>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</si>
  <si>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</si>
  <si>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</si>
  <si>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</si>
  <si>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</si>
  <si>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</si>
  <si>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</si>
  <si>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</si>
  <si>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</si>
  <si>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</si>
  <si>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</si>
  <si>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</si>
  <si>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</si>
  <si>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</si>
  <si>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</si>
  <si>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</si>
  <si>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</si>
  <si>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</si>
  <si>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</si>
  <si>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</si>
  <si>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</si>
  <si>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</si>
  <si>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</si>
  <si>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</si>
  <si>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</si>
  <si>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</si>
  <si>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</si>
  <si>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</si>
  <si>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</si>
  <si>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</si>
  <si>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</si>
  <si>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</si>
  <si>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</si>
  <si>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</si>
  <si>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</si>
  <si>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</si>
  <si>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</si>
  <si>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</si>
  <si>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</si>
  <si>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</si>
  <si>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</si>
  <si>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</si>
  <si>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</si>
  <si>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</si>
  <si>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</si>
  <si>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</si>
  <si>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</si>
  <si>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</si>
  <si>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</si>
  <si>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</si>
  <si>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</si>
  <si>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</si>
  <si>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</si>
  <si>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</si>
  <si>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</si>
  <si>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</si>
  <si>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</si>
  <si>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</si>
  <si>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</si>
  <si>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</si>
  <si>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</si>
  <si>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</si>
  <si>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</si>
  <si>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</si>
  <si>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</si>
  <si>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</si>
  <si>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</si>
  <si>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</si>
  <si>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</si>
  <si>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</si>
  <si>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</si>
  <si>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</si>
  <si>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</si>
  <si>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</si>
  <si>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</si>
  <si>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</si>
  <si>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</si>
  <si>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</si>
  <si>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</si>
  <si>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</si>
  <si>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</si>
  <si>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</si>
  <si>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</si>
  <si>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</si>
  <si>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</si>
  <si>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</si>
  <si>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</si>
  <si>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</si>
  <si>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</si>
  <si>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</si>
  <si>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</si>
  <si>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</si>
  <si>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</si>
  <si>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</si>
  <si>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</si>
  <si>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</si>
  <si>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</si>
  <si>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</si>
  <si>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</si>
  <si>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</si>
  <si>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</si>
  <si>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</si>
  <si>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</si>
  <si>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</si>
  <si>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</si>
  <si>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</si>
  <si>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</si>
  <si>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</si>
  <si>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</si>
  <si>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</si>
  <si>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</si>
  <si>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</si>
  <si>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</si>
  <si>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</si>
  <si>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</si>
  <si>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</si>
  <si>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</si>
  <si>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</si>
  <si>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</si>
  <si>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</si>
  <si>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</si>
  <si>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</si>
  <si>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</si>
  <si>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</si>
  <si>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</si>
  <si>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</si>
  <si>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</si>
  <si>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</si>
  <si>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</si>
  <si>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</si>
  <si>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</si>
  <si>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</si>
  <si>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</si>
  <si>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</si>
  <si>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</si>
  <si>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</si>
  <si>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</si>
  <si>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</si>
  <si>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</si>
  <si>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</si>
  <si>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</si>
  <si>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</si>
  <si>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</si>
  <si>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</si>
  <si>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</si>
  <si>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</si>
  <si>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</si>
  <si>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</si>
  <si>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</si>
  <si>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</si>
  <si>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</si>
  <si>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</si>
  <si>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</si>
  <si>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</si>
  <si>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</si>
  <si>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</si>
  <si>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</si>
  <si>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</si>
  <si>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</si>
  <si>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</si>
  <si>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</si>
  <si>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</si>
  <si>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</si>
  <si>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</si>
  <si>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</si>
  <si>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</si>
  <si>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</si>
  <si>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</si>
  <si>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</si>
  <si>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</si>
  <si>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</si>
  <si>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</si>
  <si>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</si>
  <si>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</si>
  <si>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</si>
  <si>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</si>
  <si>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</si>
  <si>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</si>
  <si>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</si>
  <si>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</si>
  <si>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</si>
  <si>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</si>
  <si>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</si>
  <si>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</si>
  <si>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</si>
  <si>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</si>
  <si>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</si>
  <si>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</si>
  <si>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</si>
  <si>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</si>
  <si>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</si>
  <si>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</si>
  <si>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</si>
  <si>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</si>
  <si>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</si>
  <si>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</si>
  <si>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</si>
  <si>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</si>
  <si>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</si>
  <si>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</si>
  <si>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</si>
  <si>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</si>
  <si>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</si>
  <si>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</si>
  <si>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</si>
  <si>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</si>
  <si>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</si>
  <si>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</si>
  <si>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</si>
  <si>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</si>
  <si>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</si>
  <si>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</si>
  <si>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</si>
  <si>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</si>
  <si>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</si>
  <si>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</si>
  <si>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</si>
  <si>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</si>
  <si>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</si>
  <si>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</si>
  <si>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</si>
  <si>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</si>
  <si>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</si>
  <si>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</si>
  <si>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</si>
  <si>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</si>
  <si>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</si>
  <si>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</si>
  <si>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</si>
  <si>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</si>
  <si>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</si>
  <si>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</si>
  <si>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</si>
  <si>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</si>
  <si>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</si>
  <si>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</si>
  <si>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</si>
  <si>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</si>
  <si>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</si>
  <si>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</si>
  <si>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</si>
  <si>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</si>
  <si>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</si>
  <si>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</si>
  <si>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</si>
  <si>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</si>
  <si>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</si>
  <si>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</si>
  <si>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</si>
  <si>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</si>
  <si>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</si>
  <si>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</si>
  <si>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</si>
  <si>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</si>
  <si>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</si>
  <si>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</si>
  <si>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</si>
  <si>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</si>
  <si>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</si>
  <si>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</si>
  <si>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</si>
  <si>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</si>
  <si>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</si>
  <si>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</si>
  <si>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</si>
  <si>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</si>
  <si>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</si>
  <si>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</si>
  <si>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</si>
  <si>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</si>
  <si>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</si>
  <si>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</si>
  <si>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</si>
  <si>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</si>
  <si>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</si>
  <si>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</si>
  <si>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</si>
  <si>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</si>
  <si>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</si>
  <si>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</si>
  <si>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</si>
  <si>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</si>
  <si>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</si>
  <si>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</si>
  <si>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</si>
  <si>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</si>
  <si>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</si>
  <si>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</si>
  <si>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</si>
  <si>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</si>
  <si>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</si>
  <si>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</si>
  <si>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</si>
  <si>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</si>
  <si>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</si>
  <si>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</si>
  <si>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</si>
  <si>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</si>
  <si>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</si>
  <si>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</si>
  <si>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</si>
  <si>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</si>
  <si>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</si>
  <si>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</si>
  <si>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</si>
  <si>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</si>
  <si>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</si>
  <si>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</si>
  <si>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</si>
  <si>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</si>
  <si>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</si>
  <si>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</si>
  <si>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</si>
  <si>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</si>
  <si>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</si>
  <si>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</si>
  <si>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</si>
  <si>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</si>
  <si>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</si>
  <si>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</si>
  <si>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</si>
  <si>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</si>
  <si>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</si>
  <si>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</si>
  <si>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</si>
  <si>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</si>
  <si>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</si>
  <si>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</si>
  <si>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</si>
  <si>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</si>
  <si>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</si>
  <si>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</si>
  <si>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</si>
  <si>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</si>
  <si>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</si>
  <si>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</si>
  <si>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</si>
  <si>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</si>
  <si>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</si>
  <si>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</si>
  <si>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</si>
  <si>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</si>
  <si>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</si>
  <si>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</si>
  <si>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</si>
  <si>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</si>
  <si>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</si>
  <si>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</si>
  <si>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</si>
  <si>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</si>
  <si>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</si>
  <si>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</si>
  <si>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</si>
  <si>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</si>
  <si>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</si>
  <si>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</si>
  <si>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</si>
  <si>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</si>
  <si>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</si>
  <si>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</si>
  <si>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</si>
  <si>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</si>
  <si>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</si>
  <si>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</si>
  <si>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</si>
  <si>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</si>
  <si>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</si>
  <si>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</si>
  <si>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</si>
  <si>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</si>
  <si>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</si>
  <si>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</si>
  <si>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</si>
  <si>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</si>
  <si>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</si>
  <si>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</si>
  <si>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</si>
  <si>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</si>
  <si>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</si>
  <si>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</si>
  <si>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</si>
  <si>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</si>
  <si>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</si>
  <si>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</si>
  <si>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</si>
  <si>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</si>
  <si>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</si>
  <si>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</si>
  <si>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</si>
  <si>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</si>
  <si>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</si>
  <si>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</si>
  <si>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</si>
  <si>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</si>
  <si>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</si>
  <si>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</si>
  <si>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</si>
  <si>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</si>
  <si>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</si>
  <si>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</si>
  <si>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</si>
  <si>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</si>
  <si>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</si>
  <si>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</si>
  <si>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</si>
  <si>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</si>
  <si>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</si>
  <si>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</si>
  <si>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</si>
  <si>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</si>
  <si>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</si>
  <si>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</si>
  <si>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</si>
  <si>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</si>
  <si>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</si>
  <si>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</si>
  <si>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</si>
  <si>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</si>
  <si>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</si>
  <si>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</si>
  <si>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</si>
  <si>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</si>
  <si>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</si>
  <si>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</si>
  <si>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</si>
  <si>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</si>
  <si>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</si>
  <si>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</si>
  <si>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</si>
  <si>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</si>
  <si>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</si>
  <si>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</si>
  <si>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</si>
  <si>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</si>
  <si>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</si>
  <si>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</si>
  <si>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</si>
  <si>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</si>
  <si>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</si>
  <si>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</si>
  <si>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</si>
  <si>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</si>
  <si>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</si>
  <si>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</si>
  <si>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</si>
  <si>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</si>
  <si>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</si>
  <si>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</si>
  <si>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</si>
  <si>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</si>
  <si>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</si>
  <si>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</si>
  <si>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</si>
  <si>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</si>
  <si>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</si>
  <si>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</si>
  <si>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</si>
  <si>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</si>
  <si>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</si>
  <si>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</si>
  <si>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</si>
  <si>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</si>
  <si>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</si>
  <si>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</si>
  <si>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</si>
  <si>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</si>
  <si>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</si>
  <si>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</si>
  <si>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</si>
  <si>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</si>
  <si>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</si>
  <si>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</si>
  <si>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</si>
  <si>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</si>
  <si>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</si>
  <si>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</si>
  <si>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</si>
  <si>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</si>
  <si>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</si>
  <si>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</si>
  <si>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</si>
  <si>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</si>
  <si>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</si>
  <si>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</si>
  <si>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</si>
  <si>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</si>
  <si>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</si>
  <si>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</si>
  <si>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</si>
  <si>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</si>
  <si>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</si>
  <si>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</si>
  <si>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</si>
  <si>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</si>
  <si>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</si>
  <si>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</si>
  <si>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</si>
  <si>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</si>
  <si>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</si>
  <si>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</si>
  <si>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</si>
  <si>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</si>
  <si>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</si>
  <si>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</si>
  <si>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</si>
  <si>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</si>
  <si>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</si>
  <si>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</si>
  <si>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</si>
  <si>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</si>
  <si>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</si>
  <si>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</si>
  <si>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</si>
  <si>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</si>
  <si>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</si>
  <si>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</si>
  <si>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</si>
  <si>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</si>
  <si>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</si>
  <si>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</si>
  <si>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</si>
  <si>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</si>
  <si>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</si>
  <si>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</si>
  <si>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</si>
  <si>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</si>
  <si>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</si>
  <si>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</si>
  <si>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</si>
  <si>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</si>
  <si>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</si>
  <si>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</si>
  <si>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</si>
  <si>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</si>
  <si>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</si>
  <si>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</si>
  <si>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</si>
  <si>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</si>
  <si>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</si>
  <si>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</si>
  <si>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</si>
  <si>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</si>
  <si>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</si>
  <si>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</si>
  <si>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</si>
  <si>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</si>
  <si>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</si>
  <si>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</si>
  <si>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</si>
  <si>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</si>
  <si>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</si>
  <si>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</si>
  <si>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</si>
  <si>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</si>
  <si>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</si>
  <si>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</si>
  <si>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</si>
  <si>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</si>
  <si>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</si>
  <si>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</si>
  <si>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</si>
  <si>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</si>
  <si>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</si>
  <si>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</si>
  <si>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</si>
  <si>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</si>
  <si>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</si>
  <si>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</si>
  <si>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</si>
  <si>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</si>
  <si>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</si>
  <si>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</si>
  <si>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</si>
  <si>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</si>
  <si>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</si>
  <si>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</si>
  <si>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</si>
  <si>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</si>
  <si>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</si>
  <si>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</si>
  <si>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</si>
  <si>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</si>
  <si>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</si>
  <si>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</si>
  <si>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</si>
  <si>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</si>
  <si>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</si>
  <si>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</si>
  <si>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</si>
  <si>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</si>
  <si>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</si>
  <si>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</si>
  <si>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</si>
  <si>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</si>
  <si>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</si>
  <si>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</si>
  <si>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</si>
  <si>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</si>
  <si>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</si>
  <si>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</si>
  <si>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</si>
  <si>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</si>
  <si>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</si>
  <si>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</si>
  <si>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</si>
  <si>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</si>
  <si>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</si>
  <si>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</si>
  <si>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</si>
  <si>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</si>
  <si>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</si>
  <si>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</si>
  <si>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</si>
  <si>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</si>
  <si>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</si>
  <si>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</si>
  <si>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</si>
  <si>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</si>
  <si>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</si>
  <si>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</si>
  <si>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</si>
  <si>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</si>
  <si>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</si>
  <si>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</si>
  <si>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</si>
  <si>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</si>
  <si>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</si>
  <si>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</si>
  <si>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</si>
  <si>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</si>
  <si>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</si>
  <si>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</si>
  <si>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</si>
  <si>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</si>
  <si>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</si>
  <si>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</si>
  <si>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</si>
  <si>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</si>
  <si>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</si>
  <si>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</si>
  <si>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</si>
  <si>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</si>
  <si>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</si>
  <si>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</si>
  <si>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</si>
  <si>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</si>
  <si>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</si>
  <si>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</si>
  <si>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</si>
  <si>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</si>
  <si>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</si>
  <si>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</si>
  <si>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</si>
  <si>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</si>
  <si>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</si>
  <si>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</si>
  <si>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</si>
  <si>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</si>
  <si>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</si>
  <si>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</si>
  <si>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</si>
  <si>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</si>
  <si>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</si>
  <si>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</si>
  <si>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</si>
  <si>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</si>
  <si>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</si>
  <si>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</si>
  <si>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</si>
  <si>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</si>
  <si>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</si>
  <si>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</si>
  <si>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</si>
  <si>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</si>
  <si>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</si>
  <si>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</si>
  <si>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</si>
  <si>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</si>
  <si>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</si>
  <si>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</si>
  <si>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</si>
  <si>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</si>
  <si>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</si>
  <si>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</si>
  <si>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</si>
  <si>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</si>
  <si>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</si>
  <si>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</si>
  <si>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</si>
  <si>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</si>
  <si>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</si>
  <si>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</si>
  <si>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</si>
  <si>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</si>
  <si>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</si>
  <si>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</si>
  <si>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</si>
  <si>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</si>
  <si>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</si>
  <si>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</si>
  <si>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</si>
  <si>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</si>
  <si>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</si>
  <si>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</si>
  <si>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</si>
  <si>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</si>
  <si>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</si>
  <si>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</si>
  <si>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</si>
  <si>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</si>
  <si>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</si>
  <si>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</si>
  <si>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</si>
  <si>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</si>
  <si>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</si>
  <si>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</si>
  <si>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</si>
  <si>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</si>
  <si>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</si>
  <si>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</si>
  <si>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</si>
  <si>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</si>
  <si>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</si>
  <si>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</si>
  <si>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</si>
  <si>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</si>
  <si>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</si>
  <si>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</si>
  <si>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</si>
  <si>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</si>
  <si>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</si>
  <si>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</si>
  <si>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</si>
  <si>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</si>
  <si>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</si>
  <si>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</si>
  <si>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</si>
  <si>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</si>
  <si>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</si>
  <si>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</si>
  <si>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</si>
  <si>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</si>
  <si>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</si>
  <si>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</si>
  <si>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</si>
  <si>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</si>
  <si>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</si>
  <si>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</si>
  <si>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</si>
  <si>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</si>
  <si>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</si>
  <si>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</si>
  <si>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</si>
  <si>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</si>
  <si>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</si>
  <si>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</si>
  <si>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</si>
  <si>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</si>
  <si>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</si>
  <si>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</si>
  <si>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</si>
  <si>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</si>
  <si>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</si>
  <si>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</si>
  <si>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</si>
  <si>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</si>
  <si>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</si>
  <si>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</si>
  <si>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</si>
  <si>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</si>
  <si>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</si>
  <si>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</si>
  <si>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</si>
  <si>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</si>
  <si>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</si>
  <si>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</si>
  <si>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</si>
  <si>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</si>
  <si>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</si>
  <si>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</si>
  <si>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</si>
  <si>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</si>
  <si>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</si>
  <si>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</si>
  <si>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</si>
  <si>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</si>
  <si>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</si>
  <si>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</si>
  <si>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</si>
  <si>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</si>
  <si>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</si>
  <si>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</si>
  <si>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</si>
  <si>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</si>
  <si>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</si>
  <si>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</si>
  <si>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</si>
  <si>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</si>
  <si>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</si>
  <si>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</si>
  <si>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</si>
  <si>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</si>
  <si>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</si>
  <si>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</si>
  <si>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</si>
  <si>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</si>
  <si>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</si>
  <si>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</si>
  <si>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</si>
  <si>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</si>
  <si>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</si>
  <si>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</si>
  <si>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</si>
  <si>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</si>
  <si>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</si>
  <si>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</si>
  <si>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</si>
  <si>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</si>
  <si>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</si>
  <si>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</si>
  <si>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</si>
  <si>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</si>
  <si>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</si>
  <si>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</si>
  <si>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</si>
  <si>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</si>
  <si>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</si>
  <si>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</si>
  <si>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</si>
  <si>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</si>
  <si>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</si>
  <si>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</si>
  <si>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</si>
  <si>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</si>
  <si>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</si>
  <si>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</si>
  <si>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</si>
  <si>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</si>
  <si>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</si>
  <si>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</si>
  <si>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</si>
  <si>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</si>
  <si>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</si>
  <si>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</si>
  <si>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</si>
  <si>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</si>
  <si>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</si>
  <si>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</si>
  <si>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</si>
  <si>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</si>
  <si>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</si>
  <si>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</si>
  <si>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</si>
  <si>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</si>
  <si>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</si>
  <si>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</si>
  <si>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</si>
  <si>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</si>
  <si>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</si>
  <si>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</si>
  <si>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</si>
  <si>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</si>
  <si>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</si>
  <si>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</si>
  <si>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</si>
  <si>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</si>
  <si>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</si>
  <si>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</si>
  <si>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</si>
  <si>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</si>
  <si>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</si>
  <si>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</si>
  <si>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</si>
  <si>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</si>
  <si>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</si>
  <si>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</si>
  <si>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</si>
  <si>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</si>
  <si>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</si>
  <si>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</si>
  <si>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</si>
  <si>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</si>
  <si>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</si>
  <si>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</si>
  <si>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</si>
  <si>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</si>
  <si>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</si>
  <si>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</si>
  <si>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</si>
  <si>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</si>
  <si>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</si>
  <si>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</si>
  <si>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</si>
  <si>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</si>
  <si>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</si>
  <si>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</si>
  <si>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</si>
  <si>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</si>
  <si>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</si>
  <si>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</si>
  <si>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</si>
  <si>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</si>
  <si>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</si>
  <si>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</si>
  <si>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</si>
  <si>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</si>
  <si>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</si>
  <si>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</si>
  <si>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</si>
  <si>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</si>
  <si>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</si>
  <si>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</si>
  <si>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</si>
  <si>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</si>
  <si>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</si>
  <si>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</si>
  <si>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</si>
  <si>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</si>
  <si>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</si>
  <si>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</si>
  <si>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</si>
  <si>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</si>
  <si>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</si>
  <si>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</si>
  <si>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</si>
  <si>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</si>
  <si>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</si>
  <si>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</si>
  <si>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</si>
  <si>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</si>
  <si>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</si>
  <si>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</si>
  <si>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</si>
  <si>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</si>
  <si>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</si>
  <si>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</si>
  <si>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</si>
  <si>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</si>
  <si>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</si>
  <si>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</si>
  <si>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</si>
  <si>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</si>
  <si>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</si>
  <si>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</si>
  <si>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</si>
  <si>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</si>
  <si>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</si>
  <si>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</si>
  <si>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</si>
  <si>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</si>
  <si>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</si>
  <si>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</si>
  <si>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</si>
  <si>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</si>
  <si>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</si>
  <si>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</si>
  <si>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</si>
  <si>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</si>
  <si>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</si>
  <si>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</si>
  <si>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</si>
  <si>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</si>
  <si>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</si>
  <si>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</si>
  <si>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</si>
  <si>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</si>
  <si>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</si>
  <si>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</si>
  <si>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</si>
  <si>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</si>
  <si>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</si>
  <si>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</si>
  <si>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</si>
  <si>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</si>
  <si>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</si>
  <si>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</si>
  <si>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</si>
  <si>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</si>
  <si>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</si>
  <si>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</si>
  <si>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</si>
  <si>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</si>
  <si>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</si>
  <si>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</si>
  <si>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</si>
  <si>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</si>
  <si>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</si>
  <si>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</si>
  <si>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</si>
  <si>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</si>
  <si>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</si>
  <si>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</si>
  <si>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</si>
  <si>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</si>
  <si>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</si>
  <si>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</si>
  <si>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</si>
  <si>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</si>
  <si>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</si>
  <si>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</si>
  <si>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</si>
  <si>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</si>
  <si>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</si>
  <si>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</si>
  <si>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</si>
  <si>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</si>
  <si>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</si>
  <si>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</si>
  <si>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</si>
  <si>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</si>
  <si>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</si>
  <si>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</si>
  <si>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</si>
  <si>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</si>
  <si>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</si>
  <si>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</si>
  <si>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</si>
  <si>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</si>
  <si>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</si>
  <si>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</si>
  <si>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</si>
  <si>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</si>
  <si>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</si>
  <si>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</si>
  <si>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</si>
  <si>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</si>
  <si>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</si>
  <si>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</si>
  <si>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</si>
  <si>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</si>
  <si>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</si>
  <si>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</si>
  <si>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</si>
  <si>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</si>
  <si>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</si>
  <si>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</si>
  <si>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</si>
  <si>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</si>
  <si>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</si>
  <si>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</si>
  <si>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</si>
  <si>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</si>
  <si>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</si>
  <si>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</si>
  <si>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</si>
  <si>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</si>
  <si>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</si>
  <si>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</si>
  <si>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</si>
  <si>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</si>
  <si>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</si>
  <si>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</si>
  <si>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</si>
  <si>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</si>
  <si>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</si>
  <si>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</si>
  <si>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</si>
  <si>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</si>
  <si>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</si>
  <si>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</si>
  <si>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</si>
  <si>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</si>
  <si>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</si>
  <si>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</si>
  <si>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</si>
  <si>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</si>
  <si>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</si>
  <si>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</si>
  <si>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</si>
  <si>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</si>
  <si>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</si>
  <si>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</si>
  <si>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</si>
  <si>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</si>
  <si>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</si>
  <si>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</si>
  <si>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</si>
  <si>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</si>
  <si>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</si>
  <si>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</si>
  <si>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</si>
  <si>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</si>
  <si>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</si>
  <si>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</si>
  <si>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</si>
  <si>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</si>
  <si>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</si>
  <si>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</si>
  <si>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</si>
  <si>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</si>
  <si>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</si>
  <si>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</si>
  <si>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</si>
  <si>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</si>
  <si>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</si>
  <si>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</si>
  <si>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</si>
  <si>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</si>
  <si>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</si>
  <si>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</si>
  <si>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</si>
  <si>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</si>
  <si>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</si>
  <si>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</si>
  <si>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</si>
  <si>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</si>
  <si>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</si>
  <si>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</si>
  <si>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</si>
  <si>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</si>
  <si>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</si>
  <si>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</si>
  <si>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</si>
  <si>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</si>
  <si>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</si>
  <si>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</si>
  <si>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</si>
  <si>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</si>
  <si>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</si>
  <si>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</si>
  <si>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</si>
  <si>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</si>
  <si>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</si>
  <si>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</si>
  <si>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</si>
  <si>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</si>
  <si>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</si>
  <si>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</si>
  <si>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</si>
  <si>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</si>
  <si>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</si>
  <si>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</si>
  <si>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</si>
  <si>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</si>
  <si>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</si>
  <si>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</si>
  <si>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</si>
  <si>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</si>
  <si>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</si>
  <si>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</si>
  <si>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</si>
  <si>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</si>
  <si>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</si>
  <si>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</si>
  <si>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</si>
  <si>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</si>
  <si>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</si>
  <si>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</si>
  <si>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</si>
  <si>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</si>
  <si>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</si>
  <si>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</si>
  <si>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</si>
  <si>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</si>
  <si>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</si>
  <si>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</si>
  <si>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</si>
  <si>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</si>
  <si>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</si>
  <si>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</si>
  <si>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</si>
  <si>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</si>
  <si>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</si>
  <si>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</si>
  <si>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</si>
  <si>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</si>
  <si>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</si>
  <si>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</si>
  <si>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</si>
  <si>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</si>
  <si>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</si>
  <si>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</si>
  <si>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</si>
  <si>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</si>
  <si>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</si>
  <si>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</si>
  <si>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</si>
  <si>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</si>
  <si>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</si>
  <si>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</si>
  <si>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</si>
  <si>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</si>
  <si>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</si>
  <si>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</si>
  <si>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</si>
  <si>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</si>
  <si>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</si>
  <si>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</si>
  <si>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</si>
  <si>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</si>
  <si>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</si>
  <si>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</si>
  <si>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</si>
  <si>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</si>
  <si>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</si>
  <si>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</si>
  <si>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</si>
  <si>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</si>
  <si>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</si>
  <si>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</si>
  <si>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</si>
  <si>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</si>
  <si>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</si>
  <si>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</si>
  <si>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</si>
  <si>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</si>
  <si>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</si>
  <si>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</si>
  <si>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</si>
  <si>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</si>
  <si>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</si>
  <si>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</si>
  <si>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</si>
  <si>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</si>
  <si>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</si>
  <si>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</si>
  <si>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</si>
  <si>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</si>
  <si>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</si>
  <si>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</si>
  <si>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</si>
  <si>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</si>
  <si>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</si>
  <si>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</si>
  <si>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</si>
  <si>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</si>
  <si>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</si>
  <si>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</si>
  <si>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</si>
  <si>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</si>
  <si>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</si>
  <si>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</si>
  <si>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</si>
  <si>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</si>
  <si>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</si>
  <si>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</si>
  <si>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</si>
  <si>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</si>
  <si>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</si>
  <si>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</si>
  <si>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</si>
  <si>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</si>
  <si>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</si>
  <si>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</si>
  <si>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</si>
  <si>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</si>
  <si>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</si>
  <si>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</si>
  <si>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</si>
  <si>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</si>
  <si>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</si>
  <si>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</si>
  <si>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</si>
  <si>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</si>
  <si>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</si>
  <si>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</si>
  <si>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</si>
  <si>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</si>
  <si>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</si>
  <si>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</si>
  <si>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</si>
  <si>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</si>
  <si>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</si>
  <si>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</si>
  <si>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</si>
  <si>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</si>
  <si>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</si>
  <si>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</si>
  <si>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</si>
  <si>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</si>
  <si>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</si>
  <si>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</si>
  <si>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</si>
  <si>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</si>
  <si>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</si>
  <si>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</si>
  <si>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</si>
  <si>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</si>
  <si>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</si>
  <si>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</si>
  <si>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</si>
  <si>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</si>
  <si>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</si>
  <si>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</si>
  <si>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</si>
  <si>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</si>
  <si>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</si>
  <si>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</si>
  <si>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</si>
  <si>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</si>
  <si>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</si>
  <si>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</si>
  <si>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</si>
  <si>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</si>
  <si>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</si>
  <si>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</si>
  <si>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</si>
  <si>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</si>
  <si>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</si>
  <si>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</si>
  <si>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</si>
  <si>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</si>
  <si>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</si>
  <si>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</si>
  <si>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</si>
  <si>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</si>
  <si>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</si>
  <si>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</si>
  <si>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</si>
  <si>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</si>
  <si>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</si>
  <si>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</si>
  <si>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</si>
  <si>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</si>
  <si>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</si>
  <si>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</si>
  <si>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</si>
  <si>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</si>
  <si>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</si>
  <si>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</si>
  <si>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</si>
  <si>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</si>
  <si>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</si>
  <si>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</si>
  <si>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</si>
  <si>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</si>
  <si>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</si>
  <si>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</si>
  <si>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</si>
  <si>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</si>
  <si>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</si>
  <si>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</si>
  <si>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</si>
  <si>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</si>
  <si>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</si>
  <si>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</si>
  <si>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</si>
  <si>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</si>
  <si>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</si>
  <si>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</si>
  <si>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</si>
  <si>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</si>
  <si>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</si>
  <si>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</si>
  <si>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</si>
  <si>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</si>
  <si>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</si>
  <si>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</si>
  <si>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</si>
  <si>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</si>
  <si>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</si>
  <si>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</si>
  <si>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</si>
  <si>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</si>
  <si>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</si>
  <si>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</si>
  <si>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</si>
  <si>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</si>
  <si>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</si>
  <si>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</si>
  <si>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</si>
  <si>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</si>
  <si>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</si>
  <si>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</si>
  <si>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</si>
  <si>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</si>
  <si>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</si>
  <si>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</si>
  <si>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</si>
  <si>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</si>
  <si>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</si>
  <si>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</si>
  <si>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</si>
  <si>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</si>
  <si>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</si>
  <si>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</si>
  <si>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</si>
  <si>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</si>
  <si>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</si>
  <si>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</si>
  <si>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</si>
  <si>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</si>
  <si>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</si>
  <si>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</si>
  <si>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</si>
  <si>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</si>
  <si>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</si>
  <si>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</si>
  <si>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</si>
  <si>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</si>
  <si>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</si>
  <si>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</si>
  <si>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</si>
  <si>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</si>
  <si>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</si>
  <si>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</si>
  <si>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</si>
  <si>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</si>
  <si>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</si>
  <si>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</si>
  <si>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</si>
  <si>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</si>
  <si>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</si>
  <si>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</si>
  <si>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</si>
  <si>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</si>
  <si>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</si>
  <si>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</si>
  <si>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</si>
  <si>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</si>
  <si>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</si>
  <si>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</si>
  <si>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</si>
  <si>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</si>
  <si>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</si>
  <si>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</si>
  <si>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</si>
  <si>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</si>
  <si>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</si>
  <si>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</si>
  <si>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</si>
  <si>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</si>
  <si>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</si>
  <si>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</si>
  <si>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</si>
  <si>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</si>
  <si>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</si>
  <si>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</si>
  <si>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</si>
  <si>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</si>
  <si>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</si>
  <si>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</si>
  <si>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</si>
  <si>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</si>
  <si>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</si>
  <si>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</si>
  <si>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</si>
  <si>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</si>
  <si>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</si>
  <si>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</si>
  <si>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</si>
  <si>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</si>
  <si>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</si>
  <si>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</si>
  <si>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</si>
  <si>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</si>
  <si>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</si>
  <si>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</si>
  <si>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</si>
  <si>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</si>
  <si>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</si>
  <si>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</si>
  <si>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</si>
  <si>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</si>
  <si>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</si>
  <si>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</si>
  <si>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</si>
  <si>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</si>
  <si>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</si>
  <si>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</si>
  <si>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</si>
  <si>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</si>
  <si>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</si>
  <si>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</si>
  <si>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</si>
  <si>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</si>
  <si>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</si>
  <si>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</si>
  <si>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</si>
  <si>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</si>
  <si>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</si>
  <si>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</si>
  <si>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</si>
  <si>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</si>
  <si>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</si>
  <si>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</si>
  <si>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</si>
  <si>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</si>
  <si>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</si>
  <si>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</si>
  <si>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</si>
  <si>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</si>
  <si>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</si>
  <si>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</si>
  <si>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</si>
  <si>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</si>
  <si>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</si>
  <si>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</si>
  <si>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</si>
  <si>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</si>
  <si>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</si>
  <si>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</si>
  <si>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</si>
  <si>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</si>
  <si>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</si>
  <si>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</si>
  <si>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</si>
  <si>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</si>
  <si>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</si>
  <si>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</si>
  <si>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</si>
  <si>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</si>
  <si>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</si>
  <si>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</si>
  <si>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</si>
  <si>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</si>
  <si>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</si>
  <si>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</si>
  <si>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</si>
  <si>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</si>
  <si>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</si>
  <si>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</si>
  <si>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</si>
  <si>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</si>
  <si>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</si>
  <si>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</si>
  <si>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</si>
  <si>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</si>
  <si>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</si>
  <si>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</si>
  <si>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</si>
  <si>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</si>
  <si>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</si>
  <si>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</si>
  <si>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</si>
  <si>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</si>
  <si>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</si>
  <si>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</si>
  <si>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</si>
  <si>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</si>
  <si>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</si>
  <si>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</si>
  <si>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</si>
  <si>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</si>
  <si>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</si>
  <si>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</si>
  <si>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</si>
  <si>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</si>
  <si>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</si>
  <si>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</si>
  <si>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</si>
  <si>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</si>
  <si>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</si>
  <si>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</si>
  <si>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</si>
  <si>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</si>
  <si>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</si>
  <si>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</si>
  <si>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</si>
  <si>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</si>
  <si>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</si>
  <si>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</si>
  <si>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</si>
  <si>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</si>
  <si>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</si>
  <si>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</si>
  <si>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</si>
  <si>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</si>
  <si>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</si>
  <si>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</si>
  <si>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</si>
  <si>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</si>
  <si>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</si>
  <si>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</si>
  <si>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</si>
  <si>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</si>
  <si>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</si>
  <si>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</si>
  <si>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</si>
  <si>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</si>
  <si>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</si>
  <si>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</si>
  <si>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</si>
  <si>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</si>
  <si>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</si>
  <si>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</si>
  <si>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</si>
  <si>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</si>
  <si>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</si>
  <si>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</si>
  <si>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</si>
  <si>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</si>
  <si>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</si>
  <si>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</si>
  <si>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</si>
  <si>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</si>
  <si>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</si>
  <si>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</si>
  <si>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</si>
  <si>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</si>
  <si>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</si>
  <si>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</si>
  <si>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</si>
  <si>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</si>
  <si>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</si>
  <si>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</si>
  <si>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</si>
  <si>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</si>
  <si>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</si>
  <si>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</si>
  <si>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</si>
  <si>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</si>
  <si>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</si>
  <si>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</si>
  <si>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</si>
  <si>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</si>
  <si>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</si>
  <si>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</si>
  <si>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</si>
  <si>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</si>
  <si>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</si>
  <si>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</si>
  <si>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</si>
  <si>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</si>
  <si>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</si>
  <si>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</si>
  <si>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</si>
  <si>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</si>
  <si>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</si>
  <si>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</si>
  <si>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</si>
  <si>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</si>
  <si>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</si>
  <si>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</si>
  <si>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</si>
  <si>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</si>
  <si>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</si>
  <si>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</si>
  <si>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</si>
  <si>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</si>
  <si>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</si>
  <si>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</si>
  <si>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</si>
  <si>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</si>
  <si>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</si>
  <si>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</si>
  <si>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</si>
  <si>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</si>
  <si>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</si>
  <si>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</si>
  <si>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</si>
  <si>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</si>
  <si>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</si>
  <si>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</si>
  <si>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</si>
  <si>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</si>
  <si>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</si>
  <si>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</si>
  <si>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</si>
  <si>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</si>
  <si>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</si>
  <si>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</si>
  <si>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</si>
  <si>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</si>
  <si>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</si>
  <si>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</si>
  <si>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</si>
  <si>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</si>
  <si>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</si>
  <si>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</si>
  <si>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</si>
  <si>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</si>
  <si>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</si>
  <si>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</si>
  <si>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</si>
  <si>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</si>
  <si>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</si>
  <si>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</si>
  <si>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</si>
  <si>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</si>
  <si>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</si>
  <si>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</si>
  <si>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</si>
  <si>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</si>
  <si>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</si>
  <si>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</si>
  <si>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</si>
  <si>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</si>
  <si>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</si>
  <si>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</si>
  <si>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</si>
  <si>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</si>
  <si>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</si>
  <si>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</si>
  <si>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</si>
  <si>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</si>
  <si>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</si>
  <si>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</si>
  <si>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</si>
  <si>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</si>
  <si>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</si>
  <si>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</si>
  <si>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</si>
  <si>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</si>
  <si>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</si>
  <si>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</si>
  <si>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</si>
  <si>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</si>
  <si>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</si>
  <si>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</si>
  <si>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</si>
  <si>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</si>
  <si>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</si>
  <si>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</si>
  <si>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</si>
  <si>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</si>
  <si>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</si>
  <si>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</si>
  <si>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</si>
  <si>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</si>
  <si>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</si>
  <si>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</si>
  <si>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</si>
  <si>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</si>
  <si>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</si>
  <si>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</si>
  <si>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</si>
  <si>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</si>
  <si>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</si>
  <si>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</si>
  <si>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</si>
  <si>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</si>
  <si>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</si>
  <si>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</si>
  <si>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</si>
  <si>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</si>
  <si>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</si>
  <si>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</si>
  <si>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</si>
  <si>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</si>
  <si>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</si>
  <si>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</si>
  <si>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</si>
  <si>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</si>
  <si>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</si>
  <si>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</si>
  <si>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</si>
  <si>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</si>
  <si>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</si>
  <si>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</si>
  <si>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</si>
  <si>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</si>
  <si>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</si>
  <si>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</si>
  <si>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</si>
  <si>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</si>
  <si>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</si>
  <si>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</si>
  <si>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</si>
  <si>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</si>
  <si>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</si>
  <si>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</si>
  <si>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</si>
  <si>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</si>
  <si>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</si>
  <si>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</si>
  <si>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</si>
  <si>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</si>
  <si>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</si>
  <si>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</si>
  <si>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</si>
  <si>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</si>
  <si>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</si>
  <si>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</si>
  <si>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</si>
  <si>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</si>
  <si>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</si>
  <si>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</si>
  <si>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</si>
  <si>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</si>
  <si>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</si>
  <si>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</si>
  <si>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</si>
  <si>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</si>
  <si>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</si>
  <si>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</si>
  <si>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</si>
  <si>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</si>
  <si>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</si>
  <si>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</si>
  <si>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</si>
  <si>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</si>
  <si>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</si>
  <si>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</si>
  <si>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</si>
  <si>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</si>
  <si>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</si>
  <si>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</si>
  <si>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</si>
  <si>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</si>
  <si>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</si>
  <si>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</si>
  <si>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</si>
  <si>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</si>
  <si>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</si>
  <si>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</si>
  <si>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</si>
  <si>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</si>
  <si>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</si>
  <si>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</si>
  <si>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</si>
  <si>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</si>
  <si>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</si>
  <si>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</si>
  <si>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</si>
  <si>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</si>
  <si>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</si>
  <si>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</si>
  <si>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</si>
  <si>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</si>
  <si>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</si>
  <si>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</si>
  <si>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</si>
  <si>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</si>
  <si>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</si>
  <si>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</si>
  <si>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</si>
  <si>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</si>
  <si>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</si>
  <si>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</si>
  <si>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</si>
  <si>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</si>
  <si>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</si>
  <si>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</si>
  <si>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</si>
  <si>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</si>
  <si>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</si>
  <si>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</si>
  <si>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</si>
  <si>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</si>
  <si>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</si>
  <si>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</si>
  <si>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</si>
  <si>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</si>
  <si>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</si>
  <si>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</si>
  <si>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</si>
  <si>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</si>
  <si>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</si>
  <si>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</si>
  <si>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</si>
  <si>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</si>
  <si>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</si>
  <si>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</si>
  <si>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</si>
  <si>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</si>
  <si>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</si>
  <si>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</si>
  <si>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</si>
  <si>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</si>
  <si>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</si>
  <si>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</si>
  <si>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</si>
  <si>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</si>
  <si>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</si>
  <si>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</si>
  <si>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</si>
  <si>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</si>
  <si>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</si>
  <si>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</si>
  <si>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</si>
  <si>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</si>
  <si>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</si>
  <si>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</si>
  <si>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</si>
  <si>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</si>
  <si>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</si>
  <si>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</si>
  <si>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</si>
  <si>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</si>
  <si>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</si>
  <si>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</si>
  <si>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</si>
  <si>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</si>
  <si>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</si>
  <si>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</si>
  <si>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</si>
  <si>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</si>
  <si>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</si>
  <si>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</si>
  <si>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</si>
  <si>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</si>
  <si>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</si>
  <si>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</si>
  <si>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</si>
  <si>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</si>
  <si>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</si>
  <si>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</si>
  <si>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</si>
  <si>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</si>
  <si>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</si>
  <si>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</si>
  <si>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</si>
  <si>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</si>
  <si>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</si>
  <si>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</si>
  <si>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</si>
  <si>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</si>
  <si>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</si>
  <si>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</si>
  <si>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</si>
  <si>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</si>
  <si>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</si>
  <si>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</si>
  <si>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</si>
  <si>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</si>
  <si>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</si>
  <si>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</si>
  <si>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</si>
  <si>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</si>
  <si>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</si>
  <si>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</si>
  <si>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</si>
  <si>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</si>
  <si>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</si>
  <si>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</si>
  <si>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</si>
  <si>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</si>
  <si>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</si>
  <si>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</si>
  <si>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</si>
  <si>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</si>
  <si>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</si>
  <si>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</si>
  <si>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</si>
  <si>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</si>
  <si>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</si>
  <si>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</si>
  <si>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</si>
  <si>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</si>
  <si>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</si>
  <si>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</si>
  <si>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</si>
  <si>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</si>
  <si>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</si>
  <si>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</si>
  <si>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</si>
  <si>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</si>
  <si>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</si>
  <si>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</si>
  <si>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</si>
  <si>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</si>
  <si>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</si>
  <si>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</si>
  <si>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</si>
  <si>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</si>
  <si>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</si>
  <si>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</si>
  <si>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</si>
  <si>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</si>
  <si>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</si>
  <si>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</si>
  <si>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</si>
  <si>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</si>
  <si>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</si>
  <si>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</si>
  <si>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</si>
  <si>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</si>
  <si>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</si>
  <si>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</si>
  <si>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</si>
  <si>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</si>
  <si>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</si>
  <si>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</si>
  <si>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</si>
  <si>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</si>
  <si>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</si>
  <si>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</si>
  <si>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</si>
  <si>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</si>
  <si>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</si>
  <si>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</si>
  <si>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</si>
  <si>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</si>
  <si>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</si>
  <si>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</si>
  <si>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</si>
  <si>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</si>
  <si>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</si>
  <si>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</si>
  <si>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</si>
  <si>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</si>
  <si>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</si>
  <si>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</si>
  <si>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</si>
  <si>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</si>
  <si>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</si>
  <si>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</si>
  <si>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</si>
  <si>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</si>
  <si>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</si>
  <si>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</si>
  <si>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</si>
  <si>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</si>
  <si>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</si>
  <si>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</si>
  <si>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</si>
  <si>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</si>
  <si>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</si>
  <si>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</si>
  <si>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</si>
  <si>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</si>
  <si>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</si>
  <si>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</si>
  <si>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</si>
  <si>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</si>
  <si>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</si>
  <si>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</si>
  <si>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</si>
  <si>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</si>
  <si>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</si>
  <si>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</si>
  <si>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</si>
  <si>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</si>
  <si>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</si>
  <si>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</si>
  <si>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</si>
  <si>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</si>
  <si>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</si>
  <si>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</si>
  <si>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</si>
  <si>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</si>
  <si>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</si>
  <si>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</si>
  <si>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</si>
  <si>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</si>
  <si>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</si>
  <si>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</si>
  <si>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</si>
  <si>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</si>
  <si>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</si>
  <si>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</si>
  <si>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</si>
  <si>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</si>
  <si>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</si>
  <si>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</si>
  <si>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</si>
  <si>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</si>
  <si>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</si>
  <si>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</si>
  <si>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</si>
  <si>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</si>
  <si>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</si>
  <si>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</si>
  <si>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</si>
  <si>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</si>
  <si>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</si>
  <si>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</si>
  <si>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</si>
  <si>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</si>
  <si>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</si>
  <si>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</si>
  <si>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</si>
  <si>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</si>
  <si>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</si>
  <si>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</si>
  <si>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</si>
  <si>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</si>
  <si>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</si>
  <si>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</si>
  <si>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</si>
  <si>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</si>
  <si>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</si>
  <si>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</si>
  <si>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</si>
  <si>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</si>
  <si>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</si>
  <si>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</si>
  <si>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</si>
  <si>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</si>
  <si>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</si>
  <si>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</si>
  <si>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</si>
  <si>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</si>
  <si>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</si>
  <si>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</si>
  <si>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</si>
  <si>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</si>
  <si>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</si>
  <si>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</si>
  <si>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</si>
  <si>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</si>
  <si>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</si>
  <si>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</si>
  <si>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</si>
  <si>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</si>
  <si>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</si>
  <si>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</si>
  <si>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</si>
  <si>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</si>
  <si>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</si>
  <si>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</si>
  <si>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</si>
  <si>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</si>
  <si>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</si>
  <si>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</si>
  <si>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</si>
  <si>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</si>
  <si>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</si>
  <si>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</si>
  <si>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</si>
  <si>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</si>
  <si>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</si>
  <si>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</si>
  <si>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</si>
  <si>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</si>
  <si>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</si>
  <si>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</si>
  <si>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</si>
  <si>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</si>
  <si>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</si>
  <si>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</si>
  <si>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</si>
  <si>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</si>
  <si>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</si>
  <si>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</si>
  <si>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</si>
  <si>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</si>
  <si>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</si>
  <si>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</si>
  <si>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</si>
  <si>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</si>
  <si>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</si>
  <si>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</si>
  <si>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</si>
  <si>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</si>
  <si>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</si>
  <si>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</si>
  <si>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</si>
  <si>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</si>
  <si>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</si>
  <si>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</si>
  <si>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</si>
  <si>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</si>
  <si>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</si>
  <si>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</si>
  <si>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</si>
  <si>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</si>
  <si>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</si>
  <si>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</si>
  <si>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</si>
  <si>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</si>
  <si>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</si>
  <si>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</si>
  <si>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</si>
  <si>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</si>
  <si>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</si>
  <si>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</si>
  <si>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</si>
  <si>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</si>
  <si>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</si>
  <si>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</si>
  <si>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</si>
  <si>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</si>
  <si>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</si>
  <si>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</si>
  <si>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</si>
  <si>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</si>
  <si>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</si>
  <si>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</si>
  <si>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</si>
  <si>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</si>
  <si>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</si>
  <si>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</si>
  <si>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</si>
  <si>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</si>
  <si>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</si>
  <si>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</si>
  <si>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</si>
  <si>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</si>
  <si>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</si>
  <si>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</si>
  <si>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</si>
  <si>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</si>
  <si>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</si>
  <si>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</si>
  <si>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</si>
  <si>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</si>
  <si>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</si>
  <si>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</si>
  <si>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</si>
  <si>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</si>
  <si>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</si>
  <si>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</si>
  <si>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</si>
  <si>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</si>
  <si>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</si>
  <si>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</si>
  <si>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</si>
  <si>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</si>
  <si>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</si>
  <si>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</si>
  <si>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</si>
  <si>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</si>
  <si>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</si>
  <si>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</si>
  <si>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</si>
  <si>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</si>
  <si>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</si>
  <si>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</si>
  <si>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</si>
  <si>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</si>
  <si>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</si>
  <si>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</si>
  <si>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</si>
  <si>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</si>
  <si>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</si>
  <si>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</si>
  <si>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</si>
  <si>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</si>
  <si>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</si>
  <si>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</si>
  <si>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</si>
  <si>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</si>
  <si>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</si>
  <si>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</si>
  <si>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</si>
  <si>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</si>
  <si>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</si>
  <si>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</si>
  <si>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</si>
  <si>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</si>
  <si>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</si>
  <si>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</si>
  <si>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</si>
  <si>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</si>
  <si>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</si>
  <si>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</si>
  <si>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</si>
  <si>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</si>
  <si>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</si>
  <si>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</si>
  <si>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</si>
  <si>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</si>
  <si>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</si>
  <si>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</si>
  <si>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</si>
  <si>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</si>
  <si>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</si>
  <si>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</si>
  <si>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</si>
  <si>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</si>
  <si>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</si>
  <si>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</si>
  <si>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</si>
  <si>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</si>
  <si>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</si>
  <si>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</si>
  <si>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</si>
  <si>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</si>
  <si>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</si>
  <si>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</si>
  <si>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</si>
  <si>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</si>
  <si>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</si>
  <si>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</si>
  <si>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</si>
  <si>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</si>
  <si>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</si>
  <si>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</si>
  <si>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</si>
  <si>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</si>
  <si>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</si>
  <si>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</si>
  <si>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</si>
  <si>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</si>
  <si>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</si>
  <si>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</si>
  <si>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</si>
  <si>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</si>
  <si>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</si>
  <si>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</si>
  <si>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</si>
  <si>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</si>
  <si>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</si>
  <si>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</si>
  <si>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</si>
  <si>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</si>
  <si>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</si>
  <si>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</si>
  <si>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</si>
  <si>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</si>
  <si>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</si>
  <si>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</si>
  <si>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</si>
  <si>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</si>
  <si>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</si>
  <si>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</si>
  <si>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</si>
  <si>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</si>
  <si>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</si>
  <si>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</si>
  <si>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</si>
  <si>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</si>
  <si>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</si>
  <si>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</si>
  <si>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</si>
  <si>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</si>
  <si>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</si>
  <si>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</si>
  <si>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</si>
  <si>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</si>
  <si>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</si>
  <si>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</si>
  <si>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</si>
  <si>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</si>
  <si>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</si>
  <si>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</si>
  <si>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</si>
  <si>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</si>
  <si>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</si>
  <si>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</si>
  <si>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</si>
  <si>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</si>
  <si>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</si>
  <si>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</si>
  <si>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</si>
  <si>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</si>
  <si>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</si>
  <si>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</si>
  <si>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</si>
  <si>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</si>
  <si>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</si>
  <si>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</si>
  <si>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</si>
  <si>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</si>
  <si>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</si>
  <si>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</si>
  <si>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</si>
  <si>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</si>
  <si>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</si>
  <si>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</si>
  <si>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</si>
  <si>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</si>
  <si>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</si>
  <si>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</si>
  <si>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</si>
  <si>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</si>
  <si>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</si>
  <si>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</si>
  <si>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</si>
  <si>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</si>
  <si>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</si>
  <si>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</si>
  <si>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</si>
  <si>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</si>
  <si>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</si>
  <si>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</si>
  <si>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</si>
  <si>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</si>
  <si>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</si>
  <si>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</si>
  <si>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</si>
  <si>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</si>
  <si>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</si>
  <si>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</si>
  <si>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</si>
  <si>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</si>
  <si>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</si>
  <si>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</si>
  <si>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</si>
  <si>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</si>
  <si>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</si>
  <si>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</si>
  <si>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</si>
  <si>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</si>
  <si>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</si>
  <si>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</si>
  <si>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</si>
  <si>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</si>
  <si>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</si>
  <si>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</si>
  <si>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</si>
  <si>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</si>
  <si>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</si>
  <si>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</si>
  <si>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</si>
  <si>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</si>
  <si>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</si>
  <si>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</si>
  <si>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</si>
  <si>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</si>
  <si>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</si>
  <si>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</si>
  <si>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</si>
  <si>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</si>
  <si>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</si>
  <si>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</si>
  <si>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</si>
  <si>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</si>
  <si>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</si>
  <si>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</si>
  <si>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</si>
  <si>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</si>
  <si>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</si>
  <si>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</si>
  <si>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</si>
  <si>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</si>
  <si>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</si>
  <si>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</si>
  <si>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</si>
  <si>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</si>
  <si>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</si>
  <si>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</si>
  <si>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</si>
  <si>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</si>
  <si>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</si>
  <si>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</si>
  <si>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</si>
  <si>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</si>
  <si>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</si>
  <si>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</si>
  <si>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</si>
  <si>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</si>
  <si>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</si>
  <si>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</si>
  <si>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</si>
  <si>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</si>
  <si>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</si>
  <si>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</si>
  <si>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</si>
  <si>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</si>
  <si>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</si>
  <si>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</si>
  <si>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</si>
  <si>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</si>
  <si>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</si>
  <si>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</si>
  <si>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</si>
  <si>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</si>
  <si>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</si>
  <si>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</si>
  <si>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</si>
  <si>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</si>
  <si>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</si>
  <si>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</si>
  <si>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</si>
  <si>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</si>
  <si>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</si>
  <si>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</si>
  <si>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</si>
  <si>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</si>
  <si>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</si>
  <si>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</si>
  <si>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</si>
  <si>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</si>
  <si>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</si>
  <si>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</si>
  <si>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</si>
  <si>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</si>
  <si>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</si>
  <si>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</si>
  <si>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</si>
  <si>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</si>
  <si>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</si>
  <si>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</si>
  <si>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</si>
  <si>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</si>
  <si>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Bill for BAF 14 Floor HVAC work (final payment)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</si>
  <si>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</si>
  <si>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</si>
  <si>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</si>
  <si>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</si>
  <si>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</si>
  <si>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</si>
  <si>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</si>
  <si>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</si>
  <si>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</si>
  <si>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</si>
  <si>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</si>
  <si>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</si>
  <si>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</si>
  <si>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</si>
  <si>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</si>
  <si>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</si>
  <si>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</si>
  <si>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</si>
  <si>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</si>
  <si>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</si>
  <si>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</si>
  <si>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</si>
  <si>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</si>
  <si>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</si>
  <si>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</si>
  <si>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</si>
  <si>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</si>
  <si>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</si>
  <si>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</si>
  <si>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</si>
  <si>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</si>
  <si>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</si>
  <si>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</si>
  <si>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</si>
  <si>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</si>
  <si>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</si>
  <si>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</si>
  <si>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</si>
  <si>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</si>
  <si>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</si>
  <si>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</si>
  <si>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</si>
  <si>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</si>
  <si>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</si>
  <si>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</si>
  <si>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</si>
  <si>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</si>
  <si>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</si>
  <si>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</si>
  <si>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</si>
  <si>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</si>
  <si>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</si>
  <si>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</si>
  <si>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</si>
  <si>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</si>
  <si>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 xml:space="preserve">Ahmed Villa work inv = 095 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</si>
  <si>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</si>
  <si>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</si>
  <si>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</si>
  <si>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</si>
  <si>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</si>
  <si>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</si>
  <si>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</si>
  <si>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</si>
  <si>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</si>
  <si>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</si>
  <si>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</si>
  <si>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</si>
  <si>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</si>
  <si>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</si>
  <si>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</si>
  <si>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</si>
  <si>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</si>
  <si>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</si>
  <si>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</si>
  <si>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</si>
  <si>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</si>
  <si>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</si>
  <si>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</si>
  <si>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</si>
  <si>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</si>
  <si>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</si>
  <si>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</si>
  <si>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</si>
  <si>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</si>
  <si>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</si>
  <si>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</si>
  <si>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</si>
  <si>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</si>
  <si>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</si>
  <si>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</si>
  <si>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</si>
  <si>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</si>
  <si>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</si>
  <si>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</si>
  <si>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</si>
  <si>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</si>
  <si>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</si>
  <si>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</si>
  <si>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</si>
  <si>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</si>
  <si>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</si>
  <si>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</si>
  <si>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</si>
  <si>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</si>
  <si>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</si>
  <si>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</si>
  <si>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</si>
  <si>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</si>
  <si>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</si>
  <si>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</si>
  <si>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</si>
  <si>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</si>
  <si>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</si>
  <si>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</si>
  <si>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</si>
  <si>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</si>
  <si>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</si>
  <si>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</si>
  <si>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</si>
  <si>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</si>
  <si>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</si>
  <si>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</si>
  <si>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</si>
  <si>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</si>
  <si>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</si>
  <si>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</si>
  <si>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</si>
  <si>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</si>
  <si>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</si>
  <si>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</si>
  <si>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</si>
  <si>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</si>
  <si>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</si>
  <si>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</si>
  <si>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</si>
  <si>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</si>
  <si>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</si>
  <si>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</si>
  <si>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</si>
  <si>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</si>
  <si>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</si>
  <si>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</si>
  <si>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</si>
  <si>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</si>
  <si>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</si>
  <si>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</si>
  <si>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</si>
  <si>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</si>
  <si>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</si>
  <si>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</si>
  <si>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</si>
  <si>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</si>
  <si>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</si>
  <si>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</si>
  <si>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</si>
  <si>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</si>
  <si>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</si>
  <si>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</si>
  <si>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</si>
  <si>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</si>
  <si>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</si>
  <si>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</si>
  <si>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</si>
  <si>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</si>
  <si>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</si>
  <si>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</si>
  <si>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</si>
  <si>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</si>
  <si>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</si>
  <si>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</si>
  <si>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</si>
  <si>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</si>
  <si>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</si>
  <si>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</si>
  <si>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</si>
  <si>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</si>
  <si>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</si>
  <si>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</si>
  <si>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</si>
  <si>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</si>
  <si>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</si>
  <si>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</si>
  <si>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</si>
  <si>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</si>
  <si>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</si>
  <si>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</si>
  <si>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</si>
  <si>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</si>
  <si>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</si>
  <si>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</si>
  <si>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</si>
  <si>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</si>
  <si>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</si>
  <si>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</si>
  <si>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Credit Note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</si>
  <si>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</si>
  <si>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</si>
  <si>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</si>
  <si>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</si>
  <si>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</si>
  <si>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</si>
  <si>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</si>
  <si>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</si>
  <si>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</si>
  <si>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</si>
  <si>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</si>
  <si>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</si>
  <si>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</si>
  <si>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Password is Rehman!1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</si>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</sst>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37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7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165" fontId="2" fillId="15" borderId="1" xfId="1" applyNumberFormat="1" applyFont="1" applyFill="1" applyBorder="1" applyAlignment="1">
      <alignment vertical="center"/>
    </xf>
    <xf numFmtId="9" fontId="2" fillId="15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2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65" fontId="0" fillId="3" borderId="1" xfId="1" applyNumberFormat="1" applyFont="1" applyFill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165" fontId="2" fillId="0" borderId="20" xfId="0" applyNumberFormat="1" applyFont="1" applyBorder="1" applyAlignment="1">
      <alignment vertical="center"/>
    </xf>
    <xf numFmtId="43" fontId="2" fillId="0" borderId="20" xfId="0" applyNumberFormat="1" applyFont="1" applyBorder="1" applyAlignment="1">
      <alignment vertical="center"/>
    </xf>
    <xf numFmtId="165" fontId="12" fillId="0" borderId="0" xfId="1" applyNumberFormat="1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2" fillId="0" borderId="7" xfId="1" applyNumberFormat="1" applyFont="1" applyBorder="1" applyAlignment="1">
      <alignment horizontal="center" vertical="center"/>
    </xf>
    <xf numFmtId="15" fontId="7" fillId="0" borderId="7" xfId="0" applyNumberFormat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17" fontId="2" fillId="0" borderId="46" xfId="0" applyNumberFormat="1" applyFont="1" applyBorder="1" applyAlignment="1">
      <alignment horizontal="center" vertical="center"/>
    </xf>
    <xf numFmtId="0" fontId="7" fillId="0" borderId="1" xfId="0" applyFont="1" applyBorder="1"/>
    <xf numFmtId="165" fontId="2" fillId="0" borderId="17" xfId="0" applyNumberFormat="1" applyFont="1" applyBorder="1" applyAlignment="1">
      <alignment horizontal="center" vertical="center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17" borderId="23" xfId="0" applyFont="1" applyFill="1" applyBorder="1" applyAlignment="1">
      <alignment horizontal="center" vertical="center"/>
    </xf>
    <xf numFmtId="0" fontId="118" fillId="17" borderId="23" xfId="0" applyFont="1" applyFill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16" fillId="11" borderId="54" xfId="0" applyFont="1" applyFill="1" applyBorder="1" applyAlignment="1">
      <alignment horizontal="center" vertical="center"/>
    </xf>
    <xf numFmtId="0" fontId="116" fillId="11" borderId="12" xfId="0" applyFont="1" applyFill="1" applyBorder="1" applyAlignment="1">
      <alignment horizontal="center" vertical="center"/>
    </xf>
    <xf numFmtId="0" fontId="116" fillId="11" borderId="1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5"/>
  <sheetViews>
    <sheetView topLeftCell="A1095" workbookViewId="0">
      <selection activeCell="A1107" sqref="A1107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50"/>
      <c r="B1" s="750"/>
      <c r="C1" s="750"/>
      <c r="D1" s="750"/>
      <c r="E1" s="751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52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53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53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53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54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55" t="s">
        <v>3255</v>
      </c>
      <c r="F1120" s="755"/>
      <c r="G1120" s="755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56" t="s">
        <v>4176</v>
      </c>
      <c r="B1490" s="758"/>
      <c r="C1490" s="760" t="s">
        <v>4177</v>
      </c>
      <c r="D1490" s="762"/>
      <c r="E1490" s="762"/>
    </row>
    <row r="1491" spans="1:5" ht="26.45" customHeight="1" x14ac:dyDescent="0.25">
      <c r="A1491" s="757"/>
      <c r="B1491" s="759"/>
      <c r="C1491" s="761"/>
      <c r="D1491" s="763"/>
      <c r="E1491" s="763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64" t="s">
        <v>4984</v>
      </c>
      <c r="D1803" s="764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65" t="s">
        <v>5223</v>
      </c>
      <c r="I1893" s="765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66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66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67" t="s">
        <v>5540</v>
      </c>
      <c r="E2010" s="768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69" t="s">
        <v>5632</v>
      </c>
      <c r="G2048" s="769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49" t="s">
        <v>5963</v>
      </c>
      <c r="D2183" s="749"/>
      <c r="E2183" s="749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42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43"/>
      <c r="B2296" s="278" t="s">
        <v>6236</v>
      </c>
      <c r="C2296" s="279" t="s">
        <v>6237</v>
      </c>
      <c r="D2296" s="292"/>
    </row>
    <row r="2297" spans="1:5" ht="23.25" customHeight="1" x14ac:dyDescent="0.35">
      <c r="A2297" s="743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44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45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45"/>
      <c r="B2303" s="72" t="s">
        <v>6252</v>
      </c>
      <c r="C2303" s="250"/>
      <c r="D2303" s="298"/>
      <c r="E2303" s="209"/>
    </row>
    <row r="2304" spans="1:5" ht="20.25" customHeight="1" x14ac:dyDescent="0.3">
      <c r="A2304" s="745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46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46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  <c r="C2379" s="54" t="s">
        <v>7842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47" t="s">
        <v>6575</v>
      </c>
      <c r="E2443" s="747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48" t="s">
        <v>6583</v>
      </c>
      <c r="C2446" s="748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279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7545</v>
      </c>
      <c r="B2670" s="53" t="s">
        <v>7546</v>
      </c>
    </row>
    <row r="2671" spans="1:4" ht="23.25" x14ac:dyDescent="0.35">
      <c r="A2671" s="52" t="s">
        <v>7547</v>
      </c>
      <c r="B2671" s="53" t="s">
        <v>7548</v>
      </c>
      <c r="C2671" s="54" t="s">
        <v>6409</v>
      </c>
    </row>
    <row r="2672" spans="1:4" ht="23.25" x14ac:dyDescent="0.35">
      <c r="A2672" s="52" t="s">
        <v>7575</v>
      </c>
      <c r="B2672" s="53" t="s">
        <v>7574</v>
      </c>
    </row>
    <row r="2673" spans="1:3" ht="23.25" x14ac:dyDescent="0.35">
      <c r="A2673" s="52" t="s">
        <v>7582</v>
      </c>
      <c r="B2673" s="53" t="s">
        <v>7583</v>
      </c>
    </row>
    <row r="2674" spans="1:3" ht="23.25" x14ac:dyDescent="0.35">
      <c r="A2674" s="52" t="s">
        <v>7584</v>
      </c>
    </row>
    <row r="2675" spans="1:3" ht="31.5" x14ac:dyDescent="0.35">
      <c r="A2675" s="52" t="s">
        <v>7596</v>
      </c>
      <c r="B2675" s="53" t="s">
        <v>7597</v>
      </c>
      <c r="C2675" s="86" t="s">
        <v>7598</v>
      </c>
    </row>
    <row r="2676" spans="1:3" ht="23.25" x14ac:dyDescent="0.35">
      <c r="A2676" s="52" t="s">
        <v>7628</v>
      </c>
      <c r="B2676" s="53" t="s">
        <v>7629</v>
      </c>
    </row>
    <row r="2677" spans="1:3" ht="23.25" x14ac:dyDescent="0.35">
      <c r="A2677" s="52" t="s">
        <v>7630</v>
      </c>
      <c r="B2677" s="53" t="s">
        <v>7631</v>
      </c>
    </row>
    <row r="2678" spans="1:3" ht="23.25" x14ac:dyDescent="0.35">
      <c r="A2678" s="52" t="s">
        <v>7681</v>
      </c>
      <c r="B2678" s="53" t="s">
        <v>7680</v>
      </c>
    </row>
    <row r="2679" spans="1:3" ht="23.25" x14ac:dyDescent="0.35">
      <c r="A2679" s="52" t="s">
        <v>7686</v>
      </c>
      <c r="B2679" s="53" t="s">
        <v>7687</v>
      </c>
    </row>
    <row r="2680" spans="1:3" ht="23.25" x14ac:dyDescent="0.35">
      <c r="A2680" s="52" t="s">
        <v>7718</v>
      </c>
      <c r="B2680" s="53" t="s">
        <v>7717</v>
      </c>
    </row>
    <row r="2681" spans="1:3" ht="23.25" x14ac:dyDescent="0.35">
      <c r="A2681" s="52" t="s">
        <v>7721</v>
      </c>
      <c r="B2681" s="53" t="s">
        <v>7720</v>
      </c>
    </row>
    <row r="2682" spans="1:3" ht="23.25" x14ac:dyDescent="0.35">
      <c r="A2682" s="52" t="s">
        <v>7736</v>
      </c>
      <c r="B2682" s="53" t="s">
        <v>7737</v>
      </c>
    </row>
    <row r="2683" spans="1:3" ht="23.25" x14ac:dyDescent="0.35">
      <c r="A2683" s="52" t="s">
        <v>7751</v>
      </c>
      <c r="B2683" s="53" t="s">
        <v>7749</v>
      </c>
      <c r="C2683" s="690" t="s">
        <v>7750</v>
      </c>
    </row>
    <row r="2684" spans="1:3" ht="23.25" x14ac:dyDescent="0.35">
      <c r="A2684" s="52" t="s">
        <v>7823</v>
      </c>
      <c r="B2684" s="53" t="s">
        <v>7824</v>
      </c>
    </row>
    <row r="2685" spans="1:3" ht="23.25" x14ac:dyDescent="0.35">
      <c r="A2685" s="52" t="s">
        <v>7918</v>
      </c>
      <c r="B2685" s="53" t="s">
        <v>7919</v>
      </c>
    </row>
    <row r="2686" spans="1:3" ht="23.25" x14ac:dyDescent="0.35">
      <c r="A2686" s="52" t="s">
        <v>7967</v>
      </c>
      <c r="B2686" s="53" t="s">
        <v>7968</v>
      </c>
    </row>
    <row r="2687" spans="1:3" ht="23.25" x14ac:dyDescent="0.35"/>
    <row r="2688" spans="1:3" ht="23.25" x14ac:dyDescent="0.35"/>
    <row r="2689" ht="23.25" x14ac:dyDescent="0.35"/>
    <row r="2690" ht="23.25" x14ac:dyDescent="0.35"/>
    <row r="2691" ht="23.25" x14ac:dyDescent="0.35"/>
    <row r="2692" ht="23.25" x14ac:dyDescent="0.35"/>
    <row r="2693" ht="23.25" x14ac:dyDescent="0.35"/>
    <row r="2694" ht="23.25" x14ac:dyDescent="0.35"/>
    <row r="2695" ht="23.25" x14ac:dyDescent="0.35"/>
    <row r="2696" ht="23.25" x14ac:dyDescent="0.35"/>
    <row r="2697" ht="23.25" x14ac:dyDescent="0.35"/>
    <row r="2698" ht="23.25" x14ac:dyDescent="0.35"/>
    <row r="2699" ht="23.25" x14ac:dyDescent="0.35"/>
    <row r="2700" ht="23.25" x14ac:dyDescent="0.35"/>
    <row r="2701" ht="23.25" x14ac:dyDescent="0.35"/>
    <row r="2702" ht="23.25" x14ac:dyDescent="0.35"/>
    <row r="2703" ht="23.25" x14ac:dyDescent="0.35"/>
    <row r="2704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</sheetData>
  <mergeCells count="19"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295:A2298"/>
    <mergeCell ref="A2302:A2304"/>
    <mergeCell ref="A2339:A2340"/>
    <mergeCell ref="D2443:E2443"/>
    <mergeCell ref="B2446:C2446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70" t="s">
        <v>7617</v>
      </c>
      <c r="B1" s="771"/>
      <c r="C1" s="624"/>
      <c r="D1" s="770" t="s">
        <v>7616</v>
      </c>
      <c r="E1" s="771"/>
      <c r="F1" s="624"/>
      <c r="G1" s="770" t="s">
        <v>7607</v>
      </c>
      <c r="H1" s="771"/>
      <c r="I1" s="624"/>
      <c r="J1" s="770" t="s">
        <v>7601</v>
      </c>
      <c r="K1" s="771"/>
      <c r="L1" s="624"/>
      <c r="M1" s="770" t="s">
        <v>7588</v>
      </c>
      <c r="N1" s="771"/>
      <c r="O1" s="624"/>
      <c r="P1" s="770" t="s">
        <v>7585</v>
      </c>
      <c r="Q1" s="771"/>
      <c r="R1" s="624"/>
      <c r="S1" s="770" t="s">
        <v>7569</v>
      </c>
      <c r="T1" s="771"/>
      <c r="U1" s="624"/>
      <c r="V1" s="770" t="s">
        <v>7535</v>
      </c>
      <c r="W1" s="771"/>
      <c r="X1" s="624"/>
      <c r="Y1" s="770" t="s">
        <v>7518</v>
      </c>
      <c r="Z1" s="771"/>
      <c r="AA1" s="624"/>
      <c r="AB1" s="770" t="s">
        <v>7509</v>
      </c>
      <c r="AC1" s="771"/>
      <c r="AD1" s="624"/>
      <c r="AE1" s="770" t="s">
        <v>7506</v>
      </c>
      <c r="AF1" s="771"/>
      <c r="AG1" s="624"/>
      <c r="AH1" s="770" t="s">
        <v>7470</v>
      </c>
      <c r="AI1" s="771"/>
      <c r="AJ1" s="624"/>
      <c r="AK1" s="770" t="s">
        <v>7433</v>
      </c>
      <c r="AL1" s="771"/>
      <c r="AM1" s="624"/>
      <c r="AN1" s="770" t="s">
        <v>7429</v>
      </c>
      <c r="AO1" s="771"/>
      <c r="AP1" s="624"/>
      <c r="AQ1" s="770" t="s">
        <v>7410</v>
      </c>
      <c r="AR1" s="771"/>
      <c r="AS1" s="624"/>
      <c r="AT1" s="770" t="s">
        <v>7340</v>
      </c>
      <c r="AU1" s="771"/>
      <c r="AV1" s="624"/>
      <c r="AW1" s="770" t="s">
        <v>7341</v>
      </c>
      <c r="AX1" s="771"/>
      <c r="AY1" s="625"/>
      <c r="AZ1" s="770" t="s">
        <v>7342</v>
      </c>
      <c r="BA1" s="771"/>
      <c r="BC1" s="770" t="s">
        <v>7343</v>
      </c>
      <c r="BD1" s="771"/>
      <c r="BE1" s="625"/>
      <c r="BF1" s="770" t="s">
        <v>7344</v>
      </c>
      <c r="BG1" s="771"/>
      <c r="BI1" s="770" t="s">
        <v>7345</v>
      </c>
      <c r="BJ1" s="771"/>
      <c r="BK1" s="626"/>
      <c r="BL1" s="774" t="s">
        <v>7346</v>
      </c>
      <c r="BM1" s="775"/>
      <c r="BN1" s="626"/>
      <c r="BO1" s="626"/>
      <c r="BP1" s="774" t="s">
        <v>7346</v>
      </c>
      <c r="BQ1" s="775"/>
      <c r="BS1" s="774" t="s">
        <v>7347</v>
      </c>
      <c r="BT1" s="775"/>
      <c r="BV1" s="774" t="s">
        <v>7347</v>
      </c>
      <c r="BW1" s="775"/>
      <c r="BY1" s="774" t="s">
        <v>7347</v>
      </c>
      <c r="BZ1" s="775"/>
    </row>
    <row r="2" spans="1:78" s="493" customFormat="1" ht="18" customHeight="1" x14ac:dyDescent="0.35">
      <c r="A2" s="772"/>
      <c r="B2" s="773"/>
      <c r="C2" s="627"/>
      <c r="D2" s="772"/>
      <c r="E2" s="773"/>
      <c r="F2" s="627"/>
      <c r="G2" s="772"/>
      <c r="H2" s="773"/>
      <c r="I2" s="627"/>
      <c r="J2" s="772"/>
      <c r="K2" s="773"/>
      <c r="L2" s="627"/>
      <c r="M2" s="772"/>
      <c r="N2" s="773"/>
      <c r="O2" s="627"/>
      <c r="P2" s="772"/>
      <c r="Q2" s="773"/>
      <c r="R2" s="627"/>
      <c r="S2" s="772"/>
      <c r="T2" s="773"/>
      <c r="U2" s="627"/>
      <c r="V2" s="772"/>
      <c r="W2" s="773"/>
      <c r="X2" s="627"/>
      <c r="Y2" s="772"/>
      <c r="Z2" s="773"/>
      <c r="AA2" s="627"/>
      <c r="AB2" s="772"/>
      <c r="AC2" s="773"/>
      <c r="AD2" s="627"/>
      <c r="AE2" s="772"/>
      <c r="AF2" s="773"/>
      <c r="AG2" s="627"/>
      <c r="AH2" s="772"/>
      <c r="AI2" s="773"/>
      <c r="AJ2" s="627"/>
      <c r="AK2" s="772"/>
      <c r="AL2" s="773"/>
      <c r="AM2" s="627"/>
      <c r="AN2" s="772"/>
      <c r="AO2" s="773"/>
      <c r="AP2" s="627"/>
      <c r="AQ2" s="772"/>
      <c r="AR2" s="773"/>
      <c r="AS2" s="627"/>
      <c r="AT2" s="772"/>
      <c r="AU2" s="773"/>
      <c r="AV2" s="627"/>
      <c r="AW2" s="772"/>
      <c r="AX2" s="773"/>
      <c r="AY2" s="628"/>
      <c r="AZ2" s="772"/>
      <c r="BA2" s="773"/>
      <c r="BC2" s="772"/>
      <c r="BD2" s="773"/>
      <c r="BE2" s="628"/>
      <c r="BF2" s="772"/>
      <c r="BG2" s="773"/>
      <c r="BI2" s="772"/>
      <c r="BJ2" s="773"/>
      <c r="BK2" s="629"/>
      <c r="BL2" s="776"/>
      <c r="BM2" s="777"/>
      <c r="BN2" s="629"/>
      <c r="BO2" s="629"/>
      <c r="BP2" s="776"/>
      <c r="BQ2" s="777"/>
      <c r="BS2" s="776"/>
      <c r="BT2" s="777"/>
      <c r="BV2" s="776"/>
      <c r="BW2" s="777"/>
      <c r="BY2" s="776"/>
      <c r="BZ2" s="777"/>
    </row>
    <row r="3" spans="1:78" x14ac:dyDescent="0.25">
      <c r="A3" s="561" t="s">
        <v>7605</v>
      </c>
      <c r="B3" s="562">
        <v>3450000</v>
      </c>
      <c r="C3" s="589"/>
      <c r="D3" s="561" t="s">
        <v>7605</v>
      </c>
      <c r="E3" s="562">
        <v>5000000</v>
      </c>
      <c r="F3" s="589"/>
      <c r="G3" s="561" t="s">
        <v>7605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7570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7606</v>
      </c>
      <c r="B4" s="562">
        <v>3524056</v>
      </c>
      <c r="C4" s="589"/>
      <c r="D4" s="561" t="s">
        <v>7606</v>
      </c>
      <c r="E4" s="562">
        <v>4915067</v>
      </c>
      <c r="F4" s="589"/>
      <c r="G4" s="561" t="s">
        <v>7606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7571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7615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7572</v>
      </c>
      <c r="K6" s="648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7572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7573</v>
      </c>
      <c r="B7" s="562">
        <f>B5-B6</f>
        <v>6974056</v>
      </c>
      <c r="C7" s="589"/>
      <c r="D7" s="561" t="s">
        <v>7573</v>
      </c>
      <c r="E7" s="562">
        <f>E5-E6</f>
        <v>9915067</v>
      </c>
      <c r="F7" s="589"/>
      <c r="G7" s="561" t="s">
        <v>7573</v>
      </c>
      <c r="H7" s="562">
        <f>H5-H6</f>
        <v>6696967</v>
      </c>
      <c r="I7" s="589"/>
      <c r="J7" s="561" t="s">
        <v>7573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7573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7559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7536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7608</v>
      </c>
      <c r="H12" s="562">
        <v>1600000</v>
      </c>
      <c r="I12" s="589"/>
      <c r="J12" s="561" t="s">
        <v>7599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7537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7609</v>
      </c>
      <c r="H13" s="618">
        <v>999000</v>
      </c>
      <c r="I13" s="589"/>
      <c r="J13" s="561" t="s">
        <v>7600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7549</v>
      </c>
      <c r="W13" s="563">
        <v>1050000</v>
      </c>
      <c r="X13" s="589"/>
      <c r="Y13" s="561" t="s">
        <v>7534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7610</v>
      </c>
      <c r="H14" s="618">
        <v>600000</v>
      </c>
      <c r="I14" s="589"/>
      <c r="J14" s="561" t="s">
        <v>7602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7549</v>
      </c>
      <c r="W14" s="563">
        <v>895000</v>
      </c>
      <c r="X14" s="589"/>
      <c r="Y14" s="561" t="s">
        <v>7533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7611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7603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7612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7563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7612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7604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7612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7552</v>
      </c>
      <c r="W18" s="563">
        <v>985000</v>
      </c>
      <c r="X18" s="589"/>
      <c r="Y18" s="427" t="s">
        <v>7560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7613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7558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7614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7550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7618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7551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7551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7561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7562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7619</v>
      </c>
      <c r="B29" s="652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0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7553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7554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1"/>
      <c r="T37" s="642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2" customWidth="1"/>
    <col min="3" max="3" width="11" style="426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2" customWidth="1"/>
    <col min="9" max="9" width="9.5703125" style="426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2" customWidth="1"/>
    <col min="15" max="15" width="11" style="426" customWidth="1"/>
    <col min="16" max="16" width="11.7109375" customWidth="1"/>
    <col min="17" max="17" width="12.7109375" customWidth="1"/>
  </cols>
  <sheetData>
    <row r="1" spans="1:17" ht="18.75" customHeight="1" x14ac:dyDescent="0.25">
      <c r="A1" s="778" t="s">
        <v>7782</v>
      </c>
      <c r="B1" s="778"/>
      <c r="C1" s="778"/>
      <c r="D1" s="778"/>
      <c r="E1" s="778"/>
      <c r="G1" s="778" t="s">
        <v>7788</v>
      </c>
      <c r="H1" s="778"/>
      <c r="I1" s="778"/>
      <c r="J1" s="778"/>
      <c r="K1" s="778"/>
      <c r="M1" s="778" t="s">
        <v>7790</v>
      </c>
      <c r="N1" s="778"/>
      <c r="O1" s="778"/>
      <c r="P1" s="778"/>
      <c r="Q1" s="778"/>
    </row>
    <row r="2" spans="1:17" ht="30" x14ac:dyDescent="0.25">
      <c r="A2" s="692" t="s">
        <v>0</v>
      </c>
      <c r="B2" s="31" t="s">
        <v>1</v>
      </c>
      <c r="C2" s="693" t="s">
        <v>7622</v>
      </c>
      <c r="D2" s="693" t="s">
        <v>7620</v>
      </c>
      <c r="E2" s="693" t="s">
        <v>7621</v>
      </c>
      <c r="F2" s="10"/>
      <c r="G2" s="692" t="s">
        <v>0</v>
      </c>
      <c r="H2" s="31" t="s">
        <v>1</v>
      </c>
      <c r="I2" s="693" t="s">
        <v>7622</v>
      </c>
      <c r="J2" s="693" t="s">
        <v>7620</v>
      </c>
      <c r="K2" s="693" t="s">
        <v>7621</v>
      </c>
      <c r="M2" s="692" t="s">
        <v>0</v>
      </c>
      <c r="N2" s="31" t="s">
        <v>1</v>
      </c>
      <c r="O2" s="693" t="s">
        <v>7622</v>
      </c>
      <c r="P2" s="693" t="s">
        <v>7620</v>
      </c>
      <c r="Q2" s="693" t="s">
        <v>7621</v>
      </c>
    </row>
    <row r="3" spans="1:17" s="18" customFormat="1" x14ac:dyDescent="0.25">
      <c r="A3" s="654">
        <v>45265</v>
      </c>
      <c r="B3" s="684" t="s">
        <v>7787</v>
      </c>
      <c r="C3" s="348"/>
      <c r="D3" s="660">
        <v>100000</v>
      </c>
      <c r="E3" s="349">
        <f>D3</f>
        <v>100000</v>
      </c>
      <c r="F3" s="380"/>
      <c r="G3" s="654">
        <v>45265</v>
      </c>
      <c r="H3" s="684" t="s">
        <v>7787</v>
      </c>
      <c r="I3" s="348"/>
      <c r="J3" s="660">
        <v>100000</v>
      </c>
      <c r="K3" s="349">
        <f>J3</f>
        <v>100000</v>
      </c>
      <c r="M3" s="654">
        <v>45265</v>
      </c>
      <c r="N3" s="684" t="s">
        <v>7787</v>
      </c>
      <c r="O3" s="348"/>
      <c r="P3" s="660">
        <v>100000</v>
      </c>
      <c r="Q3" s="349">
        <f>P3</f>
        <v>100000</v>
      </c>
    </row>
    <row r="4" spans="1:17" s="18" customFormat="1" x14ac:dyDescent="0.25">
      <c r="A4" s="654">
        <v>45265</v>
      </c>
      <c r="B4" s="684" t="s">
        <v>7623</v>
      </c>
      <c r="C4" s="348"/>
      <c r="D4" s="660">
        <v>500000</v>
      </c>
      <c r="E4" s="349">
        <f>D4+E3-C4</f>
        <v>600000</v>
      </c>
      <c r="G4" s="654">
        <v>45279</v>
      </c>
      <c r="H4" s="655" t="s">
        <v>7783</v>
      </c>
      <c r="I4" s="348">
        <v>99400</v>
      </c>
      <c r="J4" s="348"/>
      <c r="K4" s="349">
        <f>J4+K3-I4</f>
        <v>600</v>
      </c>
      <c r="M4" s="654">
        <v>45279</v>
      </c>
      <c r="N4" s="655" t="s">
        <v>7783</v>
      </c>
      <c r="O4" s="348">
        <v>99400</v>
      </c>
      <c r="P4" s="348"/>
      <c r="Q4" s="349">
        <f>P4+Q3-O4</f>
        <v>600</v>
      </c>
    </row>
    <row r="5" spans="1:17" s="18" customFormat="1" ht="30" x14ac:dyDescent="0.25">
      <c r="A5" s="654">
        <v>45270</v>
      </c>
      <c r="B5" s="655" t="s">
        <v>7783</v>
      </c>
      <c r="C5" s="348">
        <v>250000</v>
      </c>
      <c r="D5" s="348"/>
      <c r="E5" s="349">
        <f t="shared" ref="E5:E10" si="0">D5+E4-C5</f>
        <v>350000</v>
      </c>
      <c r="G5" s="654">
        <v>45270</v>
      </c>
      <c r="H5" s="695" t="s">
        <v>7786</v>
      </c>
      <c r="I5" s="348">
        <v>600</v>
      </c>
      <c r="J5" s="348"/>
      <c r="K5" s="349">
        <f>J5+K4-I5</f>
        <v>0</v>
      </c>
      <c r="M5" s="654">
        <v>45270</v>
      </c>
      <c r="N5" s="695" t="s">
        <v>7786</v>
      </c>
      <c r="O5" s="348">
        <v>600</v>
      </c>
      <c r="P5" s="348"/>
      <c r="Q5" s="349">
        <f>P5+Q4-O5</f>
        <v>0</v>
      </c>
    </row>
    <row r="6" spans="1:17" s="18" customFormat="1" ht="30" x14ac:dyDescent="0.25">
      <c r="A6" s="654">
        <v>45270</v>
      </c>
      <c r="B6" s="655" t="s">
        <v>7783</v>
      </c>
      <c r="C6" s="348">
        <v>250000</v>
      </c>
      <c r="D6" s="348"/>
      <c r="E6" s="349">
        <f t="shared" si="0"/>
        <v>100000</v>
      </c>
      <c r="G6" s="654"/>
      <c r="H6" s="655"/>
      <c r="I6" s="348"/>
      <c r="J6" s="348"/>
      <c r="K6" s="349"/>
      <c r="M6" s="654"/>
      <c r="N6" s="655"/>
      <c r="O6" s="348"/>
      <c r="P6" s="348"/>
      <c r="Q6" s="349"/>
    </row>
    <row r="7" spans="1:17" s="18" customFormat="1" ht="60" x14ac:dyDescent="0.25">
      <c r="A7" s="654">
        <v>45279</v>
      </c>
      <c r="B7" s="655" t="s">
        <v>7789</v>
      </c>
      <c r="C7" s="348">
        <v>49000</v>
      </c>
      <c r="D7" s="348"/>
      <c r="E7" s="349">
        <f t="shared" si="0"/>
        <v>51000</v>
      </c>
      <c r="G7" s="654"/>
      <c r="H7" s="655"/>
      <c r="I7" s="348"/>
      <c r="J7" s="348"/>
      <c r="K7" s="349"/>
      <c r="M7" s="654"/>
      <c r="N7" s="655"/>
      <c r="O7" s="348"/>
      <c r="P7" s="348"/>
      <c r="Q7" s="349"/>
    </row>
    <row r="8" spans="1:17" s="18" customFormat="1" ht="30" x14ac:dyDescent="0.25">
      <c r="A8" s="654">
        <v>45279</v>
      </c>
      <c r="B8" s="655" t="s">
        <v>7784</v>
      </c>
      <c r="C8" s="348">
        <v>39300</v>
      </c>
      <c r="D8" s="348"/>
      <c r="E8" s="349">
        <f t="shared" si="0"/>
        <v>11700</v>
      </c>
      <c r="G8" s="654"/>
      <c r="H8" s="655"/>
      <c r="I8" s="348"/>
      <c r="J8" s="348"/>
      <c r="K8" s="349"/>
      <c r="M8" s="654"/>
      <c r="N8" s="655"/>
      <c r="O8" s="348"/>
      <c r="P8" s="348"/>
      <c r="Q8" s="349"/>
    </row>
    <row r="9" spans="1:17" s="18" customFormat="1" ht="30" x14ac:dyDescent="0.25">
      <c r="A9" s="654">
        <v>45282</v>
      </c>
      <c r="B9" s="655" t="s">
        <v>7785</v>
      </c>
      <c r="C9" s="348">
        <v>8000</v>
      </c>
      <c r="D9" s="348"/>
      <c r="E9" s="349">
        <f t="shared" si="0"/>
        <v>3700</v>
      </c>
      <c r="G9" s="654"/>
      <c r="H9" s="695"/>
      <c r="I9" s="348"/>
      <c r="J9" s="348"/>
      <c r="K9" s="349"/>
      <c r="M9" s="654"/>
      <c r="N9" s="695"/>
      <c r="O9" s="348"/>
      <c r="P9" s="348"/>
      <c r="Q9" s="349"/>
    </row>
    <row r="10" spans="1:17" s="18" customFormat="1" ht="30" x14ac:dyDescent="0.25">
      <c r="A10" s="654">
        <v>45282</v>
      </c>
      <c r="B10" s="695" t="s">
        <v>7786</v>
      </c>
      <c r="C10" s="348">
        <v>3700</v>
      </c>
      <c r="D10" s="348"/>
      <c r="E10" s="349">
        <f t="shared" si="0"/>
        <v>0</v>
      </c>
      <c r="H10" s="697"/>
      <c r="I10" s="426"/>
      <c r="N10" s="697"/>
      <c r="O10" s="426"/>
    </row>
    <row r="11" spans="1:17" s="18" customFormat="1" x14ac:dyDescent="0.25">
      <c r="B11" s="697"/>
      <c r="C11" s="426"/>
      <c r="H11" s="697"/>
      <c r="I11" s="426"/>
      <c r="N11" s="697"/>
      <c r="O11" s="426"/>
    </row>
    <row r="12" spans="1:17" s="18" customFormat="1" x14ac:dyDescent="0.25">
      <c r="B12" s="697"/>
      <c r="C12" s="426"/>
      <c r="H12" s="697"/>
      <c r="I12" s="426"/>
      <c r="N12" s="697"/>
      <c r="O12" s="426"/>
    </row>
    <row r="13" spans="1:17" s="18" customFormat="1" x14ac:dyDescent="0.25">
      <c r="B13" s="697"/>
      <c r="C13" s="426"/>
      <c r="H13" s="697"/>
      <c r="I13" s="426"/>
      <c r="N13" s="697"/>
      <c r="O13" s="426"/>
    </row>
    <row r="14" spans="1:17" s="18" customFormat="1" x14ac:dyDescent="0.25">
      <c r="B14" s="697"/>
      <c r="C14" s="426"/>
      <c r="H14" s="697"/>
      <c r="I14" s="426"/>
      <c r="N14" s="697"/>
      <c r="O14" s="426"/>
    </row>
    <row r="15" spans="1:17" s="18" customFormat="1" x14ac:dyDescent="0.25">
      <c r="B15" s="697"/>
      <c r="C15" s="426"/>
      <c r="H15" s="697"/>
      <c r="I15" s="426"/>
      <c r="N15" s="697"/>
      <c r="O15" s="426"/>
    </row>
    <row r="16" spans="1:17" s="18" customFormat="1" x14ac:dyDescent="0.25">
      <c r="B16" s="697"/>
      <c r="C16" s="426"/>
      <c r="H16" s="697"/>
      <c r="I16" s="426"/>
      <c r="N16" s="697"/>
      <c r="O16" s="426"/>
    </row>
    <row r="17" spans="2:15" s="18" customFormat="1" x14ac:dyDescent="0.25">
      <c r="B17" s="697"/>
      <c r="C17" s="426"/>
      <c r="H17" s="697"/>
      <c r="I17" s="426"/>
      <c r="N17" s="697"/>
      <c r="O17" s="426"/>
    </row>
    <row r="18" spans="2:15" s="18" customFormat="1" x14ac:dyDescent="0.25">
      <c r="B18" s="697"/>
      <c r="C18" s="426"/>
      <c r="H18" s="697"/>
      <c r="I18" s="426"/>
      <c r="N18" s="697"/>
      <c r="O18" s="426"/>
    </row>
    <row r="19" spans="2:15" s="18" customFormat="1" x14ac:dyDescent="0.25">
      <c r="B19" s="697"/>
      <c r="C19" s="426"/>
      <c r="H19" s="697"/>
      <c r="I19" s="426"/>
      <c r="N19" s="697"/>
      <c r="O19" s="426"/>
    </row>
    <row r="20" spans="2:15" s="18" customFormat="1" x14ac:dyDescent="0.25">
      <c r="B20" s="697"/>
      <c r="C20" s="426"/>
      <c r="H20" s="697"/>
      <c r="I20" s="426"/>
      <c r="N20" s="697"/>
      <c r="O20" s="426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T531"/>
  <sheetViews>
    <sheetView tabSelected="1" zoomScaleNormal="100" workbookViewId="0">
      <pane ySplit="2" topLeftCell="A278" activePane="bottomLeft" state="frozen"/>
      <selection pane="bottomLeft" activeCell="I295" sqref="I295"/>
    </sheetView>
  </sheetViews>
  <sheetFormatPr defaultRowHeight="18.75" x14ac:dyDescent="0.3"/>
  <cols>
    <col min="1" max="1" width="11.42578125" customWidth="1"/>
    <col min="2" max="2" width="37.42578125" style="352" customWidth="1"/>
    <col min="3" max="3" width="11" style="426" customWidth="1"/>
    <col min="4" max="4" width="11.7109375" customWidth="1"/>
    <col min="5" max="5" width="12.7109375" customWidth="1"/>
    <col min="6" max="6" width="2.5703125" customWidth="1"/>
    <col min="7" max="7" width="11.42578125" customWidth="1"/>
    <col min="8" max="8" width="29.42578125" style="352" customWidth="1"/>
    <col min="9" max="9" width="13.5703125" style="426" customWidth="1"/>
    <col min="10" max="10" width="11.42578125" customWidth="1"/>
    <col min="11" max="11" width="14.85546875" style="3" customWidth="1"/>
    <col min="12" max="12" width="11.140625" customWidth="1"/>
    <col min="13" max="13" width="11.7109375" customWidth="1"/>
    <col min="14" max="14" width="11.42578125" customWidth="1"/>
    <col min="15" max="15" width="38.28515625" style="697" customWidth="1"/>
    <col min="16" max="16" width="14.7109375" style="426" customWidth="1"/>
    <col min="17" max="17" width="12.42578125" customWidth="1"/>
    <col min="18" max="18" width="13.85546875" style="3" customWidth="1"/>
    <col min="20" max="20" width="10.5703125" bestFit="1" customWidth="1"/>
  </cols>
  <sheetData>
    <row r="1" spans="1:18" ht="18.75" customHeight="1" x14ac:dyDescent="0.25">
      <c r="A1" s="779" t="s">
        <v>7624</v>
      </c>
      <c r="B1" s="779"/>
      <c r="C1" s="779"/>
      <c r="D1" s="779"/>
      <c r="E1" s="779"/>
      <c r="G1" s="780" t="s">
        <v>7726</v>
      </c>
      <c r="H1" s="780"/>
      <c r="I1" s="780"/>
      <c r="J1" s="780"/>
      <c r="K1" s="780"/>
      <c r="N1" s="781" t="s">
        <v>7768</v>
      </c>
      <c r="O1" s="781"/>
      <c r="P1" s="781"/>
      <c r="Q1" s="781"/>
      <c r="R1" s="781"/>
    </row>
    <row r="2" spans="1:18" ht="37.5" x14ac:dyDescent="0.25">
      <c r="A2" s="692" t="s">
        <v>0</v>
      </c>
      <c r="B2" s="31" t="s">
        <v>1</v>
      </c>
      <c r="C2" s="693" t="s">
        <v>7622</v>
      </c>
      <c r="D2" s="693" t="s">
        <v>7620</v>
      </c>
      <c r="E2" s="693" t="s">
        <v>7621</v>
      </c>
      <c r="F2" s="10"/>
      <c r="G2" s="653" t="s">
        <v>0</v>
      </c>
      <c r="H2" s="445" t="s">
        <v>1</v>
      </c>
      <c r="I2" s="439" t="s">
        <v>7622</v>
      </c>
      <c r="J2" s="439" t="s">
        <v>7620</v>
      </c>
      <c r="K2" s="439" t="s">
        <v>7621</v>
      </c>
      <c r="N2" s="653" t="s">
        <v>0</v>
      </c>
      <c r="O2" s="445" t="s">
        <v>1</v>
      </c>
      <c r="P2" s="439" t="s">
        <v>7770</v>
      </c>
      <c r="Q2" s="439" t="s">
        <v>7769</v>
      </c>
      <c r="R2" s="439" t="s">
        <v>7621</v>
      </c>
    </row>
    <row r="3" spans="1:18" x14ac:dyDescent="0.25">
      <c r="A3" s="654">
        <v>45160</v>
      </c>
      <c r="B3" s="661" t="s">
        <v>7623</v>
      </c>
      <c r="C3" s="348"/>
      <c r="D3" s="660">
        <v>517123</v>
      </c>
      <c r="E3" s="349">
        <f>D3</f>
        <v>517123</v>
      </c>
      <c r="F3" s="382"/>
      <c r="G3" s="653"/>
      <c r="H3" s="445"/>
      <c r="I3" s="439"/>
      <c r="J3" s="439"/>
      <c r="K3" s="439"/>
      <c r="N3" s="669">
        <v>45273</v>
      </c>
      <c r="O3" s="12" t="s">
        <v>7771</v>
      </c>
      <c r="P3" s="420"/>
      <c r="Q3" s="420">
        <v>1500000</v>
      </c>
      <c r="R3" s="420">
        <f>Q3</f>
        <v>1500000</v>
      </c>
    </row>
    <row r="4" spans="1:18" x14ac:dyDescent="0.25">
      <c r="A4" s="654">
        <v>45160</v>
      </c>
      <c r="B4" s="661" t="s">
        <v>7623</v>
      </c>
      <c r="C4" s="348"/>
      <c r="D4" s="660">
        <v>6179844</v>
      </c>
      <c r="E4" s="349">
        <f>D4+E3-C4</f>
        <v>6696967</v>
      </c>
      <c r="G4" s="653"/>
      <c r="H4" s="445"/>
      <c r="I4" s="439"/>
      <c r="J4" s="439"/>
      <c r="K4" s="439"/>
      <c r="L4" s="382">
        <f>SUM(C154:C1000)</f>
        <v>14638830</v>
      </c>
      <c r="M4" s="382">
        <f>L4+L5+L6</f>
        <v>36531426</v>
      </c>
      <c r="N4" s="669">
        <v>45275</v>
      </c>
      <c r="O4" s="12" t="s">
        <v>7771</v>
      </c>
      <c r="P4" s="420"/>
      <c r="Q4" s="420">
        <v>1000000</v>
      </c>
      <c r="R4" s="420">
        <f>Q4+R3-P4</f>
        <v>2500000</v>
      </c>
    </row>
    <row r="5" spans="1:18" x14ac:dyDescent="0.25">
      <c r="A5" s="654">
        <v>45168</v>
      </c>
      <c r="B5" s="694" t="s">
        <v>7625</v>
      </c>
      <c r="C5" s="689"/>
      <c r="D5" s="348"/>
      <c r="E5" s="349">
        <f t="shared" ref="E5:E68" si="0">D5+E4-C5</f>
        <v>6696967</v>
      </c>
      <c r="G5" s="653"/>
      <c r="H5" s="445"/>
      <c r="I5" s="439"/>
      <c r="J5" s="439"/>
      <c r="K5" s="439"/>
      <c r="L5" s="382">
        <f>SUM(I205:I1001)</f>
        <v>19642596</v>
      </c>
      <c r="N5" s="669">
        <v>45275</v>
      </c>
      <c r="O5" s="12" t="s">
        <v>7771</v>
      </c>
      <c r="P5" s="420"/>
      <c r="Q5" s="420">
        <v>1000000</v>
      </c>
      <c r="R5" s="420">
        <f t="shared" ref="R5:R42" si="1">Q5+R4-P5</f>
        <v>3500000</v>
      </c>
    </row>
    <row r="6" spans="1:18" x14ac:dyDescent="0.25">
      <c r="A6" s="654">
        <v>45168</v>
      </c>
      <c r="B6" s="337" t="s">
        <v>7608</v>
      </c>
      <c r="C6" s="348">
        <v>1600000</v>
      </c>
      <c r="D6" s="17"/>
      <c r="E6" s="349">
        <f t="shared" si="0"/>
        <v>5096967</v>
      </c>
      <c r="G6" s="653"/>
      <c r="H6" s="445"/>
      <c r="I6" s="439"/>
      <c r="J6" s="439"/>
      <c r="K6" s="439"/>
      <c r="L6" s="382">
        <f>SUM(P40:P500)</f>
        <v>2250000</v>
      </c>
      <c r="N6" s="669">
        <v>45275</v>
      </c>
      <c r="O6" s="12" t="s">
        <v>7771</v>
      </c>
      <c r="P6" s="420"/>
      <c r="Q6" s="696">
        <v>1000000</v>
      </c>
      <c r="R6" s="420">
        <f t="shared" si="1"/>
        <v>4500000</v>
      </c>
    </row>
    <row r="7" spans="1:18" x14ac:dyDescent="0.25">
      <c r="A7" s="654">
        <v>45168</v>
      </c>
      <c r="B7" s="337" t="s">
        <v>7609</v>
      </c>
      <c r="C7" s="348">
        <v>999000</v>
      </c>
      <c r="D7" s="17"/>
      <c r="E7" s="349">
        <f t="shared" si="0"/>
        <v>4097967</v>
      </c>
      <c r="G7" s="653"/>
      <c r="H7" s="445"/>
      <c r="I7" s="439"/>
      <c r="J7" s="439"/>
      <c r="K7" s="439"/>
      <c r="N7" s="669">
        <v>45275</v>
      </c>
      <c r="O7" s="12" t="s">
        <v>7771</v>
      </c>
      <c r="P7" s="420"/>
      <c r="Q7" s="696">
        <v>1000000</v>
      </c>
      <c r="R7" s="420">
        <f t="shared" si="1"/>
        <v>5500000</v>
      </c>
    </row>
    <row r="8" spans="1:18" x14ac:dyDescent="0.25">
      <c r="A8" s="654">
        <v>45168</v>
      </c>
      <c r="B8" s="337" t="s">
        <v>7610</v>
      </c>
      <c r="C8" s="348">
        <v>600000</v>
      </c>
      <c r="D8" s="17"/>
      <c r="E8" s="349">
        <f t="shared" si="0"/>
        <v>3497967</v>
      </c>
      <c r="G8" s="653"/>
      <c r="H8" s="445"/>
      <c r="I8" s="439"/>
      <c r="J8" s="439"/>
      <c r="K8" s="439"/>
      <c r="N8" s="669">
        <v>45275</v>
      </c>
      <c r="O8" s="12" t="s">
        <v>7771</v>
      </c>
      <c r="P8" s="420"/>
      <c r="Q8" s="696">
        <v>1500000</v>
      </c>
      <c r="R8" s="420">
        <f t="shared" si="1"/>
        <v>7000000</v>
      </c>
    </row>
    <row r="9" spans="1:18" x14ac:dyDescent="0.25">
      <c r="A9" s="654">
        <v>45168</v>
      </c>
      <c r="B9" s="337" t="s">
        <v>7611</v>
      </c>
      <c r="C9" s="348">
        <v>657900</v>
      </c>
      <c r="D9" s="17"/>
      <c r="E9" s="349">
        <f t="shared" si="0"/>
        <v>2840067</v>
      </c>
      <c r="G9" s="653"/>
      <c r="H9" s="445"/>
      <c r="I9" s="439"/>
      <c r="J9" s="439"/>
      <c r="K9" s="439"/>
      <c r="N9" s="669">
        <v>45276</v>
      </c>
      <c r="O9" s="12" t="s">
        <v>7771</v>
      </c>
      <c r="P9" s="420"/>
      <c r="Q9" s="696">
        <v>1000000</v>
      </c>
      <c r="R9" s="420">
        <f t="shared" si="1"/>
        <v>8000000</v>
      </c>
    </row>
    <row r="10" spans="1:18" x14ac:dyDescent="0.25">
      <c r="A10" s="654">
        <v>45168</v>
      </c>
      <c r="B10" s="337" t="s">
        <v>7612</v>
      </c>
      <c r="C10" s="348">
        <v>500000</v>
      </c>
      <c r="D10" s="17"/>
      <c r="E10" s="349">
        <f t="shared" si="0"/>
        <v>2340067</v>
      </c>
      <c r="G10" s="653"/>
      <c r="H10" s="445"/>
      <c r="I10" s="439"/>
      <c r="J10" s="439"/>
      <c r="K10" s="439"/>
      <c r="N10" s="669">
        <v>45276</v>
      </c>
      <c r="O10" s="12" t="s">
        <v>7771</v>
      </c>
      <c r="P10" s="420"/>
      <c r="Q10" s="696">
        <v>1000000</v>
      </c>
      <c r="R10" s="420">
        <f t="shared" si="1"/>
        <v>9000000</v>
      </c>
    </row>
    <row r="11" spans="1:18" x14ac:dyDescent="0.25">
      <c r="A11" s="654">
        <v>45168</v>
      </c>
      <c r="B11" s="337" t="s">
        <v>7612</v>
      </c>
      <c r="C11" s="348">
        <v>150000</v>
      </c>
      <c r="D11" s="17"/>
      <c r="E11" s="349">
        <f t="shared" si="0"/>
        <v>2190067</v>
      </c>
      <c r="G11" s="653"/>
      <c r="H11" s="445"/>
      <c r="I11" s="439"/>
      <c r="J11" s="439"/>
      <c r="K11" s="439"/>
      <c r="N11" s="669">
        <v>45276</v>
      </c>
      <c r="O11" s="12" t="s">
        <v>7771</v>
      </c>
      <c r="P11" s="420"/>
      <c r="Q11" s="420">
        <v>1000000</v>
      </c>
      <c r="R11" s="420">
        <f t="shared" si="1"/>
        <v>10000000</v>
      </c>
    </row>
    <row r="12" spans="1:18" x14ac:dyDescent="0.25">
      <c r="A12" s="654">
        <v>45168</v>
      </c>
      <c r="B12" s="661" t="s">
        <v>7623</v>
      </c>
      <c r="C12" s="348"/>
      <c r="D12" s="660">
        <v>5000000</v>
      </c>
      <c r="E12" s="349">
        <f t="shared" si="0"/>
        <v>7190067</v>
      </c>
      <c r="G12" s="653"/>
      <c r="H12" s="445"/>
      <c r="I12" s="439"/>
      <c r="J12" s="439"/>
      <c r="K12" s="439"/>
      <c r="N12" s="669">
        <v>45276</v>
      </c>
      <c r="O12" s="12" t="s">
        <v>7771</v>
      </c>
      <c r="P12" s="420"/>
      <c r="Q12" s="420">
        <v>1500000</v>
      </c>
      <c r="R12" s="420">
        <f t="shared" si="1"/>
        <v>11500000</v>
      </c>
    </row>
    <row r="13" spans="1:18" x14ac:dyDescent="0.25">
      <c r="A13" s="654">
        <v>45168</v>
      </c>
      <c r="B13" s="661" t="s">
        <v>7623</v>
      </c>
      <c r="C13" s="348"/>
      <c r="D13" s="660">
        <v>4915067</v>
      </c>
      <c r="E13" s="349">
        <f t="shared" si="0"/>
        <v>12105134</v>
      </c>
      <c r="G13" s="653"/>
      <c r="H13" s="445"/>
      <c r="I13" s="439"/>
      <c r="J13" s="439"/>
      <c r="K13" s="439"/>
      <c r="N13" s="669">
        <v>45276</v>
      </c>
      <c r="O13" s="12" t="s">
        <v>7771</v>
      </c>
      <c r="P13" s="420"/>
      <c r="Q13" s="420">
        <v>1500000</v>
      </c>
      <c r="R13" s="420">
        <f t="shared" si="1"/>
        <v>13000000</v>
      </c>
    </row>
    <row r="14" spans="1:18" x14ac:dyDescent="0.25">
      <c r="A14" s="654">
        <v>45168</v>
      </c>
      <c r="B14" s="337" t="s">
        <v>7612</v>
      </c>
      <c r="C14" s="348">
        <v>350000</v>
      </c>
      <c r="D14" s="348"/>
      <c r="E14" s="349">
        <f t="shared" si="0"/>
        <v>11755134</v>
      </c>
      <c r="G14" s="653"/>
      <c r="H14" s="445"/>
      <c r="I14" s="439"/>
      <c r="J14" s="439"/>
      <c r="K14" s="439"/>
      <c r="N14" s="669">
        <v>45276</v>
      </c>
      <c r="O14" s="12" t="s">
        <v>7771</v>
      </c>
      <c r="P14" s="420"/>
      <c r="Q14" s="420">
        <v>1417880</v>
      </c>
      <c r="R14" s="420">
        <f t="shared" si="1"/>
        <v>14417880</v>
      </c>
    </row>
    <row r="15" spans="1:18" x14ac:dyDescent="0.25">
      <c r="A15" s="654">
        <v>45168</v>
      </c>
      <c r="B15" s="337" t="s">
        <v>7613</v>
      </c>
      <c r="C15" s="348">
        <v>146800</v>
      </c>
      <c r="D15" s="349"/>
      <c r="E15" s="349">
        <f t="shared" si="0"/>
        <v>11608334</v>
      </c>
      <c r="G15" s="653"/>
      <c r="H15" s="445"/>
      <c r="I15" s="439"/>
      <c r="J15" s="439"/>
      <c r="K15" s="439"/>
      <c r="N15" s="669">
        <v>45276</v>
      </c>
      <c r="O15" s="12" t="s">
        <v>7771</v>
      </c>
      <c r="P15" s="420"/>
      <c r="Q15" s="420">
        <v>2200</v>
      </c>
      <c r="R15" s="420">
        <f t="shared" si="1"/>
        <v>14420080</v>
      </c>
    </row>
    <row r="16" spans="1:18" x14ac:dyDescent="0.25">
      <c r="A16" s="654">
        <v>45168</v>
      </c>
      <c r="B16" s="337" t="s">
        <v>7614</v>
      </c>
      <c r="C16" s="348">
        <v>200000</v>
      </c>
      <c r="D16" s="348"/>
      <c r="E16" s="349">
        <f t="shared" si="0"/>
        <v>11408334</v>
      </c>
      <c r="G16" s="653"/>
      <c r="H16" s="445"/>
      <c r="I16" s="439"/>
      <c r="J16" s="439"/>
      <c r="K16" s="439"/>
      <c r="N16" s="669">
        <v>45283</v>
      </c>
      <c r="O16" s="12" t="s">
        <v>7857</v>
      </c>
      <c r="P16" s="420"/>
      <c r="Q16" s="420">
        <v>550000</v>
      </c>
      <c r="R16" s="420">
        <f t="shared" si="1"/>
        <v>14970080</v>
      </c>
    </row>
    <row r="17" spans="1:20" x14ac:dyDescent="0.25">
      <c r="A17" s="654">
        <v>45174</v>
      </c>
      <c r="B17" s="337" t="s">
        <v>7618</v>
      </c>
      <c r="C17" s="348">
        <v>500000</v>
      </c>
      <c r="D17" s="348"/>
      <c r="E17" s="349">
        <f t="shared" si="0"/>
        <v>10908334</v>
      </c>
      <c r="G17" s="653"/>
      <c r="H17" s="445"/>
      <c r="I17" s="439"/>
      <c r="J17" s="439"/>
      <c r="K17" s="439"/>
      <c r="N17" s="669">
        <v>45283</v>
      </c>
      <c r="O17" s="12" t="s">
        <v>7771</v>
      </c>
      <c r="P17" s="420"/>
      <c r="Q17" s="420">
        <v>600000</v>
      </c>
      <c r="R17" s="420">
        <f t="shared" si="1"/>
        <v>15570080</v>
      </c>
    </row>
    <row r="18" spans="1:20" x14ac:dyDescent="0.25">
      <c r="A18" s="654">
        <v>45168</v>
      </c>
      <c r="B18" s="694" t="s">
        <v>7352</v>
      </c>
      <c r="C18" s="689"/>
      <c r="D18" s="349"/>
      <c r="E18" s="349">
        <f t="shared" si="0"/>
        <v>10908334</v>
      </c>
      <c r="G18" s="653"/>
      <c r="H18" s="445"/>
      <c r="I18" s="439"/>
      <c r="J18" s="439"/>
      <c r="K18" s="439"/>
      <c r="N18" s="669">
        <v>45283</v>
      </c>
      <c r="O18" s="12" t="s">
        <v>7771</v>
      </c>
      <c r="P18" s="420"/>
      <c r="Q18" s="705">
        <v>650000</v>
      </c>
      <c r="R18" s="420">
        <f t="shared" si="1"/>
        <v>16220080</v>
      </c>
    </row>
    <row r="19" spans="1:20" x14ac:dyDescent="0.25">
      <c r="A19" s="654">
        <v>45175</v>
      </c>
      <c r="B19" s="656" t="s">
        <v>7627</v>
      </c>
      <c r="C19" s="348">
        <v>1000000</v>
      </c>
      <c r="D19" s="349"/>
      <c r="E19" s="349">
        <f t="shared" si="0"/>
        <v>9908334</v>
      </c>
      <c r="G19" s="653"/>
      <c r="H19" s="445"/>
      <c r="I19" s="439"/>
      <c r="J19" s="439"/>
      <c r="K19" s="439"/>
      <c r="N19" s="669">
        <v>45283</v>
      </c>
      <c r="O19" s="12" t="s">
        <v>7854</v>
      </c>
      <c r="P19" s="420"/>
      <c r="Q19" s="420">
        <v>700000</v>
      </c>
      <c r="R19" s="420">
        <f t="shared" si="1"/>
        <v>16920080</v>
      </c>
    </row>
    <row r="20" spans="1:20" x14ac:dyDescent="0.25">
      <c r="A20" s="654">
        <v>45177</v>
      </c>
      <c r="B20" s="656" t="s">
        <v>7626</v>
      </c>
      <c r="C20" s="348">
        <v>26800</v>
      </c>
      <c r="D20" s="349"/>
      <c r="E20" s="349">
        <f t="shared" si="0"/>
        <v>9881534</v>
      </c>
      <c r="G20" s="653"/>
      <c r="H20" s="445"/>
      <c r="I20" s="439"/>
      <c r="J20" s="439"/>
      <c r="K20" s="439"/>
      <c r="N20" s="669">
        <v>45283</v>
      </c>
      <c r="O20" s="12" t="s">
        <v>7771</v>
      </c>
      <c r="P20" s="420"/>
      <c r="Q20" s="705">
        <v>750000</v>
      </c>
      <c r="R20" s="420">
        <f t="shared" si="1"/>
        <v>17670080</v>
      </c>
    </row>
    <row r="21" spans="1:20" ht="30" x14ac:dyDescent="0.25">
      <c r="A21" s="654">
        <v>45183</v>
      </c>
      <c r="B21" s="655" t="s">
        <v>7633</v>
      </c>
      <c r="C21" s="348">
        <v>500000</v>
      </c>
      <c r="D21" s="349"/>
      <c r="E21" s="349">
        <f t="shared" si="0"/>
        <v>9381534</v>
      </c>
      <c r="G21" s="653"/>
      <c r="H21" s="445"/>
      <c r="I21" s="439"/>
      <c r="J21" s="439"/>
      <c r="K21" s="439"/>
      <c r="N21" s="669">
        <v>45283</v>
      </c>
      <c r="O21" s="12" t="s">
        <v>7771</v>
      </c>
      <c r="P21" s="420"/>
      <c r="Q21" s="705">
        <v>850000</v>
      </c>
      <c r="R21" s="420">
        <f t="shared" si="1"/>
        <v>18520080</v>
      </c>
      <c r="T21" s="382"/>
    </row>
    <row r="22" spans="1:20" x14ac:dyDescent="0.25">
      <c r="A22" s="654">
        <v>45184</v>
      </c>
      <c r="B22" s="655" t="s">
        <v>7632</v>
      </c>
      <c r="C22" s="348">
        <v>500000</v>
      </c>
      <c r="D22" s="349"/>
      <c r="E22" s="349">
        <f t="shared" si="0"/>
        <v>8881534</v>
      </c>
      <c r="G22" s="653"/>
      <c r="H22" s="445"/>
      <c r="I22" s="439"/>
      <c r="J22" s="439"/>
      <c r="K22" s="439"/>
      <c r="N22" s="669">
        <v>45283</v>
      </c>
      <c r="O22" s="12" t="s">
        <v>7853</v>
      </c>
      <c r="P22" s="420"/>
      <c r="Q22" s="420">
        <v>900000</v>
      </c>
      <c r="R22" s="420">
        <f t="shared" si="1"/>
        <v>19420080</v>
      </c>
      <c r="T22" s="382"/>
    </row>
    <row r="23" spans="1:20" x14ac:dyDescent="0.25">
      <c r="A23" s="654">
        <v>45184</v>
      </c>
      <c r="B23" s="655" t="s">
        <v>7634</v>
      </c>
      <c r="C23" s="348">
        <v>384000</v>
      </c>
      <c r="D23" s="349"/>
      <c r="E23" s="349">
        <f t="shared" si="0"/>
        <v>8497534</v>
      </c>
      <c r="G23" s="653"/>
      <c r="H23" s="445"/>
      <c r="I23" s="439"/>
      <c r="J23" s="439"/>
      <c r="K23" s="439"/>
      <c r="N23" s="669">
        <v>45275</v>
      </c>
      <c r="O23" s="5" t="s">
        <v>7772</v>
      </c>
      <c r="P23" s="11">
        <v>1500000</v>
      </c>
      <c r="Q23" s="420"/>
      <c r="R23" s="420">
        <f t="shared" si="1"/>
        <v>17920080</v>
      </c>
    </row>
    <row r="24" spans="1:20" ht="30" x14ac:dyDescent="0.25">
      <c r="A24" s="654">
        <v>45184</v>
      </c>
      <c r="B24" s="655" t="s">
        <v>7635</v>
      </c>
      <c r="C24" s="348">
        <v>55000</v>
      </c>
      <c r="D24" s="349"/>
      <c r="E24" s="349">
        <f t="shared" si="0"/>
        <v>8442534</v>
      </c>
      <c r="G24" s="653"/>
      <c r="H24" s="445"/>
      <c r="I24" s="439"/>
      <c r="J24" s="439"/>
      <c r="K24" s="439"/>
      <c r="N24" s="669">
        <v>45275</v>
      </c>
      <c r="O24" s="5" t="s">
        <v>7773</v>
      </c>
      <c r="P24" s="11">
        <v>1500000</v>
      </c>
      <c r="Q24" s="420"/>
      <c r="R24" s="420">
        <f t="shared" si="1"/>
        <v>16420080</v>
      </c>
    </row>
    <row r="25" spans="1:20" ht="30" x14ac:dyDescent="0.25">
      <c r="A25" s="654">
        <v>45188</v>
      </c>
      <c r="B25" s="655" t="s">
        <v>7636</v>
      </c>
      <c r="C25" s="348">
        <v>1000000</v>
      </c>
      <c r="D25" s="349"/>
      <c r="E25" s="349">
        <f t="shared" si="0"/>
        <v>7442534</v>
      </c>
      <c r="G25" s="653"/>
      <c r="H25" s="445"/>
      <c r="I25" s="439"/>
      <c r="J25" s="439"/>
      <c r="K25" s="439"/>
      <c r="N25" s="669">
        <v>45275</v>
      </c>
      <c r="O25" s="5" t="s">
        <v>7774</v>
      </c>
      <c r="P25" s="11">
        <v>1000000</v>
      </c>
      <c r="Q25" s="420"/>
      <c r="R25" s="420">
        <f t="shared" si="1"/>
        <v>15420080</v>
      </c>
    </row>
    <row r="26" spans="1:20" x14ac:dyDescent="0.25">
      <c r="A26" s="654">
        <v>45188</v>
      </c>
      <c r="B26" s="655" t="s">
        <v>7637</v>
      </c>
      <c r="C26" s="348">
        <v>60000</v>
      </c>
      <c r="D26" s="349"/>
      <c r="E26" s="349">
        <f t="shared" si="0"/>
        <v>7382534</v>
      </c>
      <c r="G26" s="653"/>
      <c r="H26" s="445"/>
      <c r="I26" s="439"/>
      <c r="J26" s="439"/>
      <c r="K26" s="439"/>
      <c r="N26" s="669">
        <v>45275</v>
      </c>
      <c r="O26" s="5" t="s">
        <v>7775</v>
      </c>
      <c r="P26" s="11">
        <v>1000000</v>
      </c>
      <c r="Q26" s="420"/>
      <c r="R26" s="420">
        <f t="shared" si="1"/>
        <v>14420080</v>
      </c>
    </row>
    <row r="27" spans="1:20" x14ac:dyDescent="0.25">
      <c r="A27" s="654">
        <v>45188</v>
      </c>
      <c r="B27" s="655" t="s">
        <v>7638</v>
      </c>
      <c r="C27" s="348">
        <v>250000</v>
      </c>
      <c r="D27" s="349"/>
      <c r="E27" s="349">
        <f t="shared" si="0"/>
        <v>7132534</v>
      </c>
      <c r="G27" s="653"/>
      <c r="H27" s="445"/>
      <c r="I27" s="439"/>
      <c r="J27" s="439"/>
      <c r="K27" s="439"/>
      <c r="N27" s="669">
        <v>45275</v>
      </c>
      <c r="O27" s="5" t="s">
        <v>7776</v>
      </c>
      <c r="P27" s="11">
        <v>1000000</v>
      </c>
      <c r="Q27" s="420"/>
      <c r="R27" s="420">
        <f t="shared" si="1"/>
        <v>13420080</v>
      </c>
    </row>
    <row r="28" spans="1:20" x14ac:dyDescent="0.25">
      <c r="A28" s="654">
        <v>45188</v>
      </c>
      <c r="B28" s="655" t="s">
        <v>7652</v>
      </c>
      <c r="C28" s="348">
        <v>500000</v>
      </c>
      <c r="D28" s="349"/>
      <c r="E28" s="349">
        <f t="shared" si="0"/>
        <v>6632534</v>
      </c>
      <c r="G28" s="653"/>
      <c r="H28" s="445"/>
      <c r="I28" s="439"/>
      <c r="J28" s="439"/>
      <c r="K28" s="439"/>
      <c r="N28" s="669">
        <v>45275</v>
      </c>
      <c r="O28" s="5" t="s">
        <v>7777</v>
      </c>
      <c r="P28" s="11">
        <v>1000000</v>
      </c>
      <c r="Q28" s="420"/>
      <c r="R28" s="420">
        <f t="shared" si="1"/>
        <v>12420080</v>
      </c>
    </row>
    <row r="29" spans="1:20" ht="30" x14ac:dyDescent="0.25">
      <c r="A29" s="654">
        <v>45188</v>
      </c>
      <c r="B29" s="655" t="s">
        <v>7645</v>
      </c>
      <c r="C29" s="348">
        <v>500000</v>
      </c>
      <c r="D29" s="349"/>
      <c r="E29" s="349">
        <f t="shared" si="0"/>
        <v>6132534</v>
      </c>
      <c r="G29" s="653"/>
      <c r="H29" s="445"/>
      <c r="I29" s="439"/>
      <c r="J29" s="439"/>
      <c r="K29" s="439"/>
      <c r="N29" s="669">
        <v>45280</v>
      </c>
      <c r="O29" s="5" t="s">
        <v>7778</v>
      </c>
      <c r="P29" s="11">
        <v>1500000</v>
      </c>
      <c r="Q29" s="420"/>
      <c r="R29" s="420">
        <f t="shared" si="1"/>
        <v>10920080</v>
      </c>
    </row>
    <row r="30" spans="1:20" ht="30" x14ac:dyDescent="0.25">
      <c r="A30" s="654">
        <v>45188</v>
      </c>
      <c r="B30" s="655" t="s">
        <v>7639</v>
      </c>
      <c r="C30" s="348">
        <v>234000</v>
      </c>
      <c r="D30" s="349"/>
      <c r="E30" s="349">
        <f t="shared" si="0"/>
        <v>5898534</v>
      </c>
      <c r="G30" s="653"/>
      <c r="H30" s="445"/>
      <c r="I30" s="439"/>
      <c r="J30" s="439"/>
      <c r="K30" s="439"/>
      <c r="N30" s="669">
        <v>45280</v>
      </c>
      <c r="O30" s="5" t="s">
        <v>7779</v>
      </c>
      <c r="P30" s="11">
        <v>2200</v>
      </c>
      <c r="Q30" s="420"/>
      <c r="R30" s="420">
        <f t="shared" si="1"/>
        <v>10917880</v>
      </c>
    </row>
    <row r="31" spans="1:20" ht="30" x14ac:dyDescent="0.25">
      <c r="A31" s="654">
        <v>45188</v>
      </c>
      <c r="B31" s="655" t="s">
        <v>7648</v>
      </c>
      <c r="C31" s="348">
        <v>25400</v>
      </c>
      <c r="D31" s="349"/>
      <c r="E31" s="349">
        <f t="shared" si="0"/>
        <v>5873134</v>
      </c>
      <c r="G31" s="653"/>
      <c r="H31" s="445"/>
      <c r="I31" s="439"/>
      <c r="J31" s="439"/>
      <c r="K31" s="439"/>
      <c r="N31" s="669">
        <v>45286</v>
      </c>
      <c r="O31" s="5" t="s">
        <v>7804</v>
      </c>
      <c r="P31" s="11">
        <v>1500000</v>
      </c>
      <c r="Q31" s="420"/>
      <c r="R31" s="420">
        <f t="shared" si="1"/>
        <v>9417880</v>
      </c>
    </row>
    <row r="32" spans="1:20" x14ac:dyDescent="0.25">
      <c r="A32" s="654">
        <v>45188</v>
      </c>
      <c r="B32" s="655" t="s">
        <v>7640</v>
      </c>
      <c r="C32" s="348">
        <v>105000</v>
      </c>
      <c r="D32" s="349"/>
      <c r="E32" s="349">
        <f t="shared" si="0"/>
        <v>5768134</v>
      </c>
      <c r="G32" s="653"/>
      <c r="H32" s="445"/>
      <c r="I32" s="439"/>
      <c r="J32" s="439"/>
      <c r="K32" s="439"/>
      <c r="N32" s="669">
        <v>45286</v>
      </c>
      <c r="O32" s="5" t="s">
        <v>7805</v>
      </c>
      <c r="P32" s="11">
        <v>1000000</v>
      </c>
      <c r="Q32" s="420"/>
      <c r="R32" s="420">
        <f t="shared" si="1"/>
        <v>8417880</v>
      </c>
    </row>
    <row r="33" spans="1:18" x14ac:dyDescent="0.25">
      <c r="A33" s="654">
        <v>45188</v>
      </c>
      <c r="B33" s="655" t="s">
        <v>7641</v>
      </c>
      <c r="C33" s="348">
        <v>133000</v>
      </c>
      <c r="D33" s="349"/>
      <c r="E33" s="349">
        <f t="shared" si="0"/>
        <v>5635134</v>
      </c>
      <c r="G33" s="653"/>
      <c r="H33" s="445"/>
      <c r="I33" s="439"/>
      <c r="J33" s="439"/>
      <c r="K33" s="439"/>
      <c r="N33" s="669">
        <v>45287</v>
      </c>
      <c r="O33" s="5" t="s">
        <v>7806</v>
      </c>
      <c r="P33" s="11">
        <v>1000000</v>
      </c>
      <c r="Q33" s="420"/>
      <c r="R33" s="420">
        <f t="shared" si="1"/>
        <v>7417880</v>
      </c>
    </row>
    <row r="34" spans="1:18" x14ac:dyDescent="0.25">
      <c r="A34" s="654">
        <v>45188</v>
      </c>
      <c r="B34" s="655" t="s">
        <v>7644</v>
      </c>
      <c r="C34" s="348">
        <v>85170</v>
      </c>
      <c r="D34" s="349"/>
      <c r="E34" s="349">
        <f t="shared" si="0"/>
        <v>5549964</v>
      </c>
      <c r="G34" s="653"/>
      <c r="H34" s="445"/>
      <c r="I34" s="439"/>
      <c r="J34" s="439"/>
      <c r="K34" s="439"/>
      <c r="N34" s="669">
        <v>45292</v>
      </c>
      <c r="O34" s="5" t="s">
        <v>7804</v>
      </c>
      <c r="P34" s="11">
        <v>1000000</v>
      </c>
      <c r="Q34" s="420"/>
      <c r="R34" s="420">
        <f t="shared" si="1"/>
        <v>6417880</v>
      </c>
    </row>
    <row r="35" spans="1:18" ht="30" x14ac:dyDescent="0.25">
      <c r="A35" s="654">
        <v>45188</v>
      </c>
      <c r="B35" s="655" t="s">
        <v>7642</v>
      </c>
      <c r="C35" s="348">
        <v>71200</v>
      </c>
      <c r="D35" s="349"/>
      <c r="E35" s="349">
        <f t="shared" si="0"/>
        <v>5478764</v>
      </c>
      <c r="G35" s="653"/>
      <c r="H35" s="445"/>
      <c r="I35" s="439"/>
      <c r="J35" s="439"/>
      <c r="K35" s="439"/>
      <c r="N35" s="669">
        <v>45296</v>
      </c>
      <c r="O35" s="5" t="s">
        <v>7832</v>
      </c>
      <c r="P35" s="11">
        <v>1417880</v>
      </c>
      <c r="Q35" s="420"/>
      <c r="R35" s="420">
        <f t="shared" si="1"/>
        <v>5000000</v>
      </c>
    </row>
    <row r="36" spans="1:18" ht="30" x14ac:dyDescent="0.25">
      <c r="A36" s="654">
        <v>45189</v>
      </c>
      <c r="B36" s="655" t="s">
        <v>7643</v>
      </c>
      <c r="C36" s="348">
        <v>200000</v>
      </c>
      <c r="D36" s="349"/>
      <c r="E36" s="349">
        <f t="shared" si="0"/>
        <v>5278764</v>
      </c>
      <c r="G36" s="653"/>
      <c r="H36" s="445"/>
      <c r="I36" s="439"/>
      <c r="J36" s="439"/>
      <c r="K36" s="439"/>
      <c r="N36" s="669">
        <v>45296</v>
      </c>
      <c r="O36" s="5" t="s">
        <v>7832</v>
      </c>
      <c r="P36" s="11">
        <v>900000</v>
      </c>
      <c r="Q36" s="420"/>
      <c r="R36" s="420">
        <f t="shared" si="1"/>
        <v>4100000</v>
      </c>
    </row>
    <row r="37" spans="1:18" ht="30" x14ac:dyDescent="0.25">
      <c r="A37" s="654">
        <v>45189</v>
      </c>
      <c r="B37" s="655" t="s">
        <v>7643</v>
      </c>
      <c r="C37" s="348">
        <v>650000</v>
      </c>
      <c r="D37" s="349"/>
      <c r="E37" s="349">
        <f t="shared" si="0"/>
        <v>4628764</v>
      </c>
      <c r="G37" s="653"/>
      <c r="H37" s="445"/>
      <c r="I37" s="439"/>
      <c r="J37" s="439"/>
      <c r="K37" s="439"/>
      <c r="N37" s="669">
        <v>45306</v>
      </c>
      <c r="O37" s="5" t="s">
        <v>7863</v>
      </c>
      <c r="P37" s="11">
        <v>700000</v>
      </c>
      <c r="Q37" s="420"/>
      <c r="R37" s="420">
        <f t="shared" si="1"/>
        <v>3400000</v>
      </c>
    </row>
    <row r="38" spans="1:18" x14ac:dyDescent="0.25">
      <c r="A38" s="654">
        <v>45189</v>
      </c>
      <c r="B38" s="655" t="s">
        <v>7646</v>
      </c>
      <c r="C38" s="348"/>
      <c r="D38" s="349">
        <v>5000000</v>
      </c>
      <c r="E38" s="349">
        <f t="shared" si="0"/>
        <v>9628764</v>
      </c>
      <c r="G38" s="653"/>
      <c r="H38" s="445"/>
      <c r="I38" s="439"/>
      <c r="J38" s="439"/>
      <c r="K38" s="439"/>
      <c r="N38" s="669">
        <v>45306</v>
      </c>
      <c r="O38" s="5" t="s">
        <v>7864</v>
      </c>
      <c r="P38" s="11">
        <v>550000</v>
      </c>
      <c r="Q38" s="420"/>
      <c r="R38" s="420">
        <f t="shared" si="1"/>
        <v>2850000</v>
      </c>
    </row>
    <row r="39" spans="1:18" ht="30" x14ac:dyDescent="0.25">
      <c r="A39" s="654">
        <v>45189</v>
      </c>
      <c r="B39" s="655" t="s">
        <v>7649</v>
      </c>
      <c r="C39" s="348">
        <v>996000</v>
      </c>
      <c r="D39" s="349"/>
      <c r="E39" s="349">
        <f t="shared" si="0"/>
        <v>8632764</v>
      </c>
      <c r="G39" s="653"/>
      <c r="H39" s="445"/>
      <c r="I39" s="439"/>
      <c r="J39" s="439"/>
      <c r="K39" s="439"/>
      <c r="N39" s="669">
        <v>45310</v>
      </c>
      <c r="O39" s="5" t="s">
        <v>7864</v>
      </c>
      <c r="P39" s="11">
        <v>600000</v>
      </c>
      <c r="Q39" s="420"/>
      <c r="R39" s="420">
        <f t="shared" si="1"/>
        <v>2250000</v>
      </c>
    </row>
    <row r="40" spans="1:18" ht="31.5" x14ac:dyDescent="0.25">
      <c r="A40" s="654">
        <v>45190</v>
      </c>
      <c r="B40" s="655" t="s">
        <v>7650</v>
      </c>
      <c r="C40" s="348">
        <v>500000</v>
      </c>
      <c r="D40" s="349"/>
      <c r="E40" s="349">
        <f t="shared" si="0"/>
        <v>8132764</v>
      </c>
      <c r="G40" s="653"/>
      <c r="H40" s="445"/>
      <c r="I40" s="439"/>
      <c r="J40" s="439"/>
      <c r="K40" s="439"/>
      <c r="N40" s="669">
        <v>45320</v>
      </c>
      <c r="O40" s="12" t="s">
        <v>7891</v>
      </c>
      <c r="P40" s="11">
        <v>650000</v>
      </c>
      <c r="Q40" s="420"/>
      <c r="R40" s="420">
        <f t="shared" si="1"/>
        <v>1600000</v>
      </c>
    </row>
    <row r="41" spans="1:18" ht="31.5" x14ac:dyDescent="0.25">
      <c r="A41" s="654">
        <v>45190</v>
      </c>
      <c r="B41" s="655" t="s">
        <v>7651</v>
      </c>
      <c r="C41" s="348">
        <v>183000</v>
      </c>
      <c r="D41" s="349"/>
      <c r="E41" s="349">
        <f t="shared" si="0"/>
        <v>7949764</v>
      </c>
      <c r="G41" s="653"/>
      <c r="H41" s="445"/>
      <c r="I41" s="439"/>
      <c r="J41" s="439"/>
      <c r="K41" s="439"/>
      <c r="N41" s="669">
        <v>45320</v>
      </c>
      <c r="O41" s="12" t="s">
        <v>7891</v>
      </c>
      <c r="P41" s="11">
        <v>750000</v>
      </c>
      <c r="Q41" s="420"/>
      <c r="R41" s="420">
        <f t="shared" si="1"/>
        <v>850000</v>
      </c>
    </row>
    <row r="42" spans="1:18" ht="31.5" x14ac:dyDescent="0.25">
      <c r="A42" s="654">
        <v>45191</v>
      </c>
      <c r="B42" s="655" t="s">
        <v>7618</v>
      </c>
      <c r="C42" s="348">
        <v>1000000</v>
      </c>
      <c r="D42" s="349"/>
      <c r="E42" s="349">
        <f t="shared" si="0"/>
        <v>6949764</v>
      </c>
      <c r="G42" s="653"/>
      <c r="H42" s="445"/>
      <c r="I42" s="439"/>
      <c r="J42" s="439"/>
      <c r="K42" s="439"/>
      <c r="N42" s="669">
        <v>45320</v>
      </c>
      <c r="O42" s="12" t="s">
        <v>7891</v>
      </c>
      <c r="P42" s="11">
        <v>850000</v>
      </c>
      <c r="Q42" s="420"/>
      <c r="R42" s="420">
        <f t="shared" si="1"/>
        <v>0</v>
      </c>
    </row>
    <row r="43" spans="1:18" x14ac:dyDescent="0.25">
      <c r="A43" s="654">
        <v>45192</v>
      </c>
      <c r="B43" s="655" t="s">
        <v>7655</v>
      </c>
      <c r="C43" s="348">
        <v>1000000</v>
      </c>
      <c r="D43" s="349"/>
      <c r="E43" s="349">
        <f t="shared" si="0"/>
        <v>5949764</v>
      </c>
      <c r="G43" s="653"/>
      <c r="H43" s="445"/>
      <c r="I43" s="439"/>
      <c r="J43" s="439"/>
      <c r="K43" s="439"/>
      <c r="N43" s="669"/>
      <c r="O43" s="5"/>
      <c r="P43" s="11"/>
      <c r="Q43" s="420"/>
      <c r="R43" s="420"/>
    </row>
    <row r="44" spans="1:18" ht="30" x14ac:dyDescent="0.25">
      <c r="A44" s="654">
        <v>45194</v>
      </c>
      <c r="B44" s="655" t="s">
        <v>7672</v>
      </c>
      <c r="C44" s="348">
        <v>400000</v>
      </c>
      <c r="D44" s="349"/>
      <c r="E44" s="349">
        <f t="shared" si="0"/>
        <v>5549764</v>
      </c>
      <c r="G44" s="653"/>
      <c r="H44" s="445"/>
      <c r="I44" s="439"/>
      <c r="J44" s="439"/>
      <c r="K44" s="439"/>
      <c r="N44" s="669"/>
      <c r="O44" s="5"/>
      <c r="P44" s="11"/>
      <c r="Q44" s="420"/>
      <c r="R44" s="563"/>
    </row>
    <row r="45" spans="1:18" x14ac:dyDescent="0.25">
      <c r="A45" s="654">
        <v>45194</v>
      </c>
      <c r="B45" s="655" t="s">
        <v>7668</v>
      </c>
      <c r="C45" s="348">
        <v>27000</v>
      </c>
      <c r="D45" s="349"/>
      <c r="E45" s="349">
        <f t="shared" si="0"/>
        <v>5522764</v>
      </c>
      <c r="G45" s="653"/>
      <c r="H45" s="445"/>
      <c r="I45" s="439"/>
      <c r="J45" s="439"/>
      <c r="K45" s="439"/>
      <c r="N45" s="669"/>
      <c r="O45" s="5"/>
      <c r="P45" s="11"/>
      <c r="Q45" s="420"/>
      <c r="R45" s="563"/>
    </row>
    <row r="46" spans="1:18" ht="30" x14ac:dyDescent="0.25">
      <c r="A46" s="654">
        <v>45194</v>
      </c>
      <c r="B46" s="655" t="s">
        <v>7669</v>
      </c>
      <c r="C46" s="348">
        <v>139775</v>
      </c>
      <c r="D46" s="349"/>
      <c r="E46" s="349">
        <f t="shared" si="0"/>
        <v>5382989</v>
      </c>
      <c r="G46" s="653"/>
      <c r="H46" s="445"/>
      <c r="I46" s="439"/>
      <c r="J46" s="439"/>
      <c r="K46" s="439"/>
      <c r="N46" s="669"/>
      <c r="O46" s="5"/>
      <c r="P46" s="11"/>
      <c r="Q46" s="420"/>
      <c r="R46" s="563"/>
    </row>
    <row r="47" spans="1:18" ht="30" x14ac:dyDescent="0.25">
      <c r="A47" s="654">
        <v>45194</v>
      </c>
      <c r="B47" s="655" t="s">
        <v>7670</v>
      </c>
      <c r="C47" s="348">
        <v>50000</v>
      </c>
      <c r="D47" s="349"/>
      <c r="E47" s="349">
        <f t="shared" si="0"/>
        <v>5332989</v>
      </c>
      <c r="G47" s="653"/>
      <c r="H47" s="445"/>
      <c r="I47" s="439"/>
      <c r="J47" s="439"/>
      <c r="K47" s="439"/>
      <c r="N47" s="669"/>
      <c r="O47" s="5"/>
      <c r="P47" s="11"/>
      <c r="Q47" s="420"/>
      <c r="R47" s="563"/>
    </row>
    <row r="48" spans="1:18" x14ac:dyDescent="0.25">
      <c r="A48" s="654">
        <v>45194</v>
      </c>
      <c r="B48" s="655" t="s">
        <v>7673</v>
      </c>
      <c r="C48" s="348">
        <v>500000</v>
      </c>
      <c r="D48" s="349"/>
      <c r="E48" s="349">
        <f t="shared" si="0"/>
        <v>4832989</v>
      </c>
      <c r="G48" s="653"/>
      <c r="H48" s="445"/>
      <c r="I48" s="439"/>
      <c r="J48" s="439"/>
      <c r="K48" s="439"/>
      <c r="N48" s="669"/>
      <c r="O48" s="656"/>
      <c r="P48" s="348"/>
      <c r="Q48" s="349"/>
      <c r="R48" s="563"/>
    </row>
    <row r="49" spans="1:18" ht="30" x14ac:dyDescent="0.25">
      <c r="A49" s="654">
        <v>45194</v>
      </c>
      <c r="B49" s="655" t="s">
        <v>7671</v>
      </c>
      <c r="C49" s="348">
        <v>30000</v>
      </c>
      <c r="D49" s="349"/>
      <c r="E49" s="349">
        <f t="shared" si="0"/>
        <v>4802989</v>
      </c>
      <c r="G49" s="653"/>
      <c r="H49" s="445"/>
      <c r="I49" s="439"/>
      <c r="J49" s="439"/>
      <c r="K49" s="439"/>
      <c r="N49" s="669"/>
      <c r="O49" s="5"/>
      <c r="P49" s="11"/>
      <c r="Q49" s="349"/>
      <c r="R49" s="563"/>
    </row>
    <row r="50" spans="1:18" x14ac:dyDescent="0.25">
      <c r="A50" s="654">
        <v>45194</v>
      </c>
      <c r="B50" s="655" t="s">
        <v>7632</v>
      </c>
      <c r="C50" s="348">
        <v>340000</v>
      </c>
      <c r="D50" s="349"/>
      <c r="E50" s="349">
        <f t="shared" si="0"/>
        <v>4462989</v>
      </c>
      <c r="G50" s="653"/>
      <c r="H50" s="445"/>
      <c r="I50" s="439"/>
      <c r="J50" s="439"/>
      <c r="K50" s="439"/>
      <c r="N50" s="669"/>
      <c r="O50" s="656"/>
      <c r="P50" s="348"/>
      <c r="Q50" s="349"/>
      <c r="R50" s="563"/>
    </row>
    <row r="51" spans="1:18" x14ac:dyDescent="0.25">
      <c r="A51" s="654">
        <v>45194</v>
      </c>
      <c r="B51" s="655" t="s">
        <v>7668</v>
      </c>
      <c r="C51" s="348">
        <v>54400</v>
      </c>
      <c r="D51" s="349"/>
      <c r="E51" s="349">
        <f t="shared" si="0"/>
        <v>4408589</v>
      </c>
      <c r="G51" s="653"/>
      <c r="H51" s="445"/>
      <c r="I51" s="439"/>
      <c r="J51" s="439"/>
      <c r="K51" s="439"/>
      <c r="N51" s="669"/>
      <c r="O51" s="656"/>
      <c r="P51" s="348"/>
      <c r="Q51" s="349"/>
      <c r="R51" s="563"/>
    </row>
    <row r="52" spans="1:18" ht="30" x14ac:dyDescent="0.25">
      <c r="A52" s="654">
        <v>45194</v>
      </c>
      <c r="B52" s="655" t="s">
        <v>7674</v>
      </c>
      <c r="C52" s="348">
        <v>25400</v>
      </c>
      <c r="D52" s="349"/>
      <c r="E52" s="349">
        <f t="shared" si="0"/>
        <v>4383189</v>
      </c>
      <c r="G52" s="653"/>
      <c r="H52" s="445"/>
      <c r="I52" s="439"/>
      <c r="J52" s="439"/>
      <c r="K52" s="439"/>
      <c r="N52" s="669"/>
      <c r="O52" s="656"/>
      <c r="P52" s="348"/>
      <c r="Q52" s="349"/>
      <c r="R52" s="563"/>
    </row>
    <row r="53" spans="1:18" ht="30" x14ac:dyDescent="0.25">
      <c r="A53" s="654">
        <v>45194</v>
      </c>
      <c r="B53" s="655" t="s">
        <v>7643</v>
      </c>
      <c r="C53" s="348">
        <v>150000</v>
      </c>
      <c r="D53" s="349"/>
      <c r="E53" s="349">
        <f t="shared" si="0"/>
        <v>4233189</v>
      </c>
      <c r="G53" s="653"/>
      <c r="H53" s="445"/>
      <c r="I53" s="439"/>
      <c r="J53" s="439"/>
      <c r="K53" s="439"/>
      <c r="N53" s="669"/>
      <c r="O53" s="656"/>
      <c r="P53" s="348"/>
      <c r="Q53" s="349"/>
      <c r="R53" s="563"/>
    </row>
    <row r="54" spans="1:18" s="18" customFormat="1" x14ac:dyDescent="0.25">
      <c r="A54" s="654">
        <v>45195</v>
      </c>
      <c r="B54" s="655" t="s">
        <v>7611</v>
      </c>
      <c r="C54" s="348">
        <v>1000000</v>
      </c>
      <c r="D54" s="349"/>
      <c r="E54" s="349">
        <f t="shared" si="0"/>
        <v>3233189</v>
      </c>
      <c r="G54" s="653"/>
      <c r="H54" s="445"/>
      <c r="I54" s="439"/>
      <c r="J54" s="439"/>
      <c r="K54" s="439"/>
      <c r="N54" s="669"/>
      <c r="O54" s="656"/>
      <c r="P54" s="348"/>
      <c r="Q54" s="349"/>
      <c r="R54" s="563"/>
    </row>
    <row r="55" spans="1:18" x14ac:dyDescent="0.25">
      <c r="A55" s="654">
        <v>45195</v>
      </c>
      <c r="B55" s="655" t="s">
        <v>7673</v>
      </c>
      <c r="C55" s="348">
        <v>800000</v>
      </c>
      <c r="D55" s="349"/>
      <c r="E55" s="349">
        <f t="shared" si="0"/>
        <v>2433189</v>
      </c>
      <c r="G55" s="653"/>
      <c r="H55" s="445"/>
      <c r="I55" s="439"/>
      <c r="J55" s="439"/>
      <c r="K55" s="439"/>
      <c r="N55" s="669"/>
      <c r="O55" s="683"/>
      <c r="P55" s="682"/>
      <c r="Q55" s="349"/>
      <c r="R55" s="563"/>
    </row>
    <row r="56" spans="1:18" x14ac:dyDescent="0.25">
      <c r="A56" s="654">
        <v>45195</v>
      </c>
      <c r="B56" s="655" t="s">
        <v>7673</v>
      </c>
      <c r="C56" s="348">
        <v>500000</v>
      </c>
      <c r="D56" s="349"/>
      <c r="E56" s="349">
        <f t="shared" si="0"/>
        <v>1933189</v>
      </c>
      <c r="G56" s="653"/>
      <c r="H56" s="445"/>
      <c r="I56" s="439"/>
      <c r="J56" s="439"/>
      <c r="K56" s="439"/>
      <c r="N56" s="669"/>
      <c r="O56" s="684"/>
      <c r="P56" s="348"/>
      <c r="Q56" s="660"/>
      <c r="R56" s="563"/>
    </row>
    <row r="57" spans="1:18" ht="30" x14ac:dyDescent="0.25">
      <c r="A57" s="654">
        <v>45197</v>
      </c>
      <c r="B57" s="655" t="s">
        <v>7676</v>
      </c>
      <c r="C57" s="348">
        <v>14000</v>
      </c>
      <c r="D57" s="349"/>
      <c r="E57" s="349">
        <f t="shared" si="0"/>
        <v>1919189</v>
      </c>
      <c r="G57" s="653"/>
      <c r="H57" s="445"/>
      <c r="I57" s="439"/>
      <c r="J57" s="439"/>
      <c r="K57" s="439"/>
      <c r="N57" s="669"/>
      <c r="O57" s="684"/>
      <c r="P57" s="348"/>
      <c r="Q57" s="660"/>
      <c r="R57" s="563"/>
    </row>
    <row r="58" spans="1:18" ht="30" x14ac:dyDescent="0.25">
      <c r="A58" s="654">
        <v>45197</v>
      </c>
      <c r="B58" s="655" t="s">
        <v>7679</v>
      </c>
      <c r="C58" s="348">
        <v>30000</v>
      </c>
      <c r="D58" s="349"/>
      <c r="E58" s="349">
        <f t="shared" si="0"/>
        <v>1889189</v>
      </c>
      <c r="G58" s="653"/>
      <c r="H58" s="445"/>
      <c r="I58" s="439"/>
      <c r="J58" s="439"/>
      <c r="K58" s="439"/>
      <c r="N58" s="669"/>
      <c r="O58" s="683"/>
      <c r="P58" s="682"/>
      <c r="Q58" s="349"/>
      <c r="R58" s="563"/>
    </row>
    <row r="59" spans="1:18" ht="30" x14ac:dyDescent="0.25">
      <c r="A59" s="654">
        <v>45197</v>
      </c>
      <c r="B59" s="655" t="s">
        <v>7677</v>
      </c>
      <c r="C59" s="348">
        <v>80000</v>
      </c>
      <c r="D59" s="349"/>
      <c r="E59" s="349">
        <f t="shared" si="0"/>
        <v>1809189</v>
      </c>
      <c r="G59" s="653"/>
      <c r="H59" s="445"/>
      <c r="I59" s="439"/>
      <c r="J59" s="439"/>
      <c r="K59" s="439"/>
      <c r="N59" s="669"/>
      <c r="O59" s="656"/>
      <c r="P59" s="348"/>
      <c r="Q59" s="349"/>
      <c r="R59" s="563"/>
    </row>
    <row r="60" spans="1:18" x14ac:dyDescent="0.25">
      <c r="A60" s="654">
        <v>45197</v>
      </c>
      <c r="B60" s="655" t="s">
        <v>7678</v>
      </c>
      <c r="C60" s="348">
        <v>215000</v>
      </c>
      <c r="D60" s="349"/>
      <c r="E60" s="349">
        <f t="shared" si="0"/>
        <v>1594189</v>
      </c>
      <c r="G60" s="653"/>
      <c r="H60" s="445"/>
      <c r="I60" s="439"/>
      <c r="J60" s="439"/>
      <c r="K60" s="439"/>
      <c r="N60" s="669"/>
      <c r="O60" s="656"/>
      <c r="P60" s="348"/>
      <c r="Q60" s="349"/>
      <c r="R60" s="563"/>
    </row>
    <row r="61" spans="1:18" x14ac:dyDescent="0.25">
      <c r="A61" s="654">
        <v>45197</v>
      </c>
      <c r="B61" s="655" t="s">
        <v>7655</v>
      </c>
      <c r="C61" s="348">
        <v>100000</v>
      </c>
      <c r="D61" s="349"/>
      <c r="E61" s="349">
        <f t="shared" si="0"/>
        <v>1494189</v>
      </c>
      <c r="G61" s="653"/>
      <c r="H61" s="445"/>
      <c r="I61" s="439"/>
      <c r="J61" s="439"/>
      <c r="K61" s="439"/>
      <c r="N61" s="669"/>
      <c r="O61" s="655"/>
      <c r="P61" s="348"/>
      <c r="Q61" s="349"/>
      <c r="R61" s="563"/>
    </row>
    <row r="62" spans="1:18" x14ac:dyDescent="0.25">
      <c r="A62" s="654">
        <v>45202</v>
      </c>
      <c r="B62" s="655" t="s">
        <v>7673</v>
      </c>
      <c r="C62" s="348">
        <v>200000</v>
      </c>
      <c r="D62" s="349"/>
      <c r="E62" s="349">
        <f t="shared" si="0"/>
        <v>1294189</v>
      </c>
      <c r="G62" s="653"/>
      <c r="H62" s="445"/>
      <c r="I62" s="439"/>
      <c r="J62" s="439"/>
      <c r="K62" s="439"/>
      <c r="N62" s="669"/>
      <c r="O62" s="655"/>
      <c r="P62" s="348"/>
      <c r="Q62" s="349"/>
      <c r="R62" s="563"/>
    </row>
    <row r="63" spans="1:18" ht="30" x14ac:dyDescent="0.25">
      <c r="A63" s="654">
        <v>45202</v>
      </c>
      <c r="B63" s="655" t="s">
        <v>7682</v>
      </c>
      <c r="C63" s="348">
        <v>50000</v>
      </c>
      <c r="D63" s="349"/>
      <c r="E63" s="349">
        <f t="shared" si="0"/>
        <v>1244189</v>
      </c>
      <c r="G63" s="653"/>
      <c r="H63" s="445"/>
      <c r="I63" s="439"/>
      <c r="J63" s="439"/>
      <c r="K63" s="439"/>
      <c r="N63" s="669"/>
      <c r="O63" s="655"/>
      <c r="P63" s="348"/>
      <c r="Q63" s="349"/>
      <c r="R63" s="563"/>
    </row>
    <row r="64" spans="1:18" x14ac:dyDescent="0.25">
      <c r="A64" s="654">
        <v>45202</v>
      </c>
      <c r="B64" s="655" t="s">
        <v>7683</v>
      </c>
      <c r="C64" s="348">
        <v>500000</v>
      </c>
      <c r="D64" s="349"/>
      <c r="E64" s="349">
        <f t="shared" si="0"/>
        <v>744189</v>
      </c>
      <c r="G64" s="653"/>
      <c r="H64" s="445"/>
      <c r="I64" s="439"/>
      <c r="J64" s="439"/>
      <c r="K64" s="439"/>
      <c r="N64" s="669"/>
      <c r="O64" s="655"/>
      <c r="P64" s="348"/>
      <c r="Q64" s="349"/>
      <c r="R64" s="563"/>
    </row>
    <row r="65" spans="1:18" ht="30" x14ac:dyDescent="0.25">
      <c r="A65" s="654">
        <v>45202</v>
      </c>
      <c r="B65" s="655" t="s">
        <v>7684</v>
      </c>
      <c r="C65" s="348">
        <v>15000</v>
      </c>
      <c r="D65" s="349"/>
      <c r="E65" s="349">
        <f t="shared" si="0"/>
        <v>729189</v>
      </c>
      <c r="G65" s="653"/>
      <c r="H65" s="445"/>
      <c r="I65" s="439"/>
      <c r="J65" s="439"/>
      <c r="K65" s="439"/>
      <c r="N65" s="669"/>
      <c r="O65" s="655"/>
      <c r="P65" s="348"/>
      <c r="Q65" s="349"/>
      <c r="R65" s="563"/>
    </row>
    <row r="66" spans="1:18" x14ac:dyDescent="0.25">
      <c r="A66" s="654">
        <v>45202</v>
      </c>
      <c r="B66" s="655" t="s">
        <v>7618</v>
      </c>
      <c r="C66" s="348">
        <v>500000</v>
      </c>
      <c r="D66" s="349"/>
      <c r="E66" s="349">
        <f t="shared" si="0"/>
        <v>229189</v>
      </c>
      <c r="G66" s="653"/>
      <c r="H66" s="445"/>
      <c r="I66" s="439"/>
      <c r="J66" s="439"/>
      <c r="K66" s="439"/>
      <c r="N66" s="669"/>
      <c r="O66" s="655"/>
      <c r="P66" s="348"/>
      <c r="Q66" s="349"/>
      <c r="R66" s="563"/>
    </row>
    <row r="67" spans="1:18" x14ac:dyDescent="0.25">
      <c r="A67" s="654">
        <v>45203</v>
      </c>
      <c r="B67" s="655" t="s">
        <v>7685</v>
      </c>
      <c r="C67" s="348">
        <v>179200</v>
      </c>
      <c r="D67" s="349"/>
      <c r="E67" s="349">
        <f t="shared" si="0"/>
        <v>49989</v>
      </c>
      <c r="G67" s="653"/>
      <c r="H67" s="445"/>
      <c r="I67" s="439"/>
      <c r="J67" s="439"/>
      <c r="K67" s="439"/>
      <c r="N67" s="669"/>
      <c r="O67" s="655"/>
      <c r="P67" s="348"/>
      <c r="Q67" s="349"/>
      <c r="R67" s="563"/>
    </row>
    <row r="68" spans="1:18" x14ac:dyDescent="0.25">
      <c r="A68" s="654">
        <v>45203</v>
      </c>
      <c r="B68" s="662" t="s">
        <v>7352</v>
      </c>
      <c r="C68" s="682">
        <v>50000</v>
      </c>
      <c r="D68" s="349"/>
      <c r="E68" s="349">
        <f t="shared" si="0"/>
        <v>-11</v>
      </c>
      <c r="G68" s="653"/>
      <c r="H68" s="445"/>
      <c r="I68" s="439"/>
      <c r="J68" s="439"/>
      <c r="K68" s="439"/>
      <c r="N68" s="669"/>
      <c r="O68" s="655"/>
      <c r="P68" s="348"/>
      <c r="Q68" s="349"/>
      <c r="R68" s="563"/>
    </row>
    <row r="69" spans="1:18" x14ac:dyDescent="0.25">
      <c r="A69" s="654">
        <v>45203</v>
      </c>
      <c r="B69" s="661" t="s">
        <v>7623</v>
      </c>
      <c r="C69" s="348"/>
      <c r="D69" s="660">
        <v>3450000</v>
      </c>
      <c r="E69" s="349">
        <f>D69+E68-C69</f>
        <v>3449989</v>
      </c>
      <c r="G69" s="653"/>
      <c r="H69" s="445"/>
      <c r="I69" s="439"/>
      <c r="J69" s="439"/>
      <c r="K69" s="439"/>
      <c r="N69" s="669"/>
      <c r="O69" s="655"/>
      <c r="P69" s="348"/>
      <c r="Q69" s="349"/>
      <c r="R69" s="563"/>
    </row>
    <row r="70" spans="1:18" x14ac:dyDescent="0.25">
      <c r="A70" s="654">
        <v>45203</v>
      </c>
      <c r="B70" s="661" t="s">
        <v>7623</v>
      </c>
      <c r="C70" s="348"/>
      <c r="D70" s="660">
        <v>3524056</v>
      </c>
      <c r="E70" s="349">
        <f t="shared" ref="E70:E72" si="2">D70+E69-C70</f>
        <v>6974045</v>
      </c>
      <c r="G70" s="653"/>
      <c r="H70" s="445"/>
      <c r="I70" s="439"/>
      <c r="J70" s="439"/>
      <c r="K70" s="439"/>
      <c r="N70" s="669"/>
      <c r="O70" s="655"/>
      <c r="P70" s="348"/>
      <c r="Q70" s="349"/>
      <c r="R70" s="563"/>
    </row>
    <row r="71" spans="1:18" s="18" customFormat="1" x14ac:dyDescent="0.25">
      <c r="A71" s="654">
        <v>45203</v>
      </c>
      <c r="B71" s="683" t="s">
        <v>7352</v>
      </c>
      <c r="C71" s="682">
        <v>69740</v>
      </c>
      <c r="D71" s="349"/>
      <c r="E71" s="349">
        <f t="shared" si="2"/>
        <v>6904305</v>
      </c>
      <c r="G71" s="653"/>
      <c r="H71" s="445"/>
      <c r="I71" s="439"/>
      <c r="J71" s="439"/>
      <c r="K71" s="439"/>
      <c r="N71" s="669"/>
      <c r="O71" s="655"/>
      <c r="P71" s="348"/>
      <c r="Q71" s="349"/>
      <c r="R71" s="563"/>
    </row>
    <row r="72" spans="1:18" s="18" customFormat="1" ht="30" x14ac:dyDescent="0.25">
      <c r="A72" s="654">
        <v>45205</v>
      </c>
      <c r="B72" s="655" t="s">
        <v>7688</v>
      </c>
      <c r="C72" s="348">
        <v>1000000</v>
      </c>
      <c r="D72" s="349"/>
      <c r="E72" s="349">
        <f t="shared" si="2"/>
        <v>5904305</v>
      </c>
      <c r="G72" s="653"/>
      <c r="H72" s="445"/>
      <c r="I72" s="439"/>
      <c r="J72" s="439"/>
      <c r="K72" s="439"/>
      <c r="N72" s="669"/>
      <c r="O72" s="655"/>
      <c r="P72" s="348"/>
      <c r="Q72" s="349"/>
      <c r="R72" s="563"/>
    </row>
    <row r="73" spans="1:18" s="18" customFormat="1" ht="30" x14ac:dyDescent="0.25">
      <c r="A73" s="654">
        <v>45206</v>
      </c>
      <c r="B73" s="655" t="s">
        <v>7689</v>
      </c>
      <c r="C73" s="348">
        <v>900000</v>
      </c>
      <c r="D73" s="349"/>
      <c r="E73" s="349">
        <f t="shared" ref="E73:E75" si="3">E72+D73-C73</f>
        <v>5004305</v>
      </c>
      <c r="G73" s="653"/>
      <c r="H73" s="445"/>
      <c r="I73" s="439"/>
      <c r="J73" s="439"/>
      <c r="K73" s="439"/>
      <c r="N73" s="669"/>
      <c r="O73" s="655"/>
      <c r="P73" s="348"/>
      <c r="Q73" s="349"/>
      <c r="R73" s="563"/>
    </row>
    <row r="74" spans="1:18" s="18" customFormat="1" ht="30" x14ac:dyDescent="0.25">
      <c r="A74" s="654">
        <v>45208</v>
      </c>
      <c r="B74" s="655" t="s">
        <v>7690</v>
      </c>
      <c r="C74" s="348">
        <v>460000</v>
      </c>
      <c r="D74" s="349"/>
      <c r="E74" s="349">
        <f t="shared" si="3"/>
        <v>4544305</v>
      </c>
      <c r="G74" s="653"/>
      <c r="H74" s="445"/>
      <c r="I74" s="439"/>
      <c r="J74" s="439"/>
      <c r="K74" s="439"/>
      <c r="N74" s="669"/>
      <c r="O74" s="655"/>
      <c r="P74" s="348"/>
      <c r="Q74" s="349"/>
      <c r="R74" s="563"/>
    </row>
    <row r="75" spans="1:18" s="18" customFormat="1" x14ac:dyDescent="0.25">
      <c r="A75" s="654">
        <v>45209</v>
      </c>
      <c r="B75" s="655" t="s">
        <v>7691</v>
      </c>
      <c r="C75" s="348">
        <v>1000000</v>
      </c>
      <c r="D75" s="349"/>
      <c r="E75" s="349">
        <f t="shared" si="3"/>
        <v>3544305</v>
      </c>
      <c r="G75" s="653"/>
      <c r="H75" s="445"/>
      <c r="I75" s="439"/>
      <c r="J75" s="439"/>
      <c r="K75" s="439"/>
      <c r="N75" s="669"/>
      <c r="O75" s="684"/>
      <c r="P75" s="348"/>
      <c r="Q75" s="660"/>
      <c r="R75" s="563"/>
    </row>
    <row r="76" spans="1:18" s="18" customFormat="1" ht="30" x14ac:dyDescent="0.25">
      <c r="A76" s="654">
        <v>45210</v>
      </c>
      <c r="B76" s="655" t="s">
        <v>7692</v>
      </c>
      <c r="C76" s="348">
        <v>222000</v>
      </c>
      <c r="D76" s="349"/>
      <c r="E76" s="349">
        <f t="shared" ref="E76:E128" si="4">E75+D76-C76</f>
        <v>3322305</v>
      </c>
      <c r="G76" s="653"/>
      <c r="H76" s="445"/>
      <c r="I76" s="439"/>
      <c r="J76" s="439"/>
      <c r="K76" s="439"/>
      <c r="N76" s="669"/>
      <c r="O76" s="684"/>
      <c r="P76" s="348"/>
      <c r="Q76" s="660"/>
      <c r="R76" s="563"/>
    </row>
    <row r="77" spans="1:18" s="18" customFormat="1" ht="30" x14ac:dyDescent="0.25">
      <c r="A77" s="654">
        <v>45210</v>
      </c>
      <c r="B77" s="655" t="s">
        <v>7693</v>
      </c>
      <c r="C77" s="348">
        <v>300000</v>
      </c>
      <c r="D77" s="349"/>
      <c r="E77" s="349">
        <f t="shared" si="4"/>
        <v>3022305</v>
      </c>
      <c r="G77" s="653"/>
      <c r="H77" s="445"/>
      <c r="I77" s="439"/>
      <c r="J77" s="439"/>
      <c r="K77" s="439"/>
      <c r="N77" s="669"/>
      <c r="O77" s="656"/>
      <c r="P77" s="348"/>
      <c r="Q77" s="349"/>
      <c r="R77" s="563"/>
    </row>
    <row r="78" spans="1:18" s="18" customFormat="1" ht="30" x14ac:dyDescent="0.25">
      <c r="A78" s="654">
        <v>45210</v>
      </c>
      <c r="B78" s="655" t="s">
        <v>7694</v>
      </c>
      <c r="C78" s="348">
        <v>204800</v>
      </c>
      <c r="D78" s="349"/>
      <c r="E78" s="349">
        <f t="shared" si="4"/>
        <v>2817505</v>
      </c>
      <c r="G78" s="653"/>
      <c r="H78" s="445"/>
      <c r="I78" s="439"/>
      <c r="J78" s="439"/>
      <c r="K78" s="439"/>
      <c r="N78" s="669"/>
      <c r="O78" s="688"/>
      <c r="P78" s="689"/>
      <c r="Q78" s="349"/>
      <c r="R78" s="563"/>
    </row>
    <row r="79" spans="1:18" s="18" customFormat="1" x14ac:dyDescent="0.25">
      <c r="A79" s="654">
        <v>45211</v>
      </c>
      <c r="B79" s="655" t="s">
        <v>7695</v>
      </c>
      <c r="C79" s="348">
        <v>140000</v>
      </c>
      <c r="D79" s="349"/>
      <c r="E79" s="349">
        <f t="shared" si="4"/>
        <v>2677505</v>
      </c>
      <c r="G79" s="653"/>
      <c r="H79" s="445"/>
      <c r="I79" s="439"/>
      <c r="J79" s="439"/>
      <c r="K79" s="439"/>
      <c r="N79" s="669"/>
      <c r="O79" s="655"/>
      <c r="P79" s="348"/>
      <c r="Q79" s="349"/>
      <c r="R79" s="563"/>
    </row>
    <row r="80" spans="1:18" s="18" customFormat="1" x14ac:dyDescent="0.25">
      <c r="A80" s="654">
        <v>45212</v>
      </c>
      <c r="B80" s="655" t="s">
        <v>7696</v>
      </c>
      <c r="C80" s="348">
        <v>471000</v>
      </c>
      <c r="D80" s="349"/>
      <c r="E80" s="349">
        <f t="shared" si="4"/>
        <v>2206505</v>
      </c>
      <c r="G80" s="653"/>
      <c r="H80" s="445"/>
      <c r="I80" s="439"/>
      <c r="J80" s="439"/>
      <c r="K80" s="439"/>
      <c r="N80" s="669"/>
      <c r="O80" s="656"/>
      <c r="P80" s="348"/>
      <c r="Q80" s="349"/>
      <c r="R80" s="563"/>
    </row>
    <row r="81" spans="1:18" s="18" customFormat="1" x14ac:dyDescent="0.25">
      <c r="A81" s="654">
        <v>45213</v>
      </c>
      <c r="B81" s="655" t="s">
        <v>7697</v>
      </c>
      <c r="C81" s="348">
        <v>200000</v>
      </c>
      <c r="D81" s="349"/>
      <c r="E81" s="349">
        <f t="shared" si="4"/>
        <v>2006505</v>
      </c>
      <c r="G81" s="653"/>
      <c r="H81" s="445"/>
      <c r="I81" s="439"/>
      <c r="J81" s="439"/>
      <c r="K81" s="439"/>
      <c r="N81" s="669"/>
      <c r="O81" s="656"/>
      <c r="P81" s="348"/>
      <c r="Q81" s="349"/>
      <c r="R81" s="563"/>
    </row>
    <row r="82" spans="1:18" s="18" customFormat="1" ht="30" x14ac:dyDescent="0.25">
      <c r="A82" s="654">
        <v>45213</v>
      </c>
      <c r="B82" s="655" t="s">
        <v>7698</v>
      </c>
      <c r="C82" s="348">
        <v>400000</v>
      </c>
      <c r="D82" s="349"/>
      <c r="E82" s="349">
        <f t="shared" si="4"/>
        <v>1606505</v>
      </c>
      <c r="G82" s="653"/>
      <c r="H82" s="445"/>
      <c r="I82" s="439"/>
      <c r="J82" s="439"/>
      <c r="K82" s="439"/>
      <c r="N82" s="669"/>
      <c r="O82" s="684"/>
      <c r="P82" s="348"/>
      <c r="Q82" s="660"/>
      <c r="R82" s="563"/>
    </row>
    <row r="83" spans="1:18" s="18" customFormat="1" ht="30" x14ac:dyDescent="0.25">
      <c r="A83" s="654">
        <v>45213</v>
      </c>
      <c r="B83" s="655" t="s">
        <v>7698</v>
      </c>
      <c r="C83" s="348">
        <v>300000</v>
      </c>
      <c r="D83" s="349"/>
      <c r="E83" s="349">
        <f t="shared" si="4"/>
        <v>1306505</v>
      </c>
      <c r="G83" s="653"/>
      <c r="H83" s="445"/>
      <c r="I83" s="439"/>
      <c r="J83" s="439"/>
      <c r="K83" s="439"/>
      <c r="N83" s="669"/>
      <c r="O83" s="656"/>
      <c r="P83" s="349"/>
      <c r="Q83" s="349"/>
      <c r="R83" s="563"/>
    </row>
    <row r="84" spans="1:18" s="18" customFormat="1" x14ac:dyDescent="0.25">
      <c r="A84" s="654">
        <v>45213</v>
      </c>
      <c r="B84" s="655" t="s">
        <v>7701</v>
      </c>
      <c r="C84" s="348">
        <v>65000</v>
      </c>
      <c r="D84" s="349"/>
      <c r="E84" s="349">
        <f t="shared" si="4"/>
        <v>1241505</v>
      </c>
      <c r="G84" s="653"/>
      <c r="H84" s="445"/>
      <c r="I84" s="439"/>
      <c r="J84" s="439"/>
      <c r="K84" s="439"/>
      <c r="N84" s="669"/>
      <c r="O84" s="655"/>
      <c r="P84" s="348"/>
      <c r="Q84" s="349"/>
      <c r="R84" s="563"/>
    </row>
    <row r="85" spans="1:18" s="18" customFormat="1" ht="30" x14ac:dyDescent="0.25">
      <c r="A85" s="654">
        <v>45213</v>
      </c>
      <c r="B85" s="655" t="s">
        <v>7699</v>
      </c>
      <c r="C85" s="348">
        <v>30900</v>
      </c>
      <c r="D85" s="349"/>
      <c r="E85" s="349">
        <f t="shared" si="4"/>
        <v>1210605</v>
      </c>
      <c r="G85" s="653"/>
      <c r="H85" s="445"/>
      <c r="I85" s="439"/>
      <c r="J85" s="439"/>
      <c r="K85" s="439"/>
      <c r="N85" s="669"/>
      <c r="O85" s="688"/>
      <c r="P85" s="689"/>
      <c r="Q85" s="349"/>
      <c r="R85" s="563"/>
    </row>
    <row r="86" spans="1:18" s="18" customFormat="1" ht="30" x14ac:dyDescent="0.25">
      <c r="A86" s="654">
        <v>45213</v>
      </c>
      <c r="B86" s="655" t="s">
        <v>7700</v>
      </c>
      <c r="C86" s="348">
        <v>110300</v>
      </c>
      <c r="D86" s="349"/>
      <c r="E86" s="349">
        <f t="shared" si="4"/>
        <v>1100305</v>
      </c>
      <c r="G86" s="653"/>
      <c r="H86" s="445"/>
      <c r="I86" s="439"/>
      <c r="J86" s="439"/>
      <c r="K86" s="439"/>
      <c r="N86" s="669"/>
      <c r="O86" s="656"/>
      <c r="P86" s="348"/>
      <c r="Q86" s="349"/>
      <c r="R86" s="563"/>
    </row>
    <row r="87" spans="1:18" s="18" customFormat="1" ht="30" x14ac:dyDescent="0.25">
      <c r="A87" s="654">
        <v>45215</v>
      </c>
      <c r="B87" s="655" t="s">
        <v>7702</v>
      </c>
      <c r="C87" s="348">
        <v>1000000</v>
      </c>
      <c r="D87" s="349"/>
      <c r="E87" s="349">
        <f t="shared" si="4"/>
        <v>100305</v>
      </c>
      <c r="G87" s="653"/>
      <c r="H87" s="445"/>
      <c r="I87" s="439"/>
      <c r="J87" s="439"/>
      <c r="K87" s="439"/>
      <c r="N87" s="669"/>
      <c r="O87" s="655"/>
      <c r="P87" s="348"/>
      <c r="Q87" s="349"/>
      <c r="R87" s="563"/>
    </row>
    <row r="88" spans="1:18" s="18" customFormat="1" x14ac:dyDescent="0.25">
      <c r="A88" s="654">
        <v>45216</v>
      </c>
      <c r="B88" s="684" t="s">
        <v>7704</v>
      </c>
      <c r="C88" s="348"/>
      <c r="D88" s="660">
        <v>1380000</v>
      </c>
      <c r="E88" s="349">
        <f t="shared" si="4"/>
        <v>1480305</v>
      </c>
      <c r="G88" s="653"/>
      <c r="H88" s="445"/>
      <c r="I88" s="439"/>
      <c r="J88" s="439"/>
      <c r="K88" s="439"/>
      <c r="N88" s="669"/>
      <c r="O88" s="656"/>
      <c r="P88" s="348"/>
      <c r="Q88" s="349"/>
      <c r="R88" s="563"/>
    </row>
    <row r="89" spans="1:18" s="18" customFormat="1" x14ac:dyDescent="0.25">
      <c r="A89" s="654">
        <v>45216</v>
      </c>
      <c r="B89" s="684" t="s">
        <v>7704</v>
      </c>
      <c r="C89" s="348"/>
      <c r="D89" s="660">
        <v>2000000</v>
      </c>
      <c r="E89" s="349">
        <f t="shared" si="4"/>
        <v>3480305</v>
      </c>
      <c r="G89" s="653"/>
      <c r="H89" s="445"/>
      <c r="I89" s="439"/>
      <c r="J89" s="439"/>
      <c r="K89" s="439"/>
      <c r="N89" s="669"/>
      <c r="O89" s="656"/>
      <c r="P89" s="348"/>
      <c r="Q89" s="349"/>
      <c r="R89" s="563"/>
    </row>
    <row r="90" spans="1:18" s="18" customFormat="1" ht="30" x14ac:dyDescent="0.25">
      <c r="A90" s="654">
        <v>45216</v>
      </c>
      <c r="B90" s="655" t="s">
        <v>7703</v>
      </c>
      <c r="C90" s="348">
        <v>500000</v>
      </c>
      <c r="D90" s="349"/>
      <c r="E90" s="349">
        <f t="shared" si="4"/>
        <v>2980305</v>
      </c>
      <c r="G90" s="653"/>
      <c r="H90" s="445"/>
      <c r="I90" s="439"/>
      <c r="J90" s="439"/>
      <c r="K90" s="439"/>
      <c r="N90" s="669"/>
      <c r="O90" s="656"/>
      <c r="P90" s="349"/>
      <c r="Q90" s="349"/>
      <c r="R90" s="563"/>
    </row>
    <row r="91" spans="1:18" s="18" customFormat="1" x14ac:dyDescent="0.25">
      <c r="A91" s="654">
        <v>45216</v>
      </c>
      <c r="B91" s="695" t="s">
        <v>7625</v>
      </c>
      <c r="C91" s="689">
        <v>15560</v>
      </c>
      <c r="D91" s="349"/>
      <c r="E91" s="349">
        <f t="shared" si="4"/>
        <v>2964745</v>
      </c>
      <c r="G91" s="653"/>
      <c r="H91" s="445"/>
      <c r="I91" s="439"/>
      <c r="J91" s="439"/>
      <c r="K91" s="439"/>
      <c r="N91" s="669"/>
      <c r="O91" s="656"/>
      <c r="P91" s="348"/>
      <c r="Q91" s="349"/>
      <c r="R91" s="563"/>
    </row>
    <row r="92" spans="1:18" s="18" customFormat="1" x14ac:dyDescent="0.25">
      <c r="A92" s="654">
        <v>45216</v>
      </c>
      <c r="B92" s="655" t="s">
        <v>7705</v>
      </c>
      <c r="C92" s="348">
        <v>1500000</v>
      </c>
      <c r="D92" s="349"/>
      <c r="E92" s="349">
        <f t="shared" si="4"/>
        <v>1464745</v>
      </c>
      <c r="G92" s="653"/>
      <c r="H92" s="445"/>
      <c r="I92" s="439"/>
      <c r="J92" s="439"/>
      <c r="K92" s="439"/>
      <c r="N92" s="669"/>
      <c r="O92" s="656"/>
      <c r="P92" s="348"/>
      <c r="Q92" s="349"/>
      <c r="R92" s="563"/>
    </row>
    <row r="93" spans="1:18" s="18" customFormat="1" ht="30" x14ac:dyDescent="0.25">
      <c r="A93" s="654">
        <v>45216</v>
      </c>
      <c r="B93" s="655" t="s">
        <v>7707</v>
      </c>
      <c r="C93" s="348">
        <v>500000</v>
      </c>
      <c r="D93" s="349"/>
      <c r="E93" s="349">
        <f t="shared" si="4"/>
        <v>964745</v>
      </c>
      <c r="G93" s="653"/>
      <c r="H93" s="445"/>
      <c r="I93" s="439"/>
      <c r="J93" s="439"/>
      <c r="K93" s="439"/>
      <c r="N93" s="669"/>
      <c r="O93" s="656"/>
      <c r="P93" s="348"/>
      <c r="Q93" s="349"/>
      <c r="R93" s="563"/>
    </row>
    <row r="94" spans="1:18" s="18" customFormat="1" ht="30" x14ac:dyDescent="0.25">
      <c r="A94" s="654">
        <v>45216</v>
      </c>
      <c r="B94" s="655" t="s">
        <v>7706</v>
      </c>
      <c r="C94" s="348">
        <v>50000</v>
      </c>
      <c r="D94" s="349"/>
      <c r="E94" s="349">
        <f t="shared" si="4"/>
        <v>914745</v>
      </c>
      <c r="G94" s="653"/>
      <c r="H94" s="445"/>
      <c r="I94" s="439"/>
      <c r="J94" s="439"/>
      <c r="K94" s="439"/>
      <c r="N94" s="669"/>
      <c r="O94" s="684"/>
      <c r="P94" s="348"/>
      <c r="Q94" s="660"/>
      <c r="R94" s="563"/>
    </row>
    <row r="95" spans="1:18" s="18" customFormat="1" x14ac:dyDescent="0.25">
      <c r="A95" s="654">
        <v>45217</v>
      </c>
      <c r="B95" s="684" t="s">
        <v>7704</v>
      </c>
      <c r="C95" s="348"/>
      <c r="D95" s="660">
        <v>1300000</v>
      </c>
      <c r="E95" s="349">
        <f t="shared" si="4"/>
        <v>2214745</v>
      </c>
      <c r="G95" s="653"/>
      <c r="H95" s="445"/>
      <c r="I95" s="439"/>
      <c r="J95" s="439"/>
      <c r="K95" s="439"/>
      <c r="N95" s="669"/>
      <c r="O95" s="655"/>
      <c r="P95" s="348"/>
      <c r="Q95" s="349"/>
      <c r="R95" s="563"/>
    </row>
    <row r="96" spans="1:18" s="18" customFormat="1" ht="30" x14ac:dyDescent="0.25">
      <c r="A96" s="654">
        <v>45218</v>
      </c>
      <c r="B96" s="655" t="s">
        <v>7710</v>
      </c>
      <c r="C96" s="349">
        <v>400000</v>
      </c>
      <c r="D96" s="349"/>
      <c r="E96" s="349">
        <f t="shared" si="4"/>
        <v>1814745</v>
      </c>
      <c r="G96" s="653"/>
      <c r="H96" s="445"/>
      <c r="I96" s="439"/>
      <c r="J96" s="439"/>
      <c r="K96" s="439"/>
      <c r="N96" s="669"/>
      <c r="O96" s="656"/>
      <c r="P96" s="348"/>
      <c r="Q96" s="349"/>
      <c r="R96" s="563"/>
    </row>
    <row r="97" spans="1:18" s="18" customFormat="1" ht="30" x14ac:dyDescent="0.25">
      <c r="A97" s="654">
        <v>45219</v>
      </c>
      <c r="B97" s="655" t="s">
        <v>7700</v>
      </c>
      <c r="C97" s="348">
        <v>75900</v>
      </c>
      <c r="D97" s="349"/>
      <c r="E97" s="349">
        <f t="shared" si="4"/>
        <v>1738845</v>
      </c>
      <c r="G97" s="653"/>
      <c r="H97" s="445"/>
      <c r="I97" s="439"/>
      <c r="J97" s="439"/>
      <c r="K97" s="439"/>
      <c r="N97" s="669"/>
      <c r="O97" s="684"/>
      <c r="P97" s="348"/>
      <c r="Q97" s="660"/>
      <c r="R97" s="563"/>
    </row>
    <row r="98" spans="1:18" s="18" customFormat="1" x14ac:dyDescent="0.25">
      <c r="A98" s="654">
        <v>45219</v>
      </c>
      <c r="B98" s="695" t="s">
        <v>7625</v>
      </c>
      <c r="C98" s="689">
        <v>13000</v>
      </c>
      <c r="D98" s="349"/>
      <c r="E98" s="349">
        <f t="shared" ref="E98:E99" si="5">E97+D98-C98</f>
        <v>1725845</v>
      </c>
      <c r="G98" s="653"/>
      <c r="H98" s="445"/>
      <c r="I98" s="439"/>
      <c r="J98" s="439"/>
      <c r="K98" s="439"/>
      <c r="N98" s="654"/>
      <c r="O98" s="655"/>
      <c r="P98" s="348"/>
      <c r="Q98" s="349"/>
      <c r="R98" s="563"/>
    </row>
    <row r="99" spans="1:18" s="18" customFormat="1" x14ac:dyDescent="0.25">
      <c r="A99" s="654">
        <v>45219</v>
      </c>
      <c r="B99" s="655" t="s">
        <v>7709</v>
      </c>
      <c r="C99" s="348">
        <v>400000</v>
      </c>
      <c r="D99" s="349"/>
      <c r="E99" s="349">
        <f t="shared" si="5"/>
        <v>1325845</v>
      </c>
      <c r="G99" s="653"/>
      <c r="H99" s="445"/>
      <c r="I99" s="439"/>
      <c r="J99" s="439"/>
      <c r="K99" s="439"/>
      <c r="N99" s="654"/>
      <c r="O99" s="655"/>
      <c r="P99" s="348"/>
      <c r="Q99" s="349"/>
      <c r="R99" s="563"/>
    </row>
    <row r="100" spans="1:18" x14ac:dyDescent="0.25">
      <c r="A100" s="654">
        <v>45220</v>
      </c>
      <c r="B100" s="655" t="s">
        <v>7708</v>
      </c>
      <c r="C100" s="348">
        <v>324000</v>
      </c>
      <c r="D100" s="349"/>
      <c r="E100" s="349">
        <f t="shared" si="4"/>
        <v>1001845</v>
      </c>
      <c r="G100" s="653"/>
      <c r="H100" s="445"/>
      <c r="I100" s="439"/>
      <c r="J100" s="439"/>
      <c r="K100" s="439"/>
      <c r="N100" s="654"/>
      <c r="O100" s="655"/>
      <c r="P100" s="348"/>
      <c r="Q100" s="349"/>
      <c r="R100" s="563"/>
    </row>
    <row r="101" spans="1:18" ht="30" x14ac:dyDescent="0.25">
      <c r="A101" s="654">
        <v>45223</v>
      </c>
      <c r="B101" s="655" t="s">
        <v>7712</v>
      </c>
      <c r="C101" s="348">
        <v>73600</v>
      </c>
      <c r="D101" s="349"/>
      <c r="E101" s="349">
        <f t="shared" si="4"/>
        <v>928245</v>
      </c>
      <c r="G101" s="653"/>
      <c r="H101" s="445"/>
      <c r="I101" s="439"/>
      <c r="J101" s="439"/>
      <c r="K101" s="439"/>
      <c r="N101" s="654"/>
      <c r="O101" s="655"/>
      <c r="P101" s="348"/>
      <c r="Q101" s="349"/>
      <c r="R101" s="563"/>
    </row>
    <row r="102" spans="1:18" ht="30" x14ac:dyDescent="0.25">
      <c r="A102" s="654">
        <v>45223</v>
      </c>
      <c r="B102" s="655" t="s">
        <v>7713</v>
      </c>
      <c r="C102" s="348">
        <v>181880</v>
      </c>
      <c r="D102" s="349"/>
      <c r="E102" s="349">
        <f t="shared" si="4"/>
        <v>746365</v>
      </c>
      <c r="G102" s="653"/>
      <c r="H102" s="445"/>
      <c r="I102" s="439"/>
      <c r="J102" s="439"/>
      <c r="K102" s="439"/>
      <c r="N102" s="654"/>
      <c r="O102" s="655"/>
      <c r="P102" s="348"/>
      <c r="Q102" s="349"/>
      <c r="R102" s="563"/>
    </row>
    <row r="103" spans="1:18" ht="30" x14ac:dyDescent="0.25">
      <c r="A103" s="654">
        <v>45223</v>
      </c>
      <c r="B103" s="655" t="s">
        <v>7710</v>
      </c>
      <c r="C103" s="349">
        <v>300000</v>
      </c>
      <c r="D103" s="349"/>
      <c r="E103" s="349">
        <f t="shared" si="4"/>
        <v>446365</v>
      </c>
      <c r="G103" s="653"/>
      <c r="H103" s="445"/>
      <c r="I103" s="439"/>
      <c r="J103" s="439"/>
      <c r="K103" s="439"/>
      <c r="N103" s="654"/>
      <c r="O103" s="655"/>
      <c r="P103" s="17"/>
      <c r="Q103" s="349"/>
      <c r="R103" s="563"/>
    </row>
    <row r="104" spans="1:18" x14ac:dyDescent="0.25">
      <c r="A104" s="654">
        <v>45223</v>
      </c>
      <c r="B104" s="655" t="s">
        <v>7714</v>
      </c>
      <c r="C104" s="348">
        <v>100000</v>
      </c>
      <c r="D104" s="349"/>
      <c r="E104" s="349">
        <f t="shared" si="4"/>
        <v>346365</v>
      </c>
      <c r="G104" s="653"/>
      <c r="H104" s="445"/>
      <c r="I104" s="439"/>
      <c r="J104" s="439"/>
      <c r="K104" s="439"/>
      <c r="N104" s="654"/>
      <c r="O104" s="655"/>
      <c r="P104" s="17"/>
      <c r="Q104" s="349"/>
      <c r="R104" s="563"/>
    </row>
    <row r="105" spans="1:18" ht="30" x14ac:dyDescent="0.25">
      <c r="A105" s="654">
        <v>45227</v>
      </c>
      <c r="B105" s="655" t="s">
        <v>7719</v>
      </c>
      <c r="C105" s="348">
        <v>152120</v>
      </c>
      <c r="D105" s="349"/>
      <c r="E105" s="349">
        <f t="shared" si="4"/>
        <v>194245</v>
      </c>
      <c r="G105" s="653"/>
      <c r="H105" s="445"/>
      <c r="I105" s="439"/>
      <c r="J105" s="439"/>
      <c r="K105" s="439"/>
      <c r="N105" s="654"/>
      <c r="O105" s="655"/>
      <c r="P105" s="17"/>
      <c r="Q105" s="349"/>
      <c r="R105" s="563"/>
    </row>
    <row r="106" spans="1:18" x14ac:dyDescent="0.25">
      <c r="A106" s="654">
        <v>45232</v>
      </c>
      <c r="B106" s="655" t="s">
        <v>7722</v>
      </c>
      <c r="C106" s="348">
        <v>56840</v>
      </c>
      <c r="D106" s="349"/>
      <c r="E106" s="349">
        <f t="shared" si="4"/>
        <v>137405</v>
      </c>
      <c r="G106" s="653"/>
      <c r="H106" s="445"/>
      <c r="I106" s="439"/>
      <c r="J106" s="439"/>
      <c r="K106" s="439"/>
      <c r="N106" s="654"/>
      <c r="O106" s="655"/>
      <c r="P106" s="17"/>
      <c r="Q106" s="349"/>
      <c r="R106" s="563"/>
    </row>
    <row r="107" spans="1:18" x14ac:dyDescent="0.25">
      <c r="A107" s="654">
        <v>45234</v>
      </c>
      <c r="B107" s="684" t="s">
        <v>7704</v>
      </c>
      <c r="C107" s="348"/>
      <c r="D107" s="660">
        <v>1500000</v>
      </c>
      <c r="E107" s="349">
        <f t="shared" si="4"/>
        <v>1637405</v>
      </c>
      <c r="G107" s="653"/>
      <c r="H107" s="445"/>
      <c r="I107" s="439"/>
      <c r="J107" s="439"/>
      <c r="K107" s="439"/>
      <c r="N107" s="654"/>
      <c r="O107" s="655"/>
      <c r="P107" s="17"/>
      <c r="Q107" s="349"/>
      <c r="R107" s="563"/>
    </row>
    <row r="108" spans="1:18" x14ac:dyDescent="0.25">
      <c r="A108" s="654">
        <v>45237</v>
      </c>
      <c r="B108" s="337" t="s">
        <v>7724</v>
      </c>
      <c r="C108" s="348">
        <v>1300000</v>
      </c>
      <c r="D108" s="349"/>
      <c r="E108" s="349">
        <f t="shared" si="4"/>
        <v>337405</v>
      </c>
      <c r="G108" s="653"/>
      <c r="H108" s="445"/>
      <c r="I108" s="439"/>
      <c r="J108" s="439"/>
      <c r="K108" s="439"/>
      <c r="N108" s="654"/>
      <c r="O108" s="655"/>
      <c r="P108" s="348"/>
      <c r="Q108" s="349"/>
      <c r="R108" s="563"/>
    </row>
    <row r="109" spans="1:18" x14ac:dyDescent="0.25">
      <c r="A109" s="654">
        <v>45237</v>
      </c>
      <c r="B109" s="695" t="s">
        <v>7625</v>
      </c>
      <c r="C109" s="689">
        <v>2000</v>
      </c>
      <c r="D109" s="349"/>
      <c r="E109" s="349">
        <f t="shared" si="4"/>
        <v>335405</v>
      </c>
      <c r="G109" s="653"/>
      <c r="H109" s="445"/>
      <c r="I109" s="439"/>
      <c r="J109" s="439"/>
      <c r="K109" s="439"/>
      <c r="N109" s="654"/>
      <c r="O109" s="655"/>
      <c r="P109" s="348"/>
      <c r="Q109" s="349"/>
      <c r="R109" s="563"/>
    </row>
    <row r="110" spans="1:18" x14ac:dyDescent="0.25">
      <c r="A110" s="654">
        <v>45237</v>
      </c>
      <c r="B110" s="655" t="s">
        <v>7725</v>
      </c>
      <c r="C110" s="348">
        <v>63920</v>
      </c>
      <c r="D110" s="349"/>
      <c r="E110" s="349">
        <f t="shared" si="4"/>
        <v>271485</v>
      </c>
      <c r="G110" s="653"/>
      <c r="H110" s="445"/>
      <c r="I110" s="439"/>
      <c r="J110" s="439"/>
      <c r="K110" s="439"/>
      <c r="N110" s="654"/>
      <c r="O110" s="655"/>
      <c r="P110" s="348"/>
      <c r="Q110" s="349"/>
      <c r="R110" s="563"/>
    </row>
    <row r="111" spans="1:18" x14ac:dyDescent="0.25">
      <c r="A111" s="654">
        <v>45237</v>
      </c>
      <c r="B111" s="684" t="s">
        <v>7704</v>
      </c>
      <c r="C111" s="348"/>
      <c r="D111" s="660">
        <v>1600000</v>
      </c>
      <c r="E111" s="349">
        <f t="shared" si="4"/>
        <v>1871485</v>
      </c>
      <c r="G111" s="653"/>
      <c r="H111" s="445"/>
      <c r="I111" s="439"/>
      <c r="J111" s="439"/>
      <c r="K111" s="439"/>
      <c r="N111" s="654"/>
      <c r="O111" s="655"/>
      <c r="P111" s="348"/>
      <c r="Q111" s="349"/>
      <c r="R111" s="563"/>
    </row>
    <row r="112" spans="1:18" ht="30" x14ac:dyDescent="0.25">
      <c r="A112" s="654">
        <v>45251</v>
      </c>
      <c r="B112" s="655" t="s">
        <v>7732</v>
      </c>
      <c r="C112" s="348">
        <v>500000</v>
      </c>
      <c r="D112" s="349"/>
      <c r="E112" s="349">
        <f t="shared" si="4"/>
        <v>1371485</v>
      </c>
      <c r="G112" s="653"/>
      <c r="H112" s="445"/>
      <c r="I112" s="439"/>
      <c r="J112" s="439"/>
      <c r="K112" s="439"/>
      <c r="N112" s="654"/>
      <c r="O112" s="655"/>
      <c r="P112" s="348"/>
      <c r="Q112" s="349"/>
      <c r="R112" s="563"/>
    </row>
    <row r="113" spans="1:18" x14ac:dyDescent="0.25">
      <c r="A113" s="654">
        <v>45253</v>
      </c>
      <c r="B113" s="337" t="s">
        <v>7724</v>
      </c>
      <c r="C113" s="348">
        <v>1000000</v>
      </c>
      <c r="D113" s="349"/>
      <c r="E113" s="349">
        <f t="shared" si="4"/>
        <v>371485</v>
      </c>
      <c r="G113" s="653"/>
      <c r="H113" s="445"/>
      <c r="I113" s="439"/>
      <c r="J113" s="439"/>
      <c r="K113" s="439"/>
      <c r="N113" s="654"/>
      <c r="O113" s="655"/>
      <c r="P113" s="348"/>
      <c r="Q113" s="349"/>
      <c r="R113" s="563"/>
    </row>
    <row r="114" spans="1:18" s="18" customFormat="1" x14ac:dyDescent="0.25">
      <c r="A114" s="654">
        <v>45253</v>
      </c>
      <c r="B114" s="695" t="s">
        <v>7625</v>
      </c>
      <c r="C114" s="689">
        <v>6000</v>
      </c>
      <c r="D114" s="349"/>
      <c r="E114" s="349">
        <f t="shared" si="4"/>
        <v>365485</v>
      </c>
      <c r="G114" s="653"/>
      <c r="H114" s="445"/>
      <c r="I114" s="439"/>
      <c r="J114" s="439"/>
      <c r="K114" s="439"/>
      <c r="N114" s="654"/>
      <c r="O114" s="655"/>
      <c r="P114" s="348"/>
      <c r="Q114" s="349"/>
      <c r="R114" s="563"/>
    </row>
    <row r="115" spans="1:18" s="18" customFormat="1" ht="28.5" customHeight="1" x14ac:dyDescent="0.25">
      <c r="A115" s="654">
        <v>45254</v>
      </c>
      <c r="B115" s="655" t="s">
        <v>7722</v>
      </c>
      <c r="C115" s="348">
        <v>44420</v>
      </c>
      <c r="D115" s="349"/>
      <c r="E115" s="349">
        <f t="shared" si="4"/>
        <v>321065</v>
      </c>
      <c r="G115" s="653"/>
      <c r="H115" s="445"/>
      <c r="I115" s="439"/>
      <c r="J115" s="439"/>
      <c r="K115" s="439"/>
      <c r="N115" s="654"/>
      <c r="O115" s="655"/>
      <c r="P115" s="348"/>
      <c r="Q115" s="349"/>
      <c r="R115" s="563"/>
    </row>
    <row r="116" spans="1:18" x14ac:dyDescent="0.25">
      <c r="A116" s="654">
        <v>45258</v>
      </c>
      <c r="B116" s="655" t="s">
        <v>7748</v>
      </c>
      <c r="C116" s="348"/>
      <c r="D116" s="660">
        <v>1000000</v>
      </c>
      <c r="E116" s="349">
        <f t="shared" si="4"/>
        <v>1321065</v>
      </c>
      <c r="G116" s="669">
        <v>45245</v>
      </c>
      <c r="H116" s="672" t="s">
        <v>7727</v>
      </c>
      <c r="I116" s="11"/>
      <c r="J116" s="671">
        <v>5106241</v>
      </c>
      <c r="K116" s="420">
        <f>J116</f>
        <v>5106241</v>
      </c>
      <c r="N116" s="654"/>
      <c r="O116" s="655"/>
      <c r="P116" s="348"/>
      <c r="Q116" s="349"/>
      <c r="R116" s="563"/>
    </row>
    <row r="117" spans="1:18" x14ac:dyDescent="0.25">
      <c r="A117" s="654">
        <v>45258</v>
      </c>
      <c r="B117" s="655" t="s">
        <v>7748</v>
      </c>
      <c r="C117" s="348"/>
      <c r="D117" s="660">
        <v>1000000</v>
      </c>
      <c r="E117" s="349">
        <f t="shared" si="4"/>
        <v>2321065</v>
      </c>
      <c r="G117" s="669">
        <v>45245</v>
      </c>
      <c r="H117" s="672" t="s">
        <v>7727</v>
      </c>
      <c r="I117" s="11"/>
      <c r="J117" s="671">
        <v>4806488</v>
      </c>
      <c r="K117" s="420">
        <f>J117+K116-I117</f>
        <v>9912729</v>
      </c>
      <c r="N117" s="654"/>
      <c r="O117" s="655"/>
      <c r="P117" s="348"/>
      <c r="Q117" s="349"/>
      <c r="R117" s="563"/>
    </row>
    <row r="118" spans="1:18" x14ac:dyDescent="0.25">
      <c r="A118" s="654">
        <v>45258</v>
      </c>
      <c r="B118" s="655" t="s">
        <v>7748</v>
      </c>
      <c r="C118" s="348"/>
      <c r="D118" s="660">
        <v>1000000</v>
      </c>
      <c r="E118" s="349">
        <f t="shared" si="4"/>
        <v>3321065</v>
      </c>
      <c r="G118" s="669">
        <v>45247</v>
      </c>
      <c r="H118" s="670" t="s">
        <v>7376</v>
      </c>
      <c r="I118" s="11">
        <v>495000</v>
      </c>
      <c r="J118" s="11"/>
      <c r="K118" s="420">
        <f t="shared" ref="K118:K181" si="6">J118+K117-I118</f>
        <v>9417729</v>
      </c>
      <c r="N118" s="654"/>
      <c r="O118" s="655"/>
      <c r="P118" s="348"/>
      <c r="Q118" s="349"/>
      <c r="R118" s="563"/>
    </row>
    <row r="119" spans="1:18" x14ac:dyDescent="0.25">
      <c r="A119" s="654">
        <v>45258</v>
      </c>
      <c r="B119" s="655" t="s">
        <v>7748</v>
      </c>
      <c r="C119" s="17"/>
      <c r="D119" s="660">
        <v>1000000</v>
      </c>
      <c r="E119" s="349">
        <f t="shared" si="4"/>
        <v>4321065</v>
      </c>
      <c r="G119" s="669">
        <v>45247</v>
      </c>
      <c r="H119" s="670" t="s">
        <v>7376</v>
      </c>
      <c r="I119" s="11">
        <v>490000</v>
      </c>
      <c r="J119" s="673"/>
      <c r="K119" s="420">
        <f t="shared" si="6"/>
        <v>8927729</v>
      </c>
      <c r="N119" s="654"/>
      <c r="O119" s="655"/>
      <c r="P119" s="348"/>
      <c r="Q119" s="349"/>
      <c r="R119" s="563"/>
    </row>
    <row r="120" spans="1:18" x14ac:dyDescent="0.25">
      <c r="A120" s="654">
        <v>45258</v>
      </c>
      <c r="B120" s="655" t="s">
        <v>7748</v>
      </c>
      <c r="C120" s="17"/>
      <c r="D120" s="660">
        <v>1204349</v>
      </c>
      <c r="E120" s="349">
        <f t="shared" si="4"/>
        <v>5525414</v>
      </c>
      <c r="G120" s="669">
        <v>45247</v>
      </c>
      <c r="H120" s="670" t="s">
        <v>7731</v>
      </c>
      <c r="I120" s="11">
        <v>417729</v>
      </c>
      <c r="J120" s="673"/>
      <c r="K120" s="420">
        <f t="shared" si="6"/>
        <v>8510000</v>
      </c>
      <c r="N120" s="654"/>
      <c r="O120" s="655"/>
      <c r="P120" s="348"/>
      <c r="Q120" s="349"/>
      <c r="R120" s="563"/>
    </row>
    <row r="121" spans="1:18" s="18" customFormat="1" x14ac:dyDescent="0.25">
      <c r="A121" s="654">
        <v>45262</v>
      </c>
      <c r="B121" s="655" t="s">
        <v>7738</v>
      </c>
      <c r="C121" s="17">
        <v>1000000</v>
      </c>
      <c r="D121" s="349"/>
      <c r="E121" s="349">
        <f t="shared" si="4"/>
        <v>4525414</v>
      </c>
      <c r="G121" s="669">
        <v>45247</v>
      </c>
      <c r="H121" s="670" t="s">
        <v>7728</v>
      </c>
      <c r="I121" s="11">
        <v>500000</v>
      </c>
      <c r="J121" s="673"/>
      <c r="K121" s="420">
        <f t="shared" si="6"/>
        <v>8010000</v>
      </c>
      <c r="N121" s="654"/>
      <c r="O121" s="655"/>
      <c r="P121" s="348"/>
      <c r="Q121" s="349"/>
      <c r="R121" s="563"/>
    </row>
    <row r="122" spans="1:18" s="18" customFormat="1" x14ac:dyDescent="0.25">
      <c r="A122" s="654">
        <v>45262</v>
      </c>
      <c r="B122" s="695" t="s">
        <v>7780</v>
      </c>
      <c r="C122" s="689">
        <v>52043</v>
      </c>
      <c r="D122" s="349"/>
      <c r="E122" s="349">
        <f t="shared" si="4"/>
        <v>4473371</v>
      </c>
      <c r="G122" s="669">
        <v>45247</v>
      </c>
      <c r="H122" s="670" t="s">
        <v>7728</v>
      </c>
      <c r="I122" s="11">
        <v>500000</v>
      </c>
      <c r="J122" s="673"/>
      <c r="K122" s="420">
        <f t="shared" si="6"/>
        <v>7510000</v>
      </c>
      <c r="N122" s="654"/>
      <c r="O122" s="655"/>
      <c r="P122" s="17"/>
      <c r="Q122" s="349"/>
      <c r="R122" s="563"/>
    </row>
    <row r="123" spans="1:18" s="18" customFormat="1" ht="30.75" customHeight="1" x14ac:dyDescent="0.25">
      <c r="A123" s="654">
        <v>45264</v>
      </c>
      <c r="B123" s="655" t="s">
        <v>7739</v>
      </c>
      <c r="C123" s="17">
        <v>600000</v>
      </c>
      <c r="D123" s="349"/>
      <c r="E123" s="349">
        <f t="shared" si="4"/>
        <v>3873371</v>
      </c>
      <c r="G123" s="669">
        <v>45247</v>
      </c>
      <c r="H123" s="670" t="s">
        <v>7728</v>
      </c>
      <c r="I123" s="11">
        <v>500000</v>
      </c>
      <c r="J123" s="673"/>
      <c r="K123" s="420">
        <f t="shared" si="6"/>
        <v>7010000</v>
      </c>
      <c r="N123" s="654"/>
      <c r="O123" s="655"/>
      <c r="P123" s="348"/>
      <c r="Q123" s="349"/>
      <c r="R123" s="563"/>
    </row>
    <row r="124" spans="1:18" s="18" customFormat="1" ht="30" x14ac:dyDescent="0.25">
      <c r="A124" s="654">
        <v>45265</v>
      </c>
      <c r="B124" s="655" t="s">
        <v>7740</v>
      </c>
      <c r="C124" s="17">
        <v>132000</v>
      </c>
      <c r="D124" s="349"/>
      <c r="E124" s="349">
        <f t="shared" si="4"/>
        <v>3741371</v>
      </c>
      <c r="G124" s="669">
        <v>45247</v>
      </c>
      <c r="H124" s="670" t="s">
        <v>7728</v>
      </c>
      <c r="I124" s="11">
        <v>500000</v>
      </c>
      <c r="J124" s="420"/>
      <c r="K124" s="420">
        <f t="shared" si="6"/>
        <v>6510000</v>
      </c>
      <c r="N124" s="654"/>
      <c r="O124" s="655"/>
      <c r="P124" s="348"/>
      <c r="Q124" s="349"/>
      <c r="R124" s="563"/>
    </row>
    <row r="125" spans="1:18" s="18" customFormat="1" x14ac:dyDescent="0.25">
      <c r="A125" s="654">
        <v>45265</v>
      </c>
      <c r="B125" s="655" t="s">
        <v>7741</v>
      </c>
      <c r="C125" s="348">
        <v>100000</v>
      </c>
      <c r="D125" s="349"/>
      <c r="E125" s="349">
        <f t="shared" si="4"/>
        <v>3641371</v>
      </c>
      <c r="G125" s="669">
        <v>45247</v>
      </c>
      <c r="H125" s="670" t="s">
        <v>7731</v>
      </c>
      <c r="I125" s="11">
        <v>450000</v>
      </c>
      <c r="J125" s="420"/>
      <c r="K125" s="420">
        <f t="shared" si="6"/>
        <v>6060000</v>
      </c>
      <c r="N125" s="654"/>
      <c r="O125" s="655"/>
      <c r="P125" s="348"/>
      <c r="Q125" s="349"/>
      <c r="R125" s="563"/>
    </row>
    <row r="126" spans="1:18" s="18" customFormat="1" x14ac:dyDescent="0.25">
      <c r="A126" s="654">
        <v>45265</v>
      </c>
      <c r="B126" s="655" t="s">
        <v>7742</v>
      </c>
      <c r="C126" s="348">
        <v>300000</v>
      </c>
      <c r="D126" s="349"/>
      <c r="E126" s="349">
        <f t="shared" si="4"/>
        <v>3341371</v>
      </c>
      <c r="G126" s="669">
        <v>45247</v>
      </c>
      <c r="H126" s="670" t="s">
        <v>7728</v>
      </c>
      <c r="I126" s="11">
        <v>400000</v>
      </c>
      <c r="J126" s="420"/>
      <c r="K126" s="420">
        <f t="shared" si="6"/>
        <v>5660000</v>
      </c>
      <c r="N126" s="654"/>
      <c r="O126" s="655"/>
      <c r="P126" s="348"/>
      <c r="Q126" s="349"/>
      <c r="R126" s="563"/>
    </row>
    <row r="127" spans="1:18" s="18" customFormat="1" ht="30" x14ac:dyDescent="0.25">
      <c r="A127" s="654">
        <v>45265</v>
      </c>
      <c r="B127" s="655" t="s">
        <v>7743</v>
      </c>
      <c r="C127" s="348">
        <v>500000</v>
      </c>
      <c r="D127" s="349"/>
      <c r="E127" s="349">
        <f t="shared" si="4"/>
        <v>2841371</v>
      </c>
      <c r="G127" s="669">
        <v>45247</v>
      </c>
      <c r="H127" s="670" t="s">
        <v>7728</v>
      </c>
      <c r="I127" s="11">
        <v>300000</v>
      </c>
      <c r="J127" s="420"/>
      <c r="K127" s="420">
        <f t="shared" si="6"/>
        <v>5360000</v>
      </c>
      <c r="N127" s="654"/>
      <c r="O127" s="655"/>
      <c r="P127" s="17"/>
      <c r="Q127" s="349"/>
      <c r="R127" s="563"/>
    </row>
    <row r="128" spans="1:18" s="18" customFormat="1" x14ac:dyDescent="0.25">
      <c r="A128" s="654">
        <v>45268</v>
      </c>
      <c r="B128" s="655" t="s">
        <v>7746</v>
      </c>
      <c r="C128" s="348">
        <v>112700</v>
      </c>
      <c r="D128" s="349"/>
      <c r="E128" s="349">
        <f t="shared" si="4"/>
        <v>2728671</v>
      </c>
      <c r="G128" s="669">
        <v>45247</v>
      </c>
      <c r="H128" s="670" t="s">
        <v>7728</v>
      </c>
      <c r="I128" s="11">
        <v>300000</v>
      </c>
      <c r="J128" s="420"/>
      <c r="K128" s="420">
        <f t="shared" si="6"/>
        <v>5060000</v>
      </c>
      <c r="N128" s="654"/>
      <c r="O128" s="655"/>
      <c r="P128" s="17"/>
      <c r="Q128" s="349"/>
      <c r="R128" s="563"/>
    </row>
    <row r="129" spans="1:18" s="18" customFormat="1" x14ac:dyDescent="0.25">
      <c r="A129" s="654">
        <v>45268</v>
      </c>
      <c r="B129" s="655" t="s">
        <v>7745</v>
      </c>
      <c r="C129" s="348">
        <v>61500</v>
      </c>
      <c r="D129" s="349"/>
      <c r="E129" s="349">
        <f t="shared" ref="E129:E184" si="7">E128+D129-C129</f>
        <v>2667171</v>
      </c>
      <c r="G129" s="669">
        <v>45247</v>
      </c>
      <c r="H129" s="5" t="s">
        <v>7729</v>
      </c>
      <c r="I129" s="11">
        <v>3800000</v>
      </c>
      <c r="J129" s="420"/>
      <c r="K129" s="420">
        <f t="shared" si="6"/>
        <v>1260000</v>
      </c>
      <c r="N129" s="654"/>
      <c r="O129" s="655"/>
      <c r="P129" s="17"/>
      <c r="Q129" s="349"/>
      <c r="R129" s="563"/>
    </row>
    <row r="130" spans="1:18" s="18" customFormat="1" ht="30" x14ac:dyDescent="0.25">
      <c r="A130" s="654">
        <v>45268</v>
      </c>
      <c r="B130" s="655" t="s">
        <v>7744</v>
      </c>
      <c r="C130" s="348">
        <v>165000</v>
      </c>
      <c r="D130" s="349"/>
      <c r="E130" s="349">
        <f t="shared" si="7"/>
        <v>2502171</v>
      </c>
      <c r="G130" s="669">
        <v>45247</v>
      </c>
      <c r="H130" s="5" t="s">
        <v>7730</v>
      </c>
      <c r="I130" s="11">
        <v>200000</v>
      </c>
      <c r="J130" s="420"/>
      <c r="K130" s="420">
        <f t="shared" si="6"/>
        <v>1060000</v>
      </c>
      <c r="N130" s="654"/>
      <c r="O130" s="655"/>
      <c r="P130" s="17"/>
      <c r="Q130" s="349"/>
      <c r="R130" s="563"/>
    </row>
    <row r="131" spans="1:18" s="18" customFormat="1" ht="30" x14ac:dyDescent="0.25">
      <c r="A131" s="654">
        <v>45269</v>
      </c>
      <c r="B131" s="655" t="s">
        <v>7747</v>
      </c>
      <c r="C131" s="348">
        <v>340000</v>
      </c>
      <c r="D131" s="349"/>
      <c r="E131" s="349">
        <f t="shared" si="7"/>
        <v>2162171</v>
      </c>
      <c r="G131" s="669">
        <v>45247</v>
      </c>
      <c r="H131" s="5" t="s">
        <v>7729</v>
      </c>
      <c r="I131" s="11">
        <v>800000</v>
      </c>
      <c r="J131" s="420"/>
      <c r="K131" s="420">
        <f t="shared" si="6"/>
        <v>260000</v>
      </c>
      <c r="N131" s="654"/>
      <c r="O131" s="655"/>
      <c r="P131" s="17"/>
      <c r="Q131" s="349"/>
      <c r="R131" s="563"/>
    </row>
    <row r="132" spans="1:18" s="18" customFormat="1" x14ac:dyDescent="0.25">
      <c r="A132" s="654">
        <v>45271</v>
      </c>
      <c r="B132" s="655" t="s">
        <v>7752</v>
      </c>
      <c r="C132" s="348">
        <v>59000</v>
      </c>
      <c r="D132" s="349"/>
      <c r="E132" s="349">
        <f t="shared" si="7"/>
        <v>2103171</v>
      </c>
      <c r="G132" s="669">
        <v>45247</v>
      </c>
      <c r="H132" s="5" t="s">
        <v>7729</v>
      </c>
      <c r="I132" s="11">
        <v>260000</v>
      </c>
      <c r="J132" s="420"/>
      <c r="K132" s="420">
        <f t="shared" si="6"/>
        <v>0</v>
      </c>
      <c r="N132" s="654"/>
      <c r="O132" s="655"/>
      <c r="P132" s="348"/>
      <c r="Q132" s="349"/>
      <c r="R132" s="563"/>
    </row>
    <row r="133" spans="1:18" s="18" customFormat="1" ht="21" customHeight="1" x14ac:dyDescent="0.25">
      <c r="A133" s="654">
        <v>45272</v>
      </c>
      <c r="B133" s="655" t="s">
        <v>7753</v>
      </c>
      <c r="C133" s="348">
        <v>400000</v>
      </c>
      <c r="D133" s="349"/>
      <c r="E133" s="349">
        <f t="shared" si="7"/>
        <v>1703171</v>
      </c>
      <c r="G133" s="669">
        <v>45274</v>
      </c>
      <c r="H133" s="672" t="s">
        <v>7755</v>
      </c>
      <c r="I133" s="11"/>
      <c r="J133" s="671">
        <v>3221233</v>
      </c>
      <c r="K133" s="420">
        <f t="shared" si="6"/>
        <v>3221233</v>
      </c>
      <c r="N133" s="654"/>
      <c r="O133" s="655"/>
      <c r="P133" s="348"/>
      <c r="Q133" s="349"/>
      <c r="R133" s="563"/>
    </row>
    <row r="134" spans="1:18" s="18" customFormat="1" ht="21" customHeight="1" x14ac:dyDescent="0.25">
      <c r="A134" s="654">
        <v>45273</v>
      </c>
      <c r="B134" s="655" t="s">
        <v>7753</v>
      </c>
      <c r="C134" s="348">
        <v>600000</v>
      </c>
      <c r="D134" s="349"/>
      <c r="E134" s="349">
        <f t="shared" si="7"/>
        <v>1103171</v>
      </c>
      <c r="G134" s="669">
        <v>45274</v>
      </c>
      <c r="H134" s="672" t="s">
        <v>7755</v>
      </c>
      <c r="I134" s="11"/>
      <c r="J134" s="671">
        <v>1000000</v>
      </c>
      <c r="K134" s="420">
        <f t="shared" si="6"/>
        <v>4221233</v>
      </c>
      <c r="N134" s="654"/>
      <c r="O134" s="655"/>
      <c r="P134" s="348"/>
      <c r="Q134" s="349"/>
      <c r="R134" s="563"/>
    </row>
    <row r="135" spans="1:18" s="18" customFormat="1" ht="31.5" x14ac:dyDescent="0.25">
      <c r="A135" s="654">
        <v>45273</v>
      </c>
      <c r="B135" s="655" t="s">
        <v>7754</v>
      </c>
      <c r="C135" s="348">
        <v>200000</v>
      </c>
      <c r="D135" s="349"/>
      <c r="E135" s="349">
        <f t="shared" si="7"/>
        <v>903171</v>
      </c>
      <c r="G135" s="669">
        <v>45279</v>
      </c>
      <c r="H135" s="12" t="s">
        <v>7762</v>
      </c>
      <c r="I135" s="11">
        <v>100000</v>
      </c>
      <c r="J135" s="420"/>
      <c r="K135" s="420">
        <f t="shared" si="6"/>
        <v>4121233</v>
      </c>
      <c r="N135" s="654"/>
      <c r="O135" s="655"/>
      <c r="P135" s="348"/>
      <c r="Q135" s="349"/>
      <c r="R135" s="563"/>
    </row>
    <row r="136" spans="1:18" s="18" customFormat="1" ht="31.5" x14ac:dyDescent="0.25">
      <c r="A136" s="654">
        <v>45274</v>
      </c>
      <c r="B136" s="655" t="s">
        <v>7759</v>
      </c>
      <c r="C136" s="348">
        <v>155000</v>
      </c>
      <c r="D136" s="349"/>
      <c r="E136" s="349">
        <f t="shared" si="7"/>
        <v>748171</v>
      </c>
      <c r="G136" s="669">
        <v>45279</v>
      </c>
      <c r="H136" s="12" t="s">
        <v>7762</v>
      </c>
      <c r="I136" s="11">
        <v>150000</v>
      </c>
      <c r="J136" s="420"/>
      <c r="K136" s="420">
        <f t="shared" si="6"/>
        <v>3971233</v>
      </c>
      <c r="N136" s="654"/>
      <c r="O136" s="655"/>
      <c r="P136" s="348"/>
      <c r="Q136" s="349"/>
      <c r="R136" s="563"/>
    </row>
    <row r="137" spans="1:18" ht="31.5" x14ac:dyDescent="0.25">
      <c r="A137" s="654">
        <v>45274</v>
      </c>
      <c r="B137" s="655" t="s">
        <v>7668</v>
      </c>
      <c r="C137" s="348">
        <v>95000</v>
      </c>
      <c r="D137" s="349"/>
      <c r="E137" s="349">
        <f t="shared" si="7"/>
        <v>653171</v>
      </c>
      <c r="G137" s="669">
        <v>45279</v>
      </c>
      <c r="H137" s="12" t="s">
        <v>7763</v>
      </c>
      <c r="I137" s="11">
        <v>250000</v>
      </c>
      <c r="J137" s="420"/>
      <c r="K137" s="420">
        <f t="shared" si="6"/>
        <v>3721233</v>
      </c>
      <c r="N137" s="654"/>
      <c r="O137" s="655"/>
      <c r="P137" s="348"/>
      <c r="Q137" s="349"/>
      <c r="R137" s="563"/>
    </row>
    <row r="138" spans="1:18" ht="31.5" x14ac:dyDescent="0.25">
      <c r="A138" s="654">
        <v>45275</v>
      </c>
      <c r="B138" s="655" t="s">
        <v>7760</v>
      </c>
      <c r="C138" s="348">
        <v>40000</v>
      </c>
      <c r="D138" s="349"/>
      <c r="E138" s="349">
        <f t="shared" si="7"/>
        <v>613171</v>
      </c>
      <c r="G138" s="669">
        <v>45280</v>
      </c>
      <c r="H138" s="12" t="s">
        <v>7763</v>
      </c>
      <c r="I138" s="11">
        <v>250000</v>
      </c>
      <c r="J138" s="420"/>
      <c r="K138" s="420">
        <f t="shared" si="6"/>
        <v>3471233</v>
      </c>
      <c r="N138" s="657"/>
      <c r="O138" s="655"/>
      <c r="P138" s="658"/>
      <c r="Q138" s="659"/>
      <c r="R138" s="563"/>
    </row>
    <row r="139" spans="1:18" ht="31.5" x14ac:dyDescent="0.25">
      <c r="A139" s="654">
        <v>45275</v>
      </c>
      <c r="B139" s="655" t="s">
        <v>7742</v>
      </c>
      <c r="C139" s="348">
        <v>300000</v>
      </c>
      <c r="D139" s="349"/>
      <c r="E139" s="349">
        <f t="shared" si="7"/>
        <v>313171</v>
      </c>
      <c r="F139" s="382"/>
      <c r="G139" s="669">
        <v>45280</v>
      </c>
      <c r="H139" s="12" t="s">
        <v>7766</v>
      </c>
      <c r="I139" s="11">
        <v>100000</v>
      </c>
      <c r="J139" s="420"/>
      <c r="K139" s="420">
        <f t="shared" si="6"/>
        <v>3371233</v>
      </c>
      <c r="N139" s="657"/>
      <c r="O139" s="655"/>
      <c r="P139" s="658"/>
      <c r="Q139" s="659"/>
      <c r="R139" s="563"/>
    </row>
    <row r="140" spans="1:18" ht="31.5" x14ac:dyDescent="0.25">
      <c r="A140" s="654">
        <v>45275</v>
      </c>
      <c r="B140" s="655" t="s">
        <v>7761</v>
      </c>
      <c r="C140" s="348">
        <v>143500</v>
      </c>
      <c r="D140" s="349"/>
      <c r="E140" s="349">
        <f t="shared" si="7"/>
        <v>169671</v>
      </c>
      <c r="G140" s="669">
        <v>45280</v>
      </c>
      <c r="H140" s="12" t="s">
        <v>7765</v>
      </c>
      <c r="I140" s="11">
        <v>1500000</v>
      </c>
      <c r="J140" s="420"/>
      <c r="K140" s="420">
        <f t="shared" si="6"/>
        <v>1871233</v>
      </c>
      <c r="N140" s="657"/>
      <c r="O140" s="655"/>
      <c r="P140" s="658"/>
      <c r="Q140" s="659"/>
      <c r="R140" s="563"/>
    </row>
    <row r="141" spans="1:18" ht="31.5" x14ac:dyDescent="0.25">
      <c r="A141" s="654">
        <v>45276</v>
      </c>
      <c r="B141" s="655" t="s">
        <v>7641</v>
      </c>
      <c r="C141" s="348">
        <v>160000</v>
      </c>
      <c r="D141" s="349"/>
      <c r="E141" s="349">
        <f t="shared" si="7"/>
        <v>9671</v>
      </c>
      <c r="F141" s="382"/>
      <c r="G141" s="669">
        <v>45283</v>
      </c>
      <c r="H141" s="12" t="s">
        <v>7767</v>
      </c>
      <c r="I141" s="11">
        <v>100000</v>
      </c>
      <c r="J141" s="420"/>
      <c r="K141" s="420">
        <f t="shared" si="6"/>
        <v>1771233</v>
      </c>
      <c r="N141" s="657"/>
      <c r="O141" s="655"/>
      <c r="P141" s="658"/>
      <c r="Q141" s="659"/>
      <c r="R141" s="563"/>
    </row>
    <row r="142" spans="1:18" x14ac:dyDescent="0.25">
      <c r="A142" s="654">
        <v>45280</v>
      </c>
      <c r="B142" s="655" t="s">
        <v>7781</v>
      </c>
      <c r="C142" s="348"/>
      <c r="D142" s="349">
        <v>5000000</v>
      </c>
      <c r="E142" s="698">
        <f t="shared" si="7"/>
        <v>5009671</v>
      </c>
      <c r="G142" s="669">
        <v>45286</v>
      </c>
      <c r="H142" s="12" t="s">
        <v>7792</v>
      </c>
      <c r="I142" s="11">
        <v>125000</v>
      </c>
      <c r="J142" s="420"/>
      <c r="K142" s="420">
        <f t="shared" si="6"/>
        <v>1646233</v>
      </c>
      <c r="N142" s="657"/>
      <c r="O142" s="656"/>
      <c r="P142" s="348"/>
      <c r="Q142" s="349"/>
      <c r="R142" s="563"/>
    </row>
    <row r="143" spans="1:18" x14ac:dyDescent="0.25">
      <c r="A143" s="654">
        <v>45287</v>
      </c>
      <c r="B143" s="337" t="s">
        <v>7807</v>
      </c>
      <c r="C143" s="348">
        <v>250000</v>
      </c>
      <c r="D143" s="349"/>
      <c r="E143" s="349">
        <f t="shared" si="7"/>
        <v>4759671</v>
      </c>
      <c r="F143" s="382"/>
      <c r="G143" s="669">
        <v>45286</v>
      </c>
      <c r="H143" s="12" t="s">
        <v>7793</v>
      </c>
      <c r="I143" s="11">
        <v>200000</v>
      </c>
      <c r="J143" s="420"/>
      <c r="K143" s="420">
        <f t="shared" si="6"/>
        <v>1446233</v>
      </c>
      <c r="N143" s="657"/>
      <c r="O143" s="655"/>
      <c r="P143" s="348"/>
      <c r="Q143" s="349"/>
      <c r="R143" s="563"/>
    </row>
    <row r="144" spans="1:18" ht="31.5" x14ac:dyDescent="0.25">
      <c r="A144" s="654">
        <v>45288</v>
      </c>
      <c r="B144" s="655" t="s">
        <v>7708</v>
      </c>
      <c r="C144" s="348">
        <v>765000</v>
      </c>
      <c r="D144" s="349"/>
      <c r="E144" s="349">
        <f t="shared" si="7"/>
        <v>3994671</v>
      </c>
      <c r="G144" s="669">
        <v>45286</v>
      </c>
      <c r="H144" s="12" t="s">
        <v>7794</v>
      </c>
      <c r="I144" s="11">
        <v>100000</v>
      </c>
      <c r="J144" s="420"/>
      <c r="K144" s="420">
        <f t="shared" si="6"/>
        <v>1346233</v>
      </c>
      <c r="N144" s="657"/>
      <c r="O144" s="655"/>
      <c r="P144" s="348"/>
      <c r="Q144" s="349"/>
      <c r="R144" s="563"/>
    </row>
    <row r="145" spans="1:18" ht="24" customHeight="1" x14ac:dyDescent="0.25">
      <c r="A145" s="654">
        <v>45288</v>
      </c>
      <c r="B145" s="655" t="s">
        <v>7812</v>
      </c>
      <c r="C145" s="17">
        <v>1000000</v>
      </c>
      <c r="D145" s="349"/>
      <c r="E145" s="349">
        <f t="shared" si="7"/>
        <v>2994671</v>
      </c>
      <c r="G145" s="669">
        <v>45286</v>
      </c>
      <c r="H145" s="12" t="s">
        <v>7795</v>
      </c>
      <c r="I145" s="11">
        <v>500000</v>
      </c>
      <c r="J145" s="420"/>
      <c r="K145" s="420">
        <f t="shared" si="6"/>
        <v>846233</v>
      </c>
      <c r="N145" s="657"/>
      <c r="O145" s="655"/>
      <c r="P145" s="348"/>
      <c r="Q145" s="349"/>
      <c r="R145" s="563"/>
    </row>
    <row r="146" spans="1:18" ht="31.5" x14ac:dyDescent="0.25">
      <c r="A146" s="654">
        <v>45295</v>
      </c>
      <c r="B146" s="655" t="s">
        <v>7828</v>
      </c>
      <c r="C146" s="17">
        <v>1000000</v>
      </c>
      <c r="D146" s="349"/>
      <c r="E146" s="349">
        <f t="shared" si="7"/>
        <v>1994671</v>
      </c>
      <c r="G146" s="669">
        <v>45286</v>
      </c>
      <c r="H146" s="12" t="s">
        <v>7802</v>
      </c>
      <c r="I146" s="11">
        <v>42000</v>
      </c>
      <c r="J146" s="420"/>
      <c r="K146" s="420">
        <f t="shared" si="6"/>
        <v>804233</v>
      </c>
      <c r="N146" s="657"/>
      <c r="O146" s="655"/>
      <c r="P146" s="348"/>
      <c r="Q146" s="348"/>
      <c r="R146" s="563"/>
    </row>
    <row r="147" spans="1:18" s="18" customFormat="1" x14ac:dyDescent="0.25">
      <c r="A147" s="654">
        <v>45295</v>
      </c>
      <c r="B147" s="655" t="s">
        <v>7708</v>
      </c>
      <c r="C147" s="348">
        <v>750000</v>
      </c>
      <c r="D147" s="349"/>
      <c r="E147" s="349">
        <f t="shared" si="7"/>
        <v>1244671</v>
      </c>
      <c r="G147" s="669">
        <v>45286</v>
      </c>
      <c r="H147" s="12" t="s">
        <v>7796</v>
      </c>
      <c r="I147" s="11">
        <v>74000</v>
      </c>
      <c r="J147" s="420"/>
      <c r="K147" s="420">
        <f t="shared" si="6"/>
        <v>730233</v>
      </c>
      <c r="N147" s="657"/>
      <c r="O147" s="655"/>
      <c r="P147" s="348"/>
      <c r="Q147" s="348"/>
      <c r="R147" s="563"/>
    </row>
    <row r="148" spans="1:18" x14ac:dyDescent="0.25">
      <c r="A148" s="654">
        <v>45300</v>
      </c>
      <c r="B148" s="655" t="s">
        <v>7828</v>
      </c>
      <c r="C148" s="17">
        <v>900000</v>
      </c>
      <c r="D148" s="349"/>
      <c r="E148" s="349">
        <f t="shared" si="7"/>
        <v>344671</v>
      </c>
      <c r="G148" s="669">
        <v>45286</v>
      </c>
      <c r="H148" s="695" t="s">
        <v>7352</v>
      </c>
      <c r="I148" s="689">
        <f>4221233*1%</f>
        <v>42212.33</v>
      </c>
      <c r="J148" s="420"/>
      <c r="K148" s="420">
        <f t="shared" si="6"/>
        <v>688020.67</v>
      </c>
      <c r="N148" s="657"/>
      <c r="O148" s="655"/>
      <c r="P148" s="348"/>
      <c r="Q148" s="348"/>
      <c r="R148" s="563"/>
    </row>
    <row r="149" spans="1:18" s="18" customFormat="1" ht="31.5" x14ac:dyDescent="0.25">
      <c r="A149" s="654">
        <v>45300</v>
      </c>
      <c r="B149" s="655" t="s">
        <v>7844</v>
      </c>
      <c r="C149" s="348">
        <v>40000</v>
      </c>
      <c r="D149" s="349"/>
      <c r="E149" s="349">
        <f t="shared" si="7"/>
        <v>304671</v>
      </c>
      <c r="G149" s="669">
        <v>45286</v>
      </c>
      <c r="H149" s="12" t="s">
        <v>7798</v>
      </c>
      <c r="I149" s="11">
        <v>51000</v>
      </c>
      <c r="J149" s="420"/>
      <c r="K149" s="420">
        <f t="shared" si="6"/>
        <v>637020.67000000004</v>
      </c>
      <c r="N149" s="654"/>
      <c r="O149" s="655"/>
      <c r="P149" s="348"/>
      <c r="Q149" s="348"/>
      <c r="R149" s="563"/>
    </row>
    <row r="150" spans="1:18" s="18" customFormat="1" x14ac:dyDescent="0.25">
      <c r="A150" s="654">
        <v>45313</v>
      </c>
      <c r="B150" s="695" t="s">
        <v>7874</v>
      </c>
      <c r="C150" s="689">
        <v>15850</v>
      </c>
      <c r="D150" s="349"/>
      <c r="E150" s="349">
        <f t="shared" si="7"/>
        <v>288821</v>
      </c>
      <c r="G150" s="669">
        <v>45286</v>
      </c>
      <c r="H150" s="12" t="s">
        <v>7797</v>
      </c>
      <c r="I150" s="11">
        <v>218000</v>
      </c>
      <c r="J150" s="420"/>
      <c r="K150" s="420">
        <f t="shared" si="6"/>
        <v>419020.67000000004</v>
      </c>
      <c r="N150" s="654"/>
      <c r="O150" s="655"/>
      <c r="P150" s="348"/>
      <c r="Q150" s="348"/>
      <c r="R150" s="563">
        <f t="shared" ref="R150:R153" si="8">R149+Q150-P150</f>
        <v>0</v>
      </c>
    </row>
    <row r="151" spans="1:18" s="18" customFormat="1" ht="31.5" x14ac:dyDescent="0.25">
      <c r="A151" s="654">
        <v>45313</v>
      </c>
      <c r="B151" s="655" t="s">
        <v>7876</v>
      </c>
      <c r="C151" s="348"/>
      <c r="D151" s="349">
        <v>10000000</v>
      </c>
      <c r="E151" s="349">
        <f t="shared" si="7"/>
        <v>10288821</v>
      </c>
      <c r="G151" s="669">
        <v>45286</v>
      </c>
      <c r="H151" s="12" t="s">
        <v>7803</v>
      </c>
      <c r="I151" s="11">
        <v>39000</v>
      </c>
      <c r="J151" s="420"/>
      <c r="K151" s="420">
        <f t="shared" si="6"/>
        <v>380020.67000000004</v>
      </c>
      <c r="N151" s="654"/>
      <c r="O151" s="655"/>
      <c r="P151" s="348"/>
      <c r="Q151" s="348"/>
      <c r="R151" s="563">
        <f t="shared" si="8"/>
        <v>0</v>
      </c>
    </row>
    <row r="152" spans="1:18" s="18" customFormat="1" ht="31.5" x14ac:dyDescent="0.25">
      <c r="A152" s="654">
        <v>45315</v>
      </c>
      <c r="B152" s="655" t="s">
        <v>7881</v>
      </c>
      <c r="C152" s="348">
        <v>500000</v>
      </c>
      <c r="D152" s="349"/>
      <c r="E152" s="349">
        <f t="shared" si="7"/>
        <v>9788821</v>
      </c>
      <c r="G152" s="669">
        <v>45286</v>
      </c>
      <c r="H152" s="12" t="s">
        <v>7799</v>
      </c>
      <c r="I152" s="11">
        <v>80000</v>
      </c>
      <c r="J152" s="420"/>
      <c r="K152" s="420">
        <f t="shared" si="6"/>
        <v>300020.67000000004</v>
      </c>
      <c r="N152" s="654"/>
      <c r="O152" s="655"/>
      <c r="P152" s="348"/>
      <c r="Q152" s="348"/>
      <c r="R152" s="563">
        <f t="shared" si="8"/>
        <v>0</v>
      </c>
    </row>
    <row r="153" spans="1:18" s="18" customFormat="1" ht="31.5" x14ac:dyDescent="0.25">
      <c r="A153" s="654">
        <v>45315</v>
      </c>
      <c r="B153" s="655" t="s">
        <v>7882</v>
      </c>
      <c r="C153" s="348">
        <v>150000</v>
      </c>
      <c r="D153" s="349"/>
      <c r="E153" s="349">
        <f t="shared" si="7"/>
        <v>9638821</v>
      </c>
      <c r="G153" s="669">
        <v>45287</v>
      </c>
      <c r="H153" s="12" t="s">
        <v>7800</v>
      </c>
      <c r="I153" s="11">
        <v>50000</v>
      </c>
      <c r="J153" s="420"/>
      <c r="K153" s="420">
        <f t="shared" si="6"/>
        <v>250020.67000000004</v>
      </c>
      <c r="N153" s="654"/>
      <c r="O153" s="655"/>
      <c r="P153" s="348"/>
      <c r="Q153" s="348"/>
      <c r="R153" s="563">
        <f t="shared" si="8"/>
        <v>0</v>
      </c>
    </row>
    <row r="154" spans="1:18" s="18" customFormat="1" x14ac:dyDescent="0.25">
      <c r="A154" s="654">
        <v>45316</v>
      </c>
      <c r="B154" s="655" t="s">
        <v>7828</v>
      </c>
      <c r="C154" s="17">
        <v>1000000</v>
      </c>
      <c r="D154" s="349"/>
      <c r="E154" s="349">
        <f t="shared" si="7"/>
        <v>8638821</v>
      </c>
      <c r="G154" s="669">
        <v>45287</v>
      </c>
      <c r="H154" s="12" t="s">
        <v>7801</v>
      </c>
      <c r="I154" s="11">
        <v>250000</v>
      </c>
      <c r="J154" s="420"/>
      <c r="K154" s="420">
        <f t="shared" si="6"/>
        <v>20.67000000004191</v>
      </c>
      <c r="N154" s="656"/>
      <c r="O154" s="655"/>
      <c r="P154" s="348"/>
      <c r="Q154" s="348"/>
      <c r="R154" s="563"/>
    </row>
    <row r="155" spans="1:18" s="18" customFormat="1" x14ac:dyDescent="0.25">
      <c r="A155" s="654">
        <v>45316</v>
      </c>
      <c r="B155" s="655" t="s">
        <v>7884</v>
      </c>
      <c r="C155" s="348">
        <v>200000</v>
      </c>
      <c r="D155" s="349"/>
      <c r="E155" s="349">
        <f t="shared" si="7"/>
        <v>8438821</v>
      </c>
      <c r="G155" s="669">
        <v>45288</v>
      </c>
      <c r="H155" s="12" t="s">
        <v>7808</v>
      </c>
      <c r="I155" s="11"/>
      <c r="J155" s="420">
        <v>4548000</v>
      </c>
      <c r="K155" s="420">
        <f t="shared" si="6"/>
        <v>4548020.67</v>
      </c>
      <c r="N155" s="656"/>
      <c r="O155" s="655"/>
      <c r="P155" s="348"/>
      <c r="Q155" s="348"/>
      <c r="R155" s="563"/>
    </row>
    <row r="156" spans="1:18" s="18" customFormat="1" x14ac:dyDescent="0.25">
      <c r="A156" s="654">
        <v>45317</v>
      </c>
      <c r="B156" s="655" t="s">
        <v>7889</v>
      </c>
      <c r="C156" s="348">
        <v>500000</v>
      </c>
      <c r="D156" s="349"/>
      <c r="E156" s="349">
        <f t="shared" si="7"/>
        <v>7938821</v>
      </c>
      <c r="G156" s="669">
        <v>45288</v>
      </c>
      <c r="H156" s="695" t="s">
        <v>7352</v>
      </c>
      <c r="I156" s="689">
        <v>45000</v>
      </c>
      <c r="J156" s="420"/>
      <c r="K156" s="420">
        <f t="shared" si="6"/>
        <v>4503020.67</v>
      </c>
      <c r="N156" s="656"/>
      <c r="O156" s="655"/>
      <c r="P156" s="348"/>
      <c r="Q156" s="348"/>
      <c r="R156" s="563"/>
    </row>
    <row r="157" spans="1:18" s="18" customFormat="1" x14ac:dyDescent="0.25">
      <c r="A157" s="654">
        <v>45317</v>
      </c>
      <c r="B157" s="655" t="s">
        <v>7888</v>
      </c>
      <c r="C157" s="348">
        <v>500000</v>
      </c>
      <c r="D157" s="349"/>
      <c r="E157" s="349">
        <f t="shared" si="7"/>
        <v>7438821</v>
      </c>
      <c r="G157" s="669">
        <v>45288</v>
      </c>
      <c r="H157" s="12" t="s">
        <v>7809</v>
      </c>
      <c r="I157" s="11">
        <v>28300</v>
      </c>
      <c r="J157" s="420"/>
      <c r="K157" s="420">
        <f t="shared" si="6"/>
        <v>4474720.67</v>
      </c>
      <c r="N157" s="656"/>
      <c r="O157" s="655"/>
      <c r="P157" s="348"/>
      <c r="Q157" s="348"/>
      <c r="R157" s="563"/>
    </row>
    <row r="158" spans="1:18" x14ac:dyDescent="0.25">
      <c r="A158" s="654">
        <v>45322</v>
      </c>
      <c r="B158" s="337" t="s">
        <v>7894</v>
      </c>
      <c r="C158" s="658">
        <v>300000</v>
      </c>
      <c r="D158" s="659"/>
      <c r="E158" s="349">
        <f t="shared" si="7"/>
        <v>7138821</v>
      </c>
      <c r="G158" s="669">
        <v>45288</v>
      </c>
      <c r="H158" s="12" t="s">
        <v>7810</v>
      </c>
      <c r="I158" s="11">
        <v>35000</v>
      </c>
      <c r="J158" s="420"/>
      <c r="K158" s="420">
        <f t="shared" si="6"/>
        <v>4439720.67</v>
      </c>
      <c r="N158" s="16"/>
      <c r="O158" s="655"/>
      <c r="P158" s="348"/>
      <c r="Q158" s="348"/>
      <c r="R158" s="563"/>
    </row>
    <row r="159" spans="1:18" ht="30" x14ac:dyDescent="0.25">
      <c r="A159" s="654">
        <v>45322</v>
      </c>
      <c r="B159" s="337" t="s">
        <v>7895</v>
      </c>
      <c r="C159" s="348">
        <v>90000</v>
      </c>
      <c r="D159" s="349"/>
      <c r="E159" s="349">
        <f t="shared" si="7"/>
        <v>7048821</v>
      </c>
      <c r="G159" s="669">
        <v>45289</v>
      </c>
      <c r="H159" s="12" t="s">
        <v>7811</v>
      </c>
      <c r="I159" s="11">
        <v>250000</v>
      </c>
      <c r="J159" s="420"/>
      <c r="K159" s="420">
        <f t="shared" si="6"/>
        <v>4189720.67</v>
      </c>
      <c r="N159" s="16"/>
      <c r="O159" s="655"/>
      <c r="P159" s="348"/>
      <c r="Q159" s="348"/>
      <c r="R159" s="563"/>
    </row>
    <row r="160" spans="1:18" x14ac:dyDescent="0.25">
      <c r="A160" s="654">
        <v>45324</v>
      </c>
      <c r="B160" s="337" t="s">
        <v>7896</v>
      </c>
      <c r="C160" s="348">
        <v>2000000</v>
      </c>
      <c r="D160" s="349"/>
      <c r="E160" s="349">
        <f t="shared" si="7"/>
        <v>5048821</v>
      </c>
      <c r="G160" s="669">
        <v>45290</v>
      </c>
      <c r="H160" s="12" t="s">
        <v>7811</v>
      </c>
      <c r="I160" s="11">
        <v>250000</v>
      </c>
      <c r="J160" s="420"/>
      <c r="K160" s="420">
        <f t="shared" si="6"/>
        <v>3939720.67</v>
      </c>
      <c r="N160" s="16"/>
      <c r="O160" s="655"/>
      <c r="P160" s="348"/>
      <c r="Q160" s="348"/>
      <c r="R160" s="563"/>
    </row>
    <row r="161" spans="1:18" ht="31.5" x14ac:dyDescent="0.25">
      <c r="A161" s="654">
        <v>45328</v>
      </c>
      <c r="B161" s="655" t="s">
        <v>7896</v>
      </c>
      <c r="C161" s="348">
        <v>1500000</v>
      </c>
      <c r="D161" s="349"/>
      <c r="E161" s="349">
        <f t="shared" si="7"/>
        <v>3548821</v>
      </c>
      <c r="G161" s="669">
        <v>45290</v>
      </c>
      <c r="H161" s="12" t="s">
        <v>7816</v>
      </c>
      <c r="I161" s="11">
        <v>47000</v>
      </c>
      <c r="J161" s="420"/>
      <c r="K161" s="420">
        <f t="shared" si="6"/>
        <v>3892720.67</v>
      </c>
      <c r="N161" s="16"/>
      <c r="O161" s="655"/>
      <c r="P161" s="348"/>
      <c r="Q161" s="348"/>
      <c r="R161" s="563"/>
    </row>
    <row r="162" spans="1:18" x14ac:dyDescent="0.25">
      <c r="A162" s="654">
        <v>45329</v>
      </c>
      <c r="B162" s="655" t="s">
        <v>7906</v>
      </c>
      <c r="C162" s="348">
        <v>208000</v>
      </c>
      <c r="D162" s="349"/>
      <c r="E162" s="349">
        <f t="shared" si="7"/>
        <v>3340821</v>
      </c>
      <c r="G162" s="669">
        <v>45290</v>
      </c>
      <c r="H162" s="12" t="s">
        <v>7819</v>
      </c>
      <c r="I162" s="11">
        <v>250000</v>
      </c>
      <c r="J162" s="349"/>
      <c r="K162" s="420">
        <f t="shared" si="6"/>
        <v>3642720.67</v>
      </c>
      <c r="N162" s="16"/>
      <c r="O162" s="655"/>
      <c r="P162" s="348"/>
      <c r="Q162" s="348"/>
      <c r="R162" s="563"/>
    </row>
    <row r="163" spans="1:18" x14ac:dyDescent="0.25">
      <c r="A163" s="654">
        <v>45329</v>
      </c>
      <c r="B163" s="655" t="s">
        <v>7907</v>
      </c>
      <c r="C163" s="348">
        <v>23680</v>
      </c>
      <c r="D163" s="348"/>
      <c r="E163" s="349">
        <f t="shared" si="7"/>
        <v>3317141</v>
      </c>
      <c r="G163" s="669">
        <v>45293</v>
      </c>
      <c r="H163" s="12" t="s">
        <v>7820</v>
      </c>
      <c r="I163" s="11">
        <v>357400</v>
      </c>
      <c r="J163" s="349"/>
      <c r="K163" s="420">
        <f t="shared" si="6"/>
        <v>3285320.67</v>
      </c>
      <c r="N163" s="16"/>
      <c r="O163" s="655"/>
      <c r="P163" s="348"/>
      <c r="Q163" s="348"/>
      <c r="R163" s="563"/>
    </row>
    <row r="164" spans="1:18" x14ac:dyDescent="0.25">
      <c r="A164" s="654">
        <v>45334</v>
      </c>
      <c r="B164" s="655" t="s">
        <v>7911</v>
      </c>
      <c r="C164" s="348">
        <v>500000</v>
      </c>
      <c r="D164" s="348"/>
      <c r="E164" s="349">
        <f t="shared" si="7"/>
        <v>2817141</v>
      </c>
      <c r="G164" s="669">
        <v>45293</v>
      </c>
      <c r="H164" s="12" t="s">
        <v>7774</v>
      </c>
      <c r="I164" s="11">
        <v>267000</v>
      </c>
      <c r="J164" s="349"/>
      <c r="K164" s="420">
        <f t="shared" si="6"/>
        <v>3018320.67</v>
      </c>
      <c r="N164" s="16"/>
      <c r="O164" s="655"/>
      <c r="P164" s="348"/>
      <c r="Q164" s="348"/>
      <c r="R164" s="563"/>
    </row>
    <row r="165" spans="1:18" x14ac:dyDescent="0.25">
      <c r="A165" s="654">
        <v>45335</v>
      </c>
      <c r="B165" s="655" t="s">
        <v>7907</v>
      </c>
      <c r="C165" s="348">
        <v>10900</v>
      </c>
      <c r="D165" s="348"/>
      <c r="E165" s="349">
        <f t="shared" si="7"/>
        <v>2806241</v>
      </c>
      <c r="G165" s="669">
        <v>45293</v>
      </c>
      <c r="H165" s="12" t="s">
        <v>7822</v>
      </c>
      <c r="I165" s="348">
        <v>76000</v>
      </c>
      <c r="J165" s="349"/>
      <c r="K165" s="420">
        <f t="shared" si="6"/>
        <v>2942320.67</v>
      </c>
      <c r="N165" s="16"/>
      <c r="O165" s="655"/>
      <c r="P165" s="348"/>
      <c r="Q165" s="348"/>
      <c r="R165" s="563"/>
    </row>
    <row r="166" spans="1:18" ht="31.5" x14ac:dyDescent="0.25">
      <c r="A166" s="654">
        <v>45336</v>
      </c>
      <c r="B166" s="655" t="s">
        <v>7828</v>
      </c>
      <c r="C166" s="348">
        <v>1000000</v>
      </c>
      <c r="D166" s="348"/>
      <c r="E166" s="349">
        <f t="shared" si="7"/>
        <v>1806241</v>
      </c>
      <c r="G166" s="669">
        <v>45293</v>
      </c>
      <c r="H166" s="12" t="s">
        <v>7821</v>
      </c>
      <c r="I166" s="348">
        <v>100000</v>
      </c>
      <c r="J166" s="349"/>
      <c r="K166" s="420">
        <f t="shared" si="6"/>
        <v>2842320.67</v>
      </c>
      <c r="N166" s="16"/>
      <c r="O166" s="655"/>
      <c r="P166" s="348"/>
      <c r="Q166" s="348"/>
      <c r="R166" s="563"/>
    </row>
    <row r="167" spans="1:18" x14ac:dyDescent="0.25">
      <c r="A167" s="654">
        <v>45336</v>
      </c>
      <c r="B167" s="655" t="s">
        <v>7774</v>
      </c>
      <c r="C167" s="348">
        <v>500000</v>
      </c>
      <c r="D167" s="348"/>
      <c r="E167" s="349">
        <f t="shared" si="7"/>
        <v>1306241</v>
      </c>
      <c r="G167" s="669">
        <v>45294</v>
      </c>
      <c r="H167" s="12" t="s">
        <v>7825</v>
      </c>
      <c r="I167" s="11">
        <v>250000</v>
      </c>
      <c r="J167" s="349"/>
      <c r="K167" s="420">
        <f t="shared" si="6"/>
        <v>2592320.67</v>
      </c>
      <c r="N167" s="16"/>
      <c r="O167" s="655"/>
      <c r="P167" s="348"/>
      <c r="Q167" s="348"/>
      <c r="R167" s="563"/>
    </row>
    <row r="168" spans="1:18" x14ac:dyDescent="0.25">
      <c r="A168" s="654">
        <v>45337</v>
      </c>
      <c r="B168" s="655" t="s">
        <v>7915</v>
      </c>
      <c r="C168" s="348">
        <v>500000</v>
      </c>
      <c r="D168" s="348"/>
      <c r="E168" s="349">
        <f t="shared" si="7"/>
        <v>806241</v>
      </c>
      <c r="G168" s="669">
        <v>45294</v>
      </c>
      <c r="H168" s="12" t="s">
        <v>7826</v>
      </c>
      <c r="I168" s="11">
        <v>500000</v>
      </c>
      <c r="J168" s="349"/>
      <c r="K168" s="420">
        <f t="shared" si="6"/>
        <v>2092320.67</v>
      </c>
      <c r="N168" s="16"/>
      <c r="O168" s="655"/>
      <c r="P168" s="348"/>
      <c r="Q168" s="348"/>
      <c r="R168" s="563"/>
    </row>
    <row r="169" spans="1:18" ht="31.5" x14ac:dyDescent="0.25">
      <c r="A169" s="654">
        <v>45338</v>
      </c>
      <c r="B169" s="655" t="s">
        <v>7917</v>
      </c>
      <c r="C169" s="348">
        <v>50000</v>
      </c>
      <c r="D169" s="348"/>
      <c r="E169" s="349">
        <f t="shared" si="7"/>
        <v>756241</v>
      </c>
      <c r="G169" s="669">
        <v>45295</v>
      </c>
      <c r="H169" s="12" t="s">
        <v>7829</v>
      </c>
      <c r="I169" s="11">
        <v>85000</v>
      </c>
      <c r="J169" s="349"/>
      <c r="K169" s="420">
        <f t="shared" si="6"/>
        <v>2007320.67</v>
      </c>
      <c r="N169" s="16"/>
      <c r="O169" s="655"/>
      <c r="P169" s="348"/>
      <c r="Q169" s="348"/>
      <c r="R169" s="563"/>
    </row>
    <row r="170" spans="1:18" ht="31.5" x14ac:dyDescent="0.25">
      <c r="A170" s="654">
        <v>45339</v>
      </c>
      <c r="B170" s="655" t="s">
        <v>7923</v>
      </c>
      <c r="C170" s="348">
        <v>100000</v>
      </c>
      <c r="D170" s="348"/>
      <c r="E170" s="349">
        <f t="shared" si="7"/>
        <v>656241</v>
      </c>
      <c r="G170" s="669">
        <v>45295</v>
      </c>
      <c r="H170" s="12" t="s">
        <v>7830</v>
      </c>
      <c r="I170" s="11">
        <v>165988</v>
      </c>
      <c r="J170" s="349"/>
      <c r="K170" s="420">
        <f t="shared" si="6"/>
        <v>1841332.67</v>
      </c>
      <c r="N170" s="16"/>
      <c r="O170" s="655"/>
      <c r="P170" s="348"/>
      <c r="Q170" s="348"/>
      <c r="R170" s="563"/>
    </row>
    <row r="171" spans="1:18" x14ac:dyDescent="0.25">
      <c r="A171" s="654">
        <v>45339</v>
      </c>
      <c r="B171" s="655" t="s">
        <v>7708</v>
      </c>
      <c r="C171" s="348">
        <v>400000</v>
      </c>
      <c r="D171" s="348"/>
      <c r="E171" s="349">
        <f t="shared" si="7"/>
        <v>256241</v>
      </c>
      <c r="G171" s="669">
        <v>45295</v>
      </c>
      <c r="H171" s="12" t="s">
        <v>7831</v>
      </c>
      <c r="I171" s="11">
        <v>60000</v>
      </c>
      <c r="J171" s="349"/>
      <c r="K171" s="420">
        <f t="shared" si="6"/>
        <v>1781332.67</v>
      </c>
      <c r="N171" s="16"/>
      <c r="O171" s="655"/>
      <c r="P171" s="348"/>
      <c r="Q171" s="348"/>
      <c r="R171" s="563"/>
    </row>
    <row r="172" spans="1:18" ht="30" x14ac:dyDescent="0.25">
      <c r="A172" s="654">
        <v>45339</v>
      </c>
      <c r="B172" s="655" t="s">
        <v>7742</v>
      </c>
      <c r="C172" s="348">
        <v>100000</v>
      </c>
      <c r="D172" s="348"/>
      <c r="E172" s="349">
        <f t="shared" si="7"/>
        <v>156241</v>
      </c>
      <c r="G172" s="669">
        <v>45296</v>
      </c>
      <c r="H172" s="662" t="s">
        <v>7833</v>
      </c>
      <c r="I172" s="682">
        <v>75000</v>
      </c>
      <c r="J172" s="349"/>
      <c r="K172" s="420">
        <f t="shared" si="6"/>
        <v>1706332.67</v>
      </c>
      <c r="N172" s="16"/>
      <c r="O172" s="655"/>
      <c r="P172" s="348"/>
      <c r="Q172" s="348"/>
      <c r="R172" s="563"/>
    </row>
    <row r="173" spans="1:18" x14ac:dyDescent="0.25">
      <c r="A173" s="654">
        <v>45339</v>
      </c>
      <c r="B173" s="655" t="s">
        <v>7926</v>
      </c>
      <c r="C173" s="348">
        <v>17400</v>
      </c>
      <c r="D173" s="348"/>
      <c r="E173" s="349">
        <f t="shared" si="7"/>
        <v>138841</v>
      </c>
      <c r="G173" s="669">
        <v>45297</v>
      </c>
      <c r="H173" s="655" t="s">
        <v>7834</v>
      </c>
      <c r="I173" s="348">
        <v>50000</v>
      </c>
      <c r="J173" s="349"/>
      <c r="K173" s="420">
        <f t="shared" si="6"/>
        <v>1656332.67</v>
      </c>
      <c r="N173" s="16"/>
      <c r="O173" s="655"/>
      <c r="P173" s="348"/>
      <c r="Q173" s="348"/>
      <c r="R173" s="563"/>
    </row>
    <row r="174" spans="1:18" ht="30" x14ac:dyDescent="0.25">
      <c r="A174" s="654">
        <v>45339</v>
      </c>
      <c r="B174" s="695" t="s">
        <v>7874</v>
      </c>
      <c r="C174" s="348">
        <v>76000</v>
      </c>
      <c r="D174" s="348"/>
      <c r="E174" s="349">
        <f t="shared" si="7"/>
        <v>62841</v>
      </c>
      <c r="G174" s="669">
        <v>45297</v>
      </c>
      <c r="H174" s="655" t="s">
        <v>7835</v>
      </c>
      <c r="I174" s="348">
        <v>200000</v>
      </c>
      <c r="J174" s="349"/>
      <c r="K174" s="420">
        <f t="shared" si="6"/>
        <v>1456332.67</v>
      </c>
      <c r="N174" s="16"/>
      <c r="O174" s="655"/>
      <c r="P174" s="348"/>
      <c r="Q174" s="348"/>
      <c r="R174" s="563"/>
    </row>
    <row r="175" spans="1:18" x14ac:dyDescent="0.25">
      <c r="A175" s="654">
        <v>45343</v>
      </c>
      <c r="B175" s="655" t="s">
        <v>7939</v>
      </c>
      <c r="C175" s="348"/>
      <c r="D175" s="348">
        <v>5000000</v>
      </c>
      <c r="E175" s="349">
        <f t="shared" si="7"/>
        <v>5062841</v>
      </c>
      <c r="G175" s="669">
        <v>45300</v>
      </c>
      <c r="H175" s="655" t="s">
        <v>7843</v>
      </c>
      <c r="I175" s="348">
        <v>275000</v>
      </c>
      <c r="J175" s="349"/>
      <c r="K175" s="420">
        <f t="shared" si="6"/>
        <v>1181332.67</v>
      </c>
      <c r="N175" s="16"/>
      <c r="O175" s="655"/>
      <c r="P175" s="348"/>
      <c r="Q175" s="348"/>
      <c r="R175" s="563"/>
    </row>
    <row r="176" spans="1:18" x14ac:dyDescent="0.25">
      <c r="A176" s="654">
        <v>45346</v>
      </c>
      <c r="B176" s="655" t="s">
        <v>7828</v>
      </c>
      <c r="C176" s="17">
        <v>500000</v>
      </c>
      <c r="D176" s="348"/>
      <c r="E176" s="349">
        <f t="shared" si="7"/>
        <v>4562841</v>
      </c>
      <c r="G176" s="669">
        <v>45306</v>
      </c>
      <c r="H176" s="12" t="s">
        <v>7845</v>
      </c>
      <c r="I176" s="348"/>
      <c r="J176" s="349">
        <v>4096986</v>
      </c>
      <c r="K176" s="420">
        <f t="shared" si="6"/>
        <v>5278318.67</v>
      </c>
      <c r="N176" s="16"/>
      <c r="O176" s="655"/>
      <c r="P176" s="348"/>
      <c r="Q176" s="348"/>
      <c r="R176" s="563"/>
    </row>
    <row r="177" spans="1:18" x14ac:dyDescent="0.25">
      <c r="A177" s="654">
        <v>45346</v>
      </c>
      <c r="B177" s="655" t="s">
        <v>7943</v>
      </c>
      <c r="C177" s="17">
        <v>500000</v>
      </c>
      <c r="D177" s="348"/>
      <c r="E177" s="349">
        <f t="shared" si="7"/>
        <v>4062841</v>
      </c>
      <c r="G177" s="669">
        <v>45306</v>
      </c>
      <c r="H177" s="12" t="s">
        <v>7755</v>
      </c>
      <c r="I177" s="348"/>
      <c r="J177" s="349">
        <v>8000000</v>
      </c>
      <c r="K177" s="420">
        <f t="shared" si="6"/>
        <v>13278318.67</v>
      </c>
      <c r="N177" s="16"/>
      <c r="O177" s="655"/>
      <c r="P177" s="348"/>
      <c r="Q177" s="348"/>
      <c r="R177" s="563"/>
    </row>
    <row r="178" spans="1:18" x14ac:dyDescent="0.25">
      <c r="A178" s="654">
        <v>45349</v>
      </c>
      <c r="B178" s="655" t="s">
        <v>7673</v>
      </c>
      <c r="C178" s="348">
        <v>1000000</v>
      </c>
      <c r="D178" s="348"/>
      <c r="E178" s="349">
        <f t="shared" si="7"/>
        <v>3062841</v>
      </c>
      <c r="G178" s="669">
        <v>45306</v>
      </c>
      <c r="H178" s="695" t="s">
        <v>7352</v>
      </c>
      <c r="I178" s="689">
        <v>80000</v>
      </c>
      <c r="J178" s="349"/>
      <c r="K178" s="420">
        <f t="shared" si="6"/>
        <v>13198318.67</v>
      </c>
      <c r="N178" s="16"/>
      <c r="O178" s="655"/>
      <c r="P178" s="348"/>
      <c r="Q178" s="348"/>
      <c r="R178" s="563"/>
    </row>
    <row r="179" spans="1:18" x14ac:dyDescent="0.25">
      <c r="A179" s="654">
        <v>45350</v>
      </c>
      <c r="B179" s="655" t="s">
        <v>7742</v>
      </c>
      <c r="C179" s="348">
        <v>300000</v>
      </c>
      <c r="D179" s="348"/>
      <c r="E179" s="349">
        <f t="shared" si="7"/>
        <v>2762841</v>
      </c>
      <c r="G179" s="669">
        <v>45306</v>
      </c>
      <c r="H179" s="695" t="s">
        <v>7352</v>
      </c>
      <c r="I179" s="689">
        <v>41000</v>
      </c>
      <c r="J179" s="349"/>
      <c r="K179" s="420">
        <f t="shared" si="6"/>
        <v>13157318.67</v>
      </c>
      <c r="N179" s="16"/>
      <c r="O179" s="655"/>
      <c r="P179" s="348"/>
      <c r="Q179" s="348"/>
      <c r="R179" s="563"/>
    </row>
    <row r="180" spans="1:18" ht="30" x14ac:dyDescent="0.25">
      <c r="A180" s="654">
        <v>45353</v>
      </c>
      <c r="B180" s="655" t="s">
        <v>7742</v>
      </c>
      <c r="C180" s="348">
        <v>100000</v>
      </c>
      <c r="D180" s="348"/>
      <c r="E180" s="349">
        <f t="shared" si="7"/>
        <v>2662841</v>
      </c>
      <c r="G180" s="669">
        <v>45302</v>
      </c>
      <c r="H180" s="655" t="s">
        <v>7860</v>
      </c>
      <c r="I180" s="348">
        <v>85000</v>
      </c>
      <c r="J180" s="349"/>
      <c r="K180" s="420">
        <f t="shared" si="6"/>
        <v>13072318.67</v>
      </c>
      <c r="N180" s="16"/>
      <c r="O180" s="655"/>
      <c r="P180" s="348"/>
      <c r="Q180" s="348"/>
      <c r="R180" s="563"/>
    </row>
    <row r="181" spans="1:18" x14ac:dyDescent="0.25">
      <c r="A181" s="654">
        <v>45355</v>
      </c>
      <c r="B181" s="655" t="s">
        <v>7958</v>
      </c>
      <c r="C181" s="348">
        <v>1000000</v>
      </c>
      <c r="D181" s="348"/>
      <c r="E181" s="349">
        <f t="shared" si="7"/>
        <v>1662841</v>
      </c>
      <c r="G181" s="669">
        <v>45302</v>
      </c>
      <c r="H181" s="655" t="s">
        <v>7846</v>
      </c>
      <c r="I181" s="348">
        <v>306300</v>
      </c>
      <c r="J181" s="349"/>
      <c r="K181" s="420">
        <f t="shared" si="6"/>
        <v>12766018.67</v>
      </c>
      <c r="N181" s="16"/>
      <c r="O181" s="655"/>
      <c r="P181" s="348"/>
      <c r="Q181" s="348"/>
      <c r="R181" s="563"/>
    </row>
    <row r="182" spans="1:18" x14ac:dyDescent="0.25">
      <c r="A182" s="654">
        <v>45355</v>
      </c>
      <c r="B182" s="655" t="s">
        <v>7958</v>
      </c>
      <c r="C182" s="348">
        <v>500000</v>
      </c>
      <c r="D182" s="348"/>
      <c r="E182" s="349">
        <f t="shared" si="7"/>
        <v>1162841</v>
      </c>
      <c r="G182" s="669">
        <v>45304</v>
      </c>
      <c r="H182" s="655" t="s">
        <v>7847</v>
      </c>
      <c r="I182" s="348">
        <v>207180</v>
      </c>
      <c r="J182" s="349"/>
      <c r="K182" s="420">
        <f t="shared" ref="K182:K258" si="9">J182+K181-I182</f>
        <v>12558838.67</v>
      </c>
      <c r="N182" s="16"/>
      <c r="O182" s="655"/>
      <c r="P182" s="348"/>
      <c r="Q182" s="348"/>
      <c r="R182" s="563"/>
    </row>
    <row r="183" spans="1:18" x14ac:dyDescent="0.25">
      <c r="A183" s="654">
        <v>45358</v>
      </c>
      <c r="B183" s="695" t="s">
        <v>7352</v>
      </c>
      <c r="C183" s="348">
        <v>45000</v>
      </c>
      <c r="D183" s="348"/>
      <c r="E183" s="349">
        <f t="shared" si="7"/>
        <v>1117841</v>
      </c>
      <c r="G183" s="669">
        <v>45304</v>
      </c>
      <c r="H183" s="655" t="s">
        <v>7797</v>
      </c>
      <c r="I183" s="348">
        <v>125000</v>
      </c>
      <c r="J183" s="349"/>
      <c r="K183" s="420">
        <f t="shared" si="9"/>
        <v>12433838.67</v>
      </c>
      <c r="N183" s="16"/>
      <c r="O183" s="655"/>
      <c r="P183" s="348"/>
      <c r="Q183" s="348"/>
      <c r="R183" s="563"/>
    </row>
    <row r="184" spans="1:18" x14ac:dyDescent="0.25">
      <c r="A184" s="654">
        <v>45358</v>
      </c>
      <c r="B184" s="655" t="s">
        <v>7742</v>
      </c>
      <c r="C184" s="348">
        <v>1000000</v>
      </c>
      <c r="D184" s="348"/>
      <c r="E184" s="349">
        <f t="shared" si="7"/>
        <v>117841</v>
      </c>
      <c r="G184" s="669">
        <v>45304</v>
      </c>
      <c r="H184" s="655" t="s">
        <v>7850</v>
      </c>
      <c r="I184" s="349">
        <v>300000</v>
      </c>
      <c r="J184" s="349"/>
      <c r="K184" s="420">
        <f t="shared" si="9"/>
        <v>12133838.67</v>
      </c>
      <c r="N184" s="16"/>
      <c r="O184" s="655"/>
      <c r="P184" s="348"/>
      <c r="Q184" s="348"/>
      <c r="R184" s="563"/>
    </row>
    <row r="185" spans="1:18" x14ac:dyDescent="0.25">
      <c r="A185" s="654">
        <v>45359</v>
      </c>
      <c r="B185" s="655" t="s">
        <v>7962</v>
      </c>
      <c r="C185" s="348">
        <v>117850</v>
      </c>
      <c r="D185" s="348"/>
      <c r="E185" s="349">
        <v>0</v>
      </c>
      <c r="G185" s="669">
        <v>45304</v>
      </c>
      <c r="H185" s="655" t="s">
        <v>7861</v>
      </c>
      <c r="I185" s="349">
        <v>700000</v>
      </c>
      <c r="J185" s="349"/>
      <c r="K185" s="420">
        <f t="shared" si="9"/>
        <v>11433838.67</v>
      </c>
      <c r="N185" s="16"/>
      <c r="O185" s="655"/>
      <c r="P185" s="348"/>
      <c r="Q185" s="348"/>
      <c r="R185" s="563"/>
    </row>
    <row r="186" spans="1:18" x14ac:dyDescent="0.25">
      <c r="A186" s="654">
        <v>45364</v>
      </c>
      <c r="B186" s="337" t="s">
        <v>7970</v>
      </c>
      <c r="C186" s="348"/>
      <c r="D186" s="348">
        <v>10000000</v>
      </c>
      <c r="E186" s="349">
        <f>D186</f>
        <v>10000000</v>
      </c>
      <c r="G186" s="669">
        <v>45304</v>
      </c>
      <c r="H186" s="655" t="s">
        <v>7861</v>
      </c>
      <c r="I186" s="349">
        <v>700000</v>
      </c>
      <c r="J186" s="349"/>
      <c r="K186" s="420">
        <f t="shared" si="9"/>
        <v>10733838.67</v>
      </c>
      <c r="N186" s="16"/>
      <c r="O186" s="655"/>
      <c r="P186" s="348"/>
      <c r="Q186" s="348"/>
      <c r="R186" s="563"/>
    </row>
    <row r="187" spans="1:18" x14ac:dyDescent="0.25">
      <c r="A187" s="16"/>
      <c r="B187" s="337"/>
      <c r="C187" s="348"/>
      <c r="D187" s="348"/>
      <c r="E187" s="349">
        <f>E186-C187</f>
        <v>10000000</v>
      </c>
      <c r="G187" s="669">
        <v>45304</v>
      </c>
      <c r="H187" s="655" t="s">
        <v>7862</v>
      </c>
      <c r="I187" s="349">
        <v>400000</v>
      </c>
      <c r="J187" s="349"/>
      <c r="K187" s="420">
        <f t="shared" si="9"/>
        <v>10333838.67</v>
      </c>
      <c r="N187" s="16"/>
      <c r="O187" s="655"/>
      <c r="P187" s="348"/>
      <c r="Q187" s="348"/>
      <c r="R187" s="563"/>
    </row>
    <row r="188" spans="1:18" x14ac:dyDescent="0.25">
      <c r="A188" s="16"/>
      <c r="B188" s="337"/>
      <c r="C188" s="348"/>
      <c r="D188" s="348"/>
      <c r="E188" s="349">
        <f t="shared" ref="E188" si="10">D188</f>
        <v>0</v>
      </c>
      <c r="G188" s="669">
        <v>45306</v>
      </c>
      <c r="H188" s="655" t="s">
        <v>7849</v>
      </c>
      <c r="I188" s="348">
        <v>25000</v>
      </c>
      <c r="J188" s="349"/>
      <c r="K188" s="420">
        <f t="shared" si="9"/>
        <v>10308838.67</v>
      </c>
      <c r="N188" s="16"/>
      <c r="O188" s="655"/>
      <c r="P188" s="348"/>
      <c r="Q188" s="348"/>
      <c r="R188" s="563"/>
    </row>
    <row r="189" spans="1:18" x14ac:dyDescent="0.25">
      <c r="A189" s="16"/>
      <c r="B189" s="337"/>
      <c r="C189" s="348"/>
      <c r="D189" s="348"/>
      <c r="E189" s="349">
        <f t="shared" ref="E189" si="11">E188-C189</f>
        <v>0</v>
      </c>
      <c r="G189" s="669">
        <v>45306</v>
      </c>
      <c r="H189" s="655" t="s">
        <v>7849</v>
      </c>
      <c r="I189" s="348">
        <v>25000</v>
      </c>
      <c r="J189" s="349"/>
      <c r="K189" s="420">
        <f t="shared" si="9"/>
        <v>10283838.67</v>
      </c>
      <c r="N189" s="16"/>
      <c r="O189" s="655"/>
      <c r="P189" s="348"/>
      <c r="Q189" s="348"/>
      <c r="R189" s="563"/>
    </row>
    <row r="190" spans="1:18" x14ac:dyDescent="0.25">
      <c r="A190" s="16"/>
      <c r="B190" s="337"/>
      <c r="C190" s="348"/>
      <c r="D190" s="348"/>
      <c r="E190" s="349">
        <f t="shared" ref="E190" si="12">D190</f>
        <v>0</v>
      </c>
      <c r="G190" s="669">
        <v>45306</v>
      </c>
      <c r="H190" s="655" t="s">
        <v>7849</v>
      </c>
      <c r="I190" s="348">
        <v>25000</v>
      </c>
      <c r="J190" s="349"/>
      <c r="K190" s="420">
        <f t="shared" si="9"/>
        <v>10258838.67</v>
      </c>
      <c r="N190" s="16"/>
      <c r="O190" s="655"/>
      <c r="P190" s="348"/>
      <c r="Q190" s="348"/>
      <c r="R190" s="563"/>
    </row>
    <row r="191" spans="1:18" x14ac:dyDescent="0.25">
      <c r="A191" s="16"/>
      <c r="B191" s="337"/>
      <c r="C191" s="348"/>
      <c r="D191" s="348"/>
      <c r="E191" s="349">
        <f t="shared" ref="E191" si="13">E190-C191</f>
        <v>0</v>
      </c>
      <c r="G191" s="669">
        <v>45306</v>
      </c>
      <c r="H191" s="655" t="s">
        <v>7849</v>
      </c>
      <c r="I191" s="348">
        <v>25000</v>
      </c>
      <c r="J191" s="349"/>
      <c r="K191" s="420">
        <f t="shared" si="9"/>
        <v>10233838.67</v>
      </c>
      <c r="N191" s="16"/>
      <c r="O191" s="655"/>
      <c r="P191" s="348"/>
      <c r="Q191" s="348"/>
      <c r="R191" s="563"/>
    </row>
    <row r="192" spans="1:18" x14ac:dyDescent="0.25">
      <c r="A192" s="16"/>
      <c r="B192" s="337"/>
      <c r="C192" s="348"/>
      <c r="D192" s="348"/>
      <c r="E192" s="349">
        <f t="shared" ref="E192" si="14">D192</f>
        <v>0</v>
      </c>
      <c r="G192" s="669">
        <v>45306</v>
      </c>
      <c r="H192" s="655" t="s">
        <v>7848</v>
      </c>
      <c r="I192" s="348">
        <v>240000</v>
      </c>
      <c r="J192" s="349"/>
      <c r="K192" s="420">
        <f t="shared" si="9"/>
        <v>9993838.6699999999</v>
      </c>
      <c r="N192" s="16"/>
      <c r="O192" s="655"/>
      <c r="P192" s="348"/>
      <c r="Q192" s="348"/>
      <c r="R192" s="563"/>
    </row>
    <row r="193" spans="1:18" x14ac:dyDescent="0.25">
      <c r="A193" s="16"/>
      <c r="B193" s="337"/>
      <c r="C193" s="348"/>
      <c r="D193" s="348"/>
      <c r="E193" s="349">
        <f t="shared" ref="E193" si="15">E192-C193</f>
        <v>0</v>
      </c>
      <c r="G193" s="669">
        <v>45307</v>
      </c>
      <c r="H193" s="655" t="s">
        <v>7852</v>
      </c>
      <c r="I193" s="348">
        <v>100000</v>
      </c>
      <c r="J193" s="349"/>
      <c r="K193" s="420">
        <f t="shared" si="9"/>
        <v>9893838.6699999999</v>
      </c>
      <c r="N193" s="16"/>
      <c r="O193" s="655"/>
      <c r="P193" s="348"/>
      <c r="Q193" s="348"/>
      <c r="R193" s="563"/>
    </row>
    <row r="194" spans="1:18" x14ac:dyDescent="0.25">
      <c r="A194" s="16"/>
      <c r="B194" s="337"/>
      <c r="C194" s="348"/>
      <c r="D194" s="348"/>
      <c r="E194" s="349">
        <f t="shared" ref="E194" si="16">D194</f>
        <v>0</v>
      </c>
      <c r="G194" s="669">
        <v>45308</v>
      </c>
      <c r="H194" s="655" t="s">
        <v>7851</v>
      </c>
      <c r="I194" s="348">
        <v>520000</v>
      </c>
      <c r="J194" s="349"/>
      <c r="K194" s="420">
        <f t="shared" si="9"/>
        <v>9373838.6699999999</v>
      </c>
      <c r="N194" s="16"/>
      <c r="O194" s="655"/>
      <c r="P194" s="348"/>
      <c r="Q194" s="348"/>
      <c r="R194" s="563"/>
    </row>
    <row r="195" spans="1:18" x14ac:dyDescent="0.25">
      <c r="A195" s="16"/>
      <c r="B195" s="337"/>
      <c r="C195" s="348"/>
      <c r="D195" s="348"/>
      <c r="E195" s="349">
        <f t="shared" ref="E195" si="17">E194-C195</f>
        <v>0</v>
      </c>
      <c r="G195" s="669">
        <v>45309</v>
      </c>
      <c r="H195" s="655" t="s">
        <v>7855</v>
      </c>
      <c r="I195" s="348">
        <v>75000</v>
      </c>
      <c r="J195" s="349"/>
      <c r="K195" s="420">
        <f t="shared" si="9"/>
        <v>9298838.6699999999</v>
      </c>
      <c r="N195" s="16"/>
      <c r="O195" s="655"/>
      <c r="P195" s="348"/>
      <c r="Q195" s="348"/>
      <c r="R195" s="563"/>
    </row>
    <row r="196" spans="1:18" x14ac:dyDescent="0.25">
      <c r="A196" s="16"/>
      <c r="B196" s="337"/>
      <c r="C196" s="348"/>
      <c r="D196" s="348"/>
      <c r="E196" s="349"/>
      <c r="G196" s="669">
        <v>45310</v>
      </c>
      <c r="H196" s="655" t="s">
        <v>7856</v>
      </c>
      <c r="I196" s="348">
        <v>150000</v>
      </c>
      <c r="J196" s="349"/>
      <c r="K196" s="420">
        <f t="shared" si="9"/>
        <v>9148838.6699999999</v>
      </c>
      <c r="N196" s="16"/>
      <c r="O196" s="655"/>
      <c r="P196" s="348"/>
      <c r="Q196" s="348"/>
      <c r="R196" s="563"/>
    </row>
    <row r="197" spans="1:18" x14ac:dyDescent="0.25">
      <c r="A197" s="16"/>
      <c r="B197" s="337"/>
      <c r="C197" s="348"/>
      <c r="D197" s="348"/>
      <c r="E197" s="349"/>
      <c r="G197" s="669">
        <v>45310</v>
      </c>
      <c r="H197" s="655" t="s">
        <v>7859</v>
      </c>
      <c r="I197" s="348">
        <v>24000</v>
      </c>
      <c r="J197" s="349"/>
      <c r="K197" s="420">
        <f t="shared" si="9"/>
        <v>9124838.6699999999</v>
      </c>
      <c r="N197" s="16"/>
      <c r="O197" s="655"/>
      <c r="P197" s="348"/>
      <c r="Q197" s="348"/>
      <c r="R197" s="563"/>
    </row>
    <row r="198" spans="1:18" x14ac:dyDescent="0.25">
      <c r="A198" s="16"/>
      <c r="B198" s="337"/>
      <c r="C198" s="348"/>
      <c r="D198" s="348"/>
      <c r="E198" s="349"/>
      <c r="G198" s="669">
        <v>45311</v>
      </c>
      <c r="H198" s="655" t="s">
        <v>7793</v>
      </c>
      <c r="I198" s="348">
        <v>100000</v>
      </c>
      <c r="J198" s="349"/>
      <c r="K198" s="420">
        <f t="shared" si="9"/>
        <v>9024838.6699999999</v>
      </c>
      <c r="N198" s="16"/>
      <c r="O198" s="655"/>
      <c r="P198" s="348"/>
      <c r="Q198" s="348"/>
      <c r="R198" s="563"/>
    </row>
    <row r="199" spans="1:18" x14ac:dyDescent="0.25">
      <c r="A199" s="16"/>
      <c r="B199" s="337"/>
      <c r="C199" s="348"/>
      <c r="D199" s="348"/>
      <c r="E199" s="349"/>
      <c r="G199" s="669">
        <v>45313</v>
      </c>
      <c r="H199" s="655" t="s">
        <v>7852</v>
      </c>
      <c r="I199" s="348">
        <v>75000</v>
      </c>
      <c r="J199" s="349"/>
      <c r="K199" s="420">
        <f t="shared" si="9"/>
        <v>8949838.6699999999</v>
      </c>
      <c r="N199" s="16"/>
      <c r="O199" s="655"/>
      <c r="P199" s="348"/>
      <c r="Q199" s="348"/>
      <c r="R199" s="563"/>
    </row>
    <row r="200" spans="1:18" x14ac:dyDescent="0.25">
      <c r="A200" s="16"/>
      <c r="B200" s="337"/>
      <c r="C200" s="348"/>
      <c r="D200" s="348"/>
      <c r="E200" s="349"/>
      <c r="G200" s="669">
        <v>45313</v>
      </c>
      <c r="H200" s="655" t="s">
        <v>7875</v>
      </c>
      <c r="I200" s="349">
        <v>207895</v>
      </c>
      <c r="J200" s="349"/>
      <c r="K200" s="420">
        <f t="shared" si="9"/>
        <v>8741943.6699999999</v>
      </c>
      <c r="N200" s="16"/>
      <c r="O200" s="655"/>
      <c r="P200" s="348"/>
      <c r="Q200" s="348"/>
      <c r="R200" s="563"/>
    </row>
    <row r="201" spans="1:18" x14ac:dyDescent="0.25">
      <c r="A201" s="16"/>
      <c r="B201" s="337"/>
      <c r="C201" s="348"/>
      <c r="D201" s="348"/>
      <c r="E201" s="349"/>
      <c r="G201" s="669">
        <v>45313</v>
      </c>
      <c r="H201" s="655" t="s">
        <v>7877</v>
      </c>
      <c r="I201" s="349">
        <v>50000</v>
      </c>
      <c r="J201" s="349"/>
      <c r="K201" s="420">
        <f t="shared" si="9"/>
        <v>8691943.6699999999</v>
      </c>
      <c r="N201" s="16"/>
      <c r="O201" s="655"/>
      <c r="P201" s="348"/>
      <c r="Q201" s="348"/>
      <c r="R201" s="563"/>
    </row>
    <row r="202" spans="1:18" x14ac:dyDescent="0.25">
      <c r="A202" s="16"/>
      <c r="B202" s="337"/>
      <c r="C202" s="348"/>
      <c r="D202" s="348"/>
      <c r="E202" s="349"/>
      <c r="G202" s="669">
        <v>45314</v>
      </c>
      <c r="H202" s="655" t="s">
        <v>7878</v>
      </c>
      <c r="I202" s="349">
        <v>200000</v>
      </c>
      <c r="J202" s="349"/>
      <c r="K202" s="420">
        <f t="shared" si="9"/>
        <v>8491943.6699999999</v>
      </c>
      <c r="N202" s="16"/>
      <c r="O202" s="655"/>
      <c r="P202" s="348"/>
      <c r="Q202" s="348"/>
      <c r="R202" s="563"/>
    </row>
    <row r="203" spans="1:18" ht="30" x14ac:dyDescent="0.25">
      <c r="A203" s="16"/>
      <c r="B203" s="337"/>
      <c r="C203" s="348"/>
      <c r="D203" s="348"/>
      <c r="E203" s="349"/>
      <c r="G203" s="669">
        <v>45314</v>
      </c>
      <c r="H203" s="655" t="s">
        <v>7879</v>
      </c>
      <c r="I203" s="349">
        <v>400000</v>
      </c>
      <c r="J203" s="349"/>
      <c r="K203" s="420">
        <f t="shared" si="9"/>
        <v>8091943.6699999999</v>
      </c>
      <c r="N203" s="16"/>
      <c r="O203" s="655"/>
      <c r="P203" s="348"/>
      <c r="Q203" s="348"/>
      <c r="R203" s="563"/>
    </row>
    <row r="204" spans="1:18" x14ac:dyDescent="0.25">
      <c r="A204" s="16"/>
      <c r="B204" s="337"/>
      <c r="C204" s="348"/>
      <c r="D204" s="348"/>
      <c r="E204" s="349"/>
      <c r="G204" s="669">
        <v>45315</v>
      </c>
      <c r="H204" s="655" t="s">
        <v>7880</v>
      </c>
      <c r="I204" s="349">
        <v>1000000</v>
      </c>
      <c r="J204" s="349"/>
      <c r="K204" s="420">
        <f t="shared" si="9"/>
        <v>7091943.6699999999</v>
      </c>
      <c r="N204" s="16"/>
      <c r="O204" s="655"/>
      <c r="P204" s="348"/>
      <c r="Q204" s="348"/>
      <c r="R204" s="563"/>
    </row>
    <row r="205" spans="1:18" x14ac:dyDescent="0.25">
      <c r="A205" s="16"/>
      <c r="B205" s="337"/>
      <c r="C205" s="348"/>
      <c r="D205" s="348"/>
      <c r="E205" s="349"/>
      <c r="G205" s="669">
        <v>45316</v>
      </c>
      <c r="H205" s="655" t="s">
        <v>7885</v>
      </c>
      <c r="I205" s="348">
        <v>500000</v>
      </c>
      <c r="J205" s="349"/>
      <c r="K205" s="420">
        <f t="shared" si="9"/>
        <v>6591943.6699999999</v>
      </c>
      <c r="N205" s="16"/>
      <c r="O205" s="655"/>
      <c r="P205" s="348"/>
      <c r="Q205" s="348"/>
      <c r="R205" s="563"/>
    </row>
    <row r="206" spans="1:18" x14ac:dyDescent="0.25">
      <c r="A206" s="16"/>
      <c r="B206" s="337"/>
      <c r="C206" s="348"/>
      <c r="D206" s="348"/>
      <c r="E206" s="349"/>
      <c r="G206" s="669">
        <v>45316</v>
      </c>
      <c r="H206" s="655" t="s">
        <v>7883</v>
      </c>
      <c r="I206" s="348">
        <v>310000</v>
      </c>
      <c r="J206" s="349"/>
      <c r="K206" s="420">
        <f t="shared" si="9"/>
        <v>6281943.6699999999</v>
      </c>
      <c r="N206" s="16"/>
      <c r="O206" s="655"/>
      <c r="P206" s="348"/>
      <c r="Q206" s="348"/>
      <c r="R206" s="563"/>
    </row>
    <row r="207" spans="1:18" x14ac:dyDescent="0.25">
      <c r="A207" s="16"/>
      <c r="B207" s="337"/>
      <c r="C207" s="348"/>
      <c r="D207" s="348"/>
      <c r="E207" s="349"/>
      <c r="G207" s="669">
        <v>45316</v>
      </c>
      <c r="H207" s="655" t="s">
        <v>7883</v>
      </c>
      <c r="I207" s="348">
        <v>300000</v>
      </c>
      <c r="J207" s="349"/>
      <c r="K207" s="420">
        <f t="shared" si="9"/>
        <v>5981943.6699999999</v>
      </c>
      <c r="N207" s="16"/>
      <c r="O207" s="655"/>
      <c r="P207" s="348"/>
      <c r="Q207" s="348"/>
      <c r="R207" s="563"/>
    </row>
    <row r="208" spans="1:18" x14ac:dyDescent="0.25">
      <c r="A208" s="16"/>
      <c r="B208" s="337"/>
      <c r="C208" s="348"/>
      <c r="D208" s="348"/>
      <c r="E208" s="349"/>
      <c r="G208" s="669">
        <v>45316</v>
      </c>
      <c r="H208" s="655" t="s">
        <v>7883</v>
      </c>
      <c r="I208" s="348">
        <v>400000</v>
      </c>
      <c r="J208" s="349"/>
      <c r="K208" s="420">
        <f t="shared" si="9"/>
        <v>5581943.6699999999</v>
      </c>
      <c r="N208" s="16"/>
      <c r="O208" s="655"/>
      <c r="P208" s="348"/>
      <c r="Q208" s="348"/>
      <c r="R208" s="563"/>
    </row>
    <row r="209" spans="1:18" x14ac:dyDescent="0.25">
      <c r="A209" s="16"/>
      <c r="B209" s="337"/>
      <c r="C209" s="348"/>
      <c r="D209" s="348"/>
      <c r="E209" s="349"/>
      <c r="G209" s="669">
        <v>45316</v>
      </c>
      <c r="H209" s="655" t="s">
        <v>7892</v>
      </c>
      <c r="I209" s="348">
        <v>491000</v>
      </c>
      <c r="J209" s="349"/>
      <c r="K209" s="420">
        <f t="shared" si="9"/>
        <v>5090943.67</v>
      </c>
      <c r="N209" s="16"/>
      <c r="O209" s="655"/>
      <c r="P209" s="348"/>
      <c r="Q209" s="348"/>
      <c r="R209" s="563"/>
    </row>
    <row r="210" spans="1:18" x14ac:dyDescent="0.25">
      <c r="A210" s="16"/>
      <c r="B210" s="337"/>
      <c r="C210" s="348"/>
      <c r="D210" s="348"/>
      <c r="E210" s="349"/>
      <c r="G210" s="669">
        <v>45316</v>
      </c>
      <c r="H210" s="655" t="s">
        <v>7941</v>
      </c>
      <c r="I210" s="348">
        <v>480000</v>
      </c>
      <c r="J210" s="349"/>
      <c r="K210" s="420">
        <f t="shared" si="9"/>
        <v>4610943.67</v>
      </c>
      <c r="N210" s="16"/>
      <c r="O210" s="655"/>
      <c r="P210" s="348"/>
      <c r="Q210" s="348"/>
      <c r="R210" s="563"/>
    </row>
    <row r="211" spans="1:18" x14ac:dyDescent="0.25">
      <c r="A211" s="16"/>
      <c r="B211" s="337"/>
      <c r="C211" s="348"/>
      <c r="D211" s="348"/>
      <c r="E211" s="349"/>
      <c r="G211" s="669">
        <v>45316</v>
      </c>
      <c r="H211" s="655" t="s">
        <v>7941</v>
      </c>
      <c r="I211" s="348">
        <v>370000</v>
      </c>
      <c r="J211" s="349"/>
      <c r="K211" s="420">
        <f t="shared" si="9"/>
        <v>4240943.67</v>
      </c>
      <c r="N211" s="16"/>
      <c r="O211" s="655"/>
      <c r="P211" s="348"/>
      <c r="Q211" s="348"/>
      <c r="R211" s="563"/>
    </row>
    <row r="212" spans="1:18" ht="30" x14ac:dyDescent="0.25">
      <c r="A212" s="16"/>
      <c r="B212" s="337"/>
      <c r="C212" s="348"/>
      <c r="D212" s="348"/>
      <c r="E212" s="349"/>
      <c r="G212" s="669">
        <v>45317</v>
      </c>
      <c r="H212" s="655" t="s">
        <v>7887</v>
      </c>
      <c r="I212" s="349"/>
      <c r="J212" s="349">
        <v>7831493</v>
      </c>
      <c r="K212" s="420">
        <f t="shared" si="9"/>
        <v>12072436.67</v>
      </c>
      <c r="N212" s="16"/>
      <c r="O212" s="655"/>
      <c r="P212" s="348"/>
      <c r="Q212" s="348"/>
      <c r="R212" s="563"/>
    </row>
    <row r="213" spans="1:18" x14ac:dyDescent="0.25">
      <c r="A213" s="16"/>
      <c r="B213" s="337"/>
      <c r="C213" s="348"/>
      <c r="D213" s="348"/>
      <c r="E213" s="349"/>
      <c r="G213" s="669">
        <v>45317</v>
      </c>
      <c r="H213" s="695" t="s">
        <v>7352</v>
      </c>
      <c r="I213" s="689">
        <v>78000</v>
      </c>
      <c r="J213" s="349"/>
      <c r="K213" s="420">
        <f t="shared" si="9"/>
        <v>11994436.67</v>
      </c>
      <c r="N213" s="16"/>
      <c r="O213" s="655"/>
      <c r="P213" s="348"/>
      <c r="Q213" s="348"/>
      <c r="R213" s="563"/>
    </row>
    <row r="214" spans="1:18" x14ac:dyDescent="0.25">
      <c r="A214" s="16"/>
      <c r="B214" s="337"/>
      <c r="C214" s="348"/>
      <c r="D214" s="348"/>
      <c r="E214" s="349"/>
      <c r="G214" s="669">
        <v>45318</v>
      </c>
      <c r="H214" s="655" t="s">
        <v>7890</v>
      </c>
      <c r="I214" s="349">
        <v>48000</v>
      </c>
      <c r="J214" s="349"/>
      <c r="K214" s="420">
        <f t="shared" si="9"/>
        <v>11946436.67</v>
      </c>
      <c r="N214" s="16"/>
      <c r="O214" s="655"/>
      <c r="P214" s="348"/>
      <c r="Q214" s="348"/>
      <c r="R214" s="563"/>
    </row>
    <row r="215" spans="1:18" x14ac:dyDescent="0.25">
      <c r="A215" s="16"/>
      <c r="B215" s="337"/>
      <c r="C215" s="348"/>
      <c r="D215" s="348"/>
      <c r="E215" s="349"/>
      <c r="G215" s="669">
        <v>45318</v>
      </c>
      <c r="H215" s="655" t="s">
        <v>7855</v>
      </c>
      <c r="I215" s="349">
        <v>50000</v>
      </c>
      <c r="J215" s="349"/>
      <c r="K215" s="420">
        <f t="shared" si="9"/>
        <v>11896436.67</v>
      </c>
      <c r="N215" s="16"/>
      <c r="O215" s="655"/>
      <c r="P215" s="348"/>
      <c r="Q215" s="348"/>
      <c r="R215" s="563"/>
    </row>
    <row r="216" spans="1:18" ht="45" x14ac:dyDescent="0.25">
      <c r="A216" s="16"/>
      <c r="B216" s="337"/>
      <c r="C216" s="348"/>
      <c r="D216" s="348"/>
      <c r="E216" s="349"/>
      <c r="G216" s="669">
        <v>45322</v>
      </c>
      <c r="H216" s="655" t="s">
        <v>7893</v>
      </c>
      <c r="I216" s="349">
        <v>25000</v>
      </c>
      <c r="J216" s="349"/>
      <c r="K216" s="420">
        <f t="shared" si="9"/>
        <v>11871436.67</v>
      </c>
      <c r="N216" s="16"/>
      <c r="O216" s="655"/>
      <c r="P216" s="348"/>
      <c r="Q216" s="348"/>
      <c r="R216" s="563"/>
    </row>
    <row r="217" spans="1:18" ht="45" x14ac:dyDescent="0.25">
      <c r="A217" s="16"/>
      <c r="B217" s="337"/>
      <c r="C217" s="348"/>
      <c r="D217" s="348"/>
      <c r="E217" s="349"/>
      <c r="G217" s="669">
        <v>45323</v>
      </c>
      <c r="H217" s="713" t="s">
        <v>7897</v>
      </c>
      <c r="I217" s="714">
        <v>500000</v>
      </c>
      <c r="J217" s="349"/>
      <c r="K217" s="420">
        <f t="shared" si="9"/>
        <v>11371436.67</v>
      </c>
      <c r="N217" s="16"/>
      <c r="O217" s="655"/>
      <c r="P217" s="348"/>
      <c r="Q217" s="348"/>
      <c r="R217" s="563"/>
    </row>
    <row r="218" spans="1:18" ht="45" x14ac:dyDescent="0.25">
      <c r="A218" s="16"/>
      <c r="B218" s="337"/>
      <c r="C218" s="348"/>
      <c r="D218" s="348"/>
      <c r="E218" s="349"/>
      <c r="G218" s="669">
        <v>45324</v>
      </c>
      <c r="H218" s="655" t="s">
        <v>7893</v>
      </c>
      <c r="I218" s="349">
        <v>25000</v>
      </c>
      <c r="J218" s="349"/>
      <c r="K218" s="420">
        <f t="shared" si="9"/>
        <v>11346436.67</v>
      </c>
      <c r="N218" s="16"/>
      <c r="O218" s="655"/>
      <c r="P218" s="348"/>
      <c r="Q218" s="348"/>
      <c r="R218" s="563"/>
    </row>
    <row r="219" spans="1:18" ht="30" x14ac:dyDescent="0.25">
      <c r="A219" s="16"/>
      <c r="B219" s="337"/>
      <c r="C219" s="348"/>
      <c r="D219" s="348"/>
      <c r="E219" s="349"/>
      <c r="G219" s="669">
        <v>45325</v>
      </c>
      <c r="H219" s="655" t="s">
        <v>7898</v>
      </c>
      <c r="I219" s="348">
        <v>50000</v>
      </c>
      <c r="J219" s="349"/>
      <c r="K219" s="420">
        <f t="shared" si="9"/>
        <v>11296436.67</v>
      </c>
      <c r="N219" s="16"/>
      <c r="O219" s="655"/>
      <c r="P219" s="348"/>
      <c r="Q219" s="348"/>
      <c r="R219" s="563"/>
    </row>
    <row r="220" spans="1:18" ht="30" x14ac:dyDescent="0.25">
      <c r="A220" s="16"/>
      <c r="B220" s="337"/>
      <c r="C220" s="348"/>
      <c r="D220" s="348"/>
      <c r="E220" s="349"/>
      <c r="G220" s="669">
        <v>45325</v>
      </c>
      <c r="H220" s="655" t="s">
        <v>7899</v>
      </c>
      <c r="I220" s="348">
        <v>50000</v>
      </c>
      <c r="J220" s="349"/>
      <c r="K220" s="420">
        <f t="shared" si="9"/>
        <v>11246436.67</v>
      </c>
      <c r="N220" s="16"/>
      <c r="O220" s="655"/>
      <c r="P220" s="348"/>
      <c r="Q220" s="348"/>
      <c r="R220" s="563"/>
    </row>
    <row r="221" spans="1:18" x14ac:dyDescent="0.25">
      <c r="A221" s="16"/>
      <c r="B221" s="337"/>
      <c r="C221" s="348"/>
      <c r="D221" s="348"/>
      <c r="E221" s="349"/>
      <c r="G221" s="669">
        <v>45328</v>
      </c>
      <c r="H221" s="655" t="s">
        <v>7900</v>
      </c>
      <c r="I221" s="348">
        <v>100000</v>
      </c>
      <c r="J221" s="349"/>
      <c r="K221" s="420">
        <f t="shared" si="9"/>
        <v>11146436.67</v>
      </c>
      <c r="N221" s="16"/>
      <c r="O221" s="655"/>
      <c r="P221" s="348"/>
      <c r="Q221" s="348"/>
      <c r="R221" s="563"/>
    </row>
    <row r="222" spans="1:18" ht="30" x14ac:dyDescent="0.25">
      <c r="A222" s="16"/>
      <c r="B222" s="337"/>
      <c r="C222" s="348"/>
      <c r="D222" s="348"/>
      <c r="E222" s="349"/>
      <c r="G222" s="669">
        <v>45329</v>
      </c>
      <c r="H222" s="655" t="s">
        <v>7901</v>
      </c>
      <c r="I222" s="17">
        <v>162500</v>
      </c>
      <c r="J222" s="349"/>
      <c r="K222" s="420">
        <f t="shared" si="9"/>
        <v>10983936.67</v>
      </c>
      <c r="N222" s="16"/>
      <c r="O222" s="655"/>
      <c r="P222" s="348"/>
      <c r="Q222" s="348"/>
      <c r="R222" s="563"/>
    </row>
    <row r="223" spans="1:18" ht="30" x14ac:dyDescent="0.25">
      <c r="A223" s="16"/>
      <c r="B223" s="337"/>
      <c r="C223" s="348"/>
      <c r="D223" s="348"/>
      <c r="E223" s="349"/>
      <c r="G223" s="669">
        <v>45329</v>
      </c>
      <c r="H223" s="655" t="s">
        <v>7902</v>
      </c>
      <c r="I223" s="17">
        <v>153500</v>
      </c>
      <c r="J223" s="349"/>
      <c r="K223" s="420">
        <f t="shared" si="9"/>
        <v>10830436.67</v>
      </c>
      <c r="N223" s="16"/>
      <c r="O223" s="655"/>
      <c r="P223" s="348"/>
      <c r="Q223" s="348"/>
      <c r="R223" s="563"/>
    </row>
    <row r="224" spans="1:18" s="18" customFormat="1" ht="30" x14ac:dyDescent="0.25">
      <c r="A224" s="656"/>
      <c r="B224" s="655"/>
      <c r="C224" s="348"/>
      <c r="D224" s="348"/>
      <c r="E224" s="349"/>
      <c r="G224" s="669">
        <v>45329</v>
      </c>
      <c r="H224" s="655" t="s">
        <v>7903</v>
      </c>
      <c r="I224" s="348">
        <v>88800</v>
      </c>
      <c r="J224" s="349"/>
      <c r="K224" s="420">
        <f t="shared" si="9"/>
        <v>10741636.67</v>
      </c>
      <c r="N224" s="656"/>
      <c r="O224" s="655"/>
      <c r="P224" s="348"/>
      <c r="Q224" s="348"/>
      <c r="R224" s="563"/>
    </row>
    <row r="225" spans="1:18" s="18" customFormat="1" ht="30" x14ac:dyDescent="0.25">
      <c r="A225" s="656"/>
      <c r="B225" s="655"/>
      <c r="C225" s="348"/>
      <c r="D225" s="348"/>
      <c r="E225" s="349"/>
      <c r="G225" s="669">
        <v>45329</v>
      </c>
      <c r="H225" s="655" t="s">
        <v>7905</v>
      </c>
      <c r="I225" s="348">
        <v>164000</v>
      </c>
      <c r="J225" s="349"/>
      <c r="K225" s="420">
        <f t="shared" si="9"/>
        <v>10577636.67</v>
      </c>
      <c r="N225" s="656"/>
      <c r="O225" s="655"/>
      <c r="P225" s="348"/>
      <c r="Q225" s="348"/>
      <c r="R225" s="563"/>
    </row>
    <row r="226" spans="1:18" s="18" customFormat="1" ht="30" x14ac:dyDescent="0.25">
      <c r="A226" s="656"/>
      <c r="B226" s="655"/>
      <c r="C226" s="348"/>
      <c r="D226" s="348"/>
      <c r="E226" s="349"/>
      <c r="G226" s="669">
        <v>45329</v>
      </c>
      <c r="H226" s="655" t="s">
        <v>7904</v>
      </c>
      <c r="I226" s="348">
        <v>140000</v>
      </c>
      <c r="J226" s="349"/>
      <c r="K226" s="420">
        <f t="shared" si="9"/>
        <v>10437636.67</v>
      </c>
      <c r="N226" s="656"/>
      <c r="O226" s="655"/>
      <c r="P226" s="348"/>
      <c r="Q226" s="348"/>
      <c r="R226" s="563"/>
    </row>
    <row r="227" spans="1:18" s="18" customFormat="1" ht="30" x14ac:dyDescent="0.25">
      <c r="A227" s="656"/>
      <c r="B227" s="655"/>
      <c r="C227" s="348"/>
      <c r="D227" s="348"/>
      <c r="E227" s="349"/>
      <c r="G227" s="669">
        <v>45332</v>
      </c>
      <c r="H227" s="655" t="s">
        <v>7909</v>
      </c>
      <c r="I227" s="348">
        <v>85000</v>
      </c>
      <c r="J227" s="349"/>
      <c r="K227" s="420">
        <f t="shared" si="9"/>
        <v>10352636.67</v>
      </c>
      <c r="N227" s="656"/>
      <c r="O227" s="655"/>
      <c r="P227" s="348"/>
      <c r="Q227" s="348"/>
      <c r="R227" s="563"/>
    </row>
    <row r="228" spans="1:18" s="18" customFormat="1" x14ac:dyDescent="0.25">
      <c r="A228" s="656"/>
      <c r="B228" s="655"/>
      <c r="C228" s="348"/>
      <c r="D228" s="348"/>
      <c r="E228" s="349"/>
      <c r="G228" s="669">
        <v>45332</v>
      </c>
      <c r="H228" s="655" t="s">
        <v>7908</v>
      </c>
      <c r="I228" s="348">
        <v>500000</v>
      </c>
      <c r="J228" s="349"/>
      <c r="K228" s="420">
        <f t="shared" si="9"/>
        <v>9852636.6699999999</v>
      </c>
      <c r="N228" s="656"/>
      <c r="O228" s="655"/>
      <c r="P228" s="348"/>
      <c r="Q228" s="348"/>
      <c r="R228" s="563"/>
    </row>
    <row r="229" spans="1:18" s="18" customFormat="1" ht="30" x14ac:dyDescent="0.25">
      <c r="A229" s="656"/>
      <c r="B229" s="655"/>
      <c r="C229" s="348"/>
      <c r="D229" s="348"/>
      <c r="E229" s="349"/>
      <c r="G229" s="669">
        <v>45334</v>
      </c>
      <c r="H229" s="655" t="s">
        <v>7910</v>
      </c>
      <c r="I229" s="348">
        <v>60000</v>
      </c>
      <c r="J229" s="349"/>
      <c r="K229" s="420">
        <f t="shared" si="9"/>
        <v>9792636.6699999999</v>
      </c>
      <c r="N229" s="656"/>
      <c r="O229" s="655"/>
      <c r="P229" s="348"/>
      <c r="Q229" s="348"/>
      <c r="R229" s="563"/>
    </row>
    <row r="230" spans="1:18" s="18" customFormat="1" x14ac:dyDescent="0.25">
      <c r="A230" s="656"/>
      <c r="B230" s="655"/>
      <c r="C230" s="348"/>
      <c r="D230" s="348"/>
      <c r="E230" s="349"/>
      <c r="G230" s="669">
        <v>45334</v>
      </c>
      <c r="H230" s="655" t="s">
        <v>7877</v>
      </c>
      <c r="I230" s="348">
        <v>100000</v>
      </c>
      <c r="J230" s="349"/>
      <c r="K230" s="420">
        <f t="shared" si="9"/>
        <v>9692636.6699999999</v>
      </c>
      <c r="N230" s="656"/>
      <c r="O230" s="655"/>
      <c r="P230" s="348"/>
      <c r="Q230" s="348"/>
      <c r="R230" s="563"/>
    </row>
    <row r="231" spans="1:18" s="18" customFormat="1" ht="30" x14ac:dyDescent="0.25">
      <c r="A231" s="656"/>
      <c r="B231" s="655"/>
      <c r="C231" s="348"/>
      <c r="D231" s="348"/>
      <c r="E231" s="349"/>
      <c r="G231" s="669">
        <v>45335</v>
      </c>
      <c r="H231" s="655" t="s">
        <v>7904</v>
      </c>
      <c r="I231" s="348">
        <v>140000</v>
      </c>
      <c r="J231" s="349"/>
      <c r="K231" s="420">
        <f t="shared" si="9"/>
        <v>9552636.6699999999</v>
      </c>
      <c r="N231" s="656"/>
      <c r="O231" s="655"/>
      <c r="P231" s="348"/>
      <c r="Q231" s="348"/>
      <c r="R231" s="563"/>
    </row>
    <row r="232" spans="1:18" s="18" customFormat="1" ht="30" x14ac:dyDescent="0.25">
      <c r="A232" s="656"/>
      <c r="B232" s="655"/>
      <c r="C232" s="348"/>
      <c r="D232" s="348"/>
      <c r="E232" s="349"/>
      <c r="G232" s="669">
        <v>45338</v>
      </c>
      <c r="H232" s="655" t="s">
        <v>7916</v>
      </c>
      <c r="I232" s="348">
        <v>50000</v>
      </c>
      <c r="J232" s="349"/>
      <c r="K232" s="420">
        <f t="shared" si="9"/>
        <v>9502636.6699999999</v>
      </c>
      <c r="N232" s="656"/>
      <c r="O232" s="655"/>
      <c r="P232" s="348"/>
      <c r="Q232" s="348"/>
      <c r="R232" s="563"/>
    </row>
    <row r="233" spans="1:18" s="18" customFormat="1" x14ac:dyDescent="0.25">
      <c r="A233" s="656"/>
      <c r="B233" s="655"/>
      <c r="C233" s="348"/>
      <c r="D233" s="348"/>
      <c r="E233" s="349"/>
      <c r="G233" s="669">
        <v>45339</v>
      </c>
      <c r="H233" s="655" t="s">
        <v>7920</v>
      </c>
      <c r="I233" s="348">
        <v>108000</v>
      </c>
      <c r="J233" s="349"/>
      <c r="K233" s="420">
        <f t="shared" si="9"/>
        <v>9394636.6699999999</v>
      </c>
      <c r="N233" s="656"/>
      <c r="O233" s="655"/>
      <c r="P233" s="348"/>
      <c r="Q233" s="348"/>
      <c r="R233" s="563"/>
    </row>
    <row r="234" spans="1:18" s="18" customFormat="1" x14ac:dyDescent="0.25">
      <c r="A234" s="656"/>
      <c r="B234" s="655"/>
      <c r="C234" s="348"/>
      <c r="D234" s="348"/>
      <c r="E234" s="349"/>
      <c r="G234" s="669">
        <v>45339</v>
      </c>
      <c r="H234" s="655" t="s">
        <v>7925</v>
      </c>
      <c r="I234" s="348">
        <v>250000</v>
      </c>
      <c r="J234" s="349"/>
      <c r="K234" s="420">
        <f t="shared" si="9"/>
        <v>9144636.6699999999</v>
      </c>
      <c r="N234" s="656"/>
      <c r="O234" s="655"/>
      <c r="P234" s="348"/>
      <c r="Q234" s="348"/>
      <c r="R234" s="563"/>
    </row>
    <row r="235" spans="1:18" s="18" customFormat="1" x14ac:dyDescent="0.25">
      <c r="A235" s="656"/>
      <c r="B235" s="655"/>
      <c r="C235" s="348"/>
      <c r="D235" s="348"/>
      <c r="E235" s="349"/>
      <c r="G235" s="669">
        <v>45339</v>
      </c>
      <c r="H235" s="655" t="s">
        <v>7921</v>
      </c>
      <c r="I235" s="348">
        <v>200000</v>
      </c>
      <c r="J235" s="349"/>
      <c r="K235" s="420">
        <f t="shared" si="9"/>
        <v>8944636.6699999999</v>
      </c>
      <c r="N235" s="656"/>
      <c r="O235" s="655"/>
      <c r="P235" s="348"/>
      <c r="Q235" s="348"/>
      <c r="R235" s="563"/>
    </row>
    <row r="236" spans="1:18" s="18" customFormat="1" x14ac:dyDescent="0.25">
      <c r="A236" s="656"/>
      <c r="B236" s="655"/>
      <c r="C236" s="348"/>
      <c r="D236" s="348"/>
      <c r="E236" s="349"/>
      <c r="G236" s="669">
        <v>45339</v>
      </c>
      <c r="H236" s="655" t="s">
        <v>7921</v>
      </c>
      <c r="I236" s="348">
        <v>104800</v>
      </c>
      <c r="J236" s="349"/>
      <c r="K236" s="420">
        <f t="shared" si="9"/>
        <v>8839836.6699999999</v>
      </c>
      <c r="N236" s="656"/>
      <c r="O236" s="655"/>
      <c r="P236" s="348"/>
      <c r="Q236" s="348"/>
      <c r="R236" s="563"/>
    </row>
    <row r="237" spans="1:18" s="18" customFormat="1" x14ac:dyDescent="0.25">
      <c r="A237" s="656"/>
      <c r="B237" s="655"/>
      <c r="C237" s="348"/>
      <c r="D237" s="348"/>
      <c r="E237" s="349"/>
      <c r="G237" s="669">
        <v>45339</v>
      </c>
      <c r="H237" s="655" t="s">
        <v>7921</v>
      </c>
      <c r="I237" s="348">
        <v>200000</v>
      </c>
      <c r="J237" s="349"/>
      <c r="K237" s="420">
        <f t="shared" si="9"/>
        <v>8639836.6699999999</v>
      </c>
      <c r="N237" s="656"/>
      <c r="O237" s="655"/>
      <c r="P237" s="348"/>
      <c r="Q237" s="348"/>
      <c r="R237" s="563"/>
    </row>
    <row r="238" spans="1:18" s="18" customFormat="1" x14ac:dyDescent="0.25">
      <c r="A238" s="656"/>
      <c r="B238" s="655"/>
      <c r="C238" s="348"/>
      <c r="D238" s="348"/>
      <c r="E238" s="349"/>
      <c r="G238" s="669">
        <v>45339</v>
      </c>
      <c r="H238" s="655" t="s">
        <v>7921</v>
      </c>
      <c r="I238" s="348">
        <v>200000</v>
      </c>
      <c r="J238" s="349"/>
      <c r="K238" s="420">
        <f t="shared" si="9"/>
        <v>8439836.6699999999</v>
      </c>
      <c r="N238" s="656"/>
      <c r="O238" s="655"/>
      <c r="P238" s="348"/>
      <c r="Q238" s="348"/>
      <c r="R238" s="563"/>
    </row>
    <row r="239" spans="1:18" s="18" customFormat="1" ht="30" x14ac:dyDescent="0.25">
      <c r="A239" s="656"/>
      <c r="B239" s="655"/>
      <c r="C239" s="348"/>
      <c r="D239" s="348"/>
      <c r="E239" s="349"/>
      <c r="G239" s="669">
        <v>45339</v>
      </c>
      <c r="H239" s="655" t="s">
        <v>7922</v>
      </c>
      <c r="I239" s="348">
        <v>40000</v>
      </c>
      <c r="J239" s="349"/>
      <c r="K239" s="420">
        <f t="shared" si="9"/>
        <v>8399836.6699999999</v>
      </c>
      <c r="N239" s="656"/>
      <c r="O239" s="655"/>
      <c r="P239" s="348"/>
      <c r="Q239" s="348"/>
      <c r="R239" s="563"/>
    </row>
    <row r="240" spans="1:18" s="18" customFormat="1" ht="30" x14ac:dyDescent="0.25">
      <c r="A240" s="656"/>
      <c r="B240" s="655"/>
      <c r="C240" s="348"/>
      <c r="D240" s="348"/>
      <c r="E240" s="349"/>
      <c r="G240" s="669">
        <v>45339</v>
      </c>
      <c r="H240" s="655" t="s">
        <v>7927</v>
      </c>
      <c r="I240" s="348">
        <v>250000</v>
      </c>
      <c r="J240" s="349"/>
      <c r="K240" s="420">
        <f t="shared" si="9"/>
        <v>8149836.6699999999</v>
      </c>
      <c r="N240" s="656"/>
      <c r="O240" s="655"/>
      <c r="P240" s="348"/>
      <c r="Q240" s="348"/>
      <c r="R240" s="563"/>
    </row>
    <row r="241" spans="1:18" s="18" customFormat="1" ht="30" x14ac:dyDescent="0.25">
      <c r="A241" s="656"/>
      <c r="B241" s="655"/>
      <c r="C241" s="348"/>
      <c r="D241" s="348"/>
      <c r="E241" s="349"/>
      <c r="G241" s="669">
        <v>45341</v>
      </c>
      <c r="H241" s="655" t="s">
        <v>7924</v>
      </c>
      <c r="I241" s="348">
        <v>40000</v>
      </c>
      <c r="J241" s="349"/>
      <c r="K241" s="420">
        <f t="shared" si="9"/>
        <v>8109836.6699999999</v>
      </c>
      <c r="N241" s="656"/>
      <c r="O241" s="655"/>
      <c r="P241" s="348"/>
      <c r="Q241" s="348"/>
      <c r="R241" s="563"/>
    </row>
    <row r="242" spans="1:18" s="18" customFormat="1" ht="30" x14ac:dyDescent="0.25">
      <c r="A242" s="656"/>
      <c r="B242" s="655"/>
      <c r="C242" s="348"/>
      <c r="D242" s="348"/>
      <c r="E242" s="349"/>
      <c r="G242" s="669">
        <v>45341</v>
      </c>
      <c r="H242" s="655" t="s">
        <v>7901</v>
      </c>
      <c r="I242" s="348">
        <v>20180</v>
      </c>
      <c r="J242" s="349"/>
      <c r="K242" s="420">
        <f t="shared" si="9"/>
        <v>8089656.6699999999</v>
      </c>
      <c r="N242" s="656"/>
      <c r="O242" s="655"/>
      <c r="P242" s="348"/>
      <c r="Q242" s="348"/>
      <c r="R242" s="563"/>
    </row>
    <row r="243" spans="1:18" s="18" customFormat="1" x14ac:dyDescent="0.25">
      <c r="A243" s="656"/>
      <c r="B243" s="655"/>
      <c r="C243" s="348"/>
      <c r="D243" s="348"/>
      <c r="E243" s="349"/>
      <c r="G243" s="669">
        <v>45341</v>
      </c>
      <c r="H243" s="655" t="s">
        <v>7928</v>
      </c>
      <c r="I243" s="348">
        <v>300000</v>
      </c>
      <c r="J243" s="349"/>
      <c r="K243" s="420">
        <f t="shared" si="9"/>
        <v>7789656.6699999999</v>
      </c>
      <c r="N243" s="656"/>
      <c r="O243" s="655"/>
      <c r="P243" s="348"/>
      <c r="Q243" s="348"/>
      <c r="R243" s="563"/>
    </row>
    <row r="244" spans="1:18" s="18" customFormat="1" x14ac:dyDescent="0.25">
      <c r="A244" s="656"/>
      <c r="B244" s="655"/>
      <c r="C244" s="348"/>
      <c r="D244" s="348"/>
      <c r="E244" s="349"/>
      <c r="G244" s="669">
        <v>45341</v>
      </c>
      <c r="H244" s="655" t="s">
        <v>7774</v>
      </c>
      <c r="I244" s="348">
        <v>628670</v>
      </c>
      <c r="J244" s="349"/>
      <c r="K244" s="420">
        <f t="shared" si="9"/>
        <v>7160986.6699999999</v>
      </c>
      <c r="N244" s="656"/>
      <c r="O244" s="655"/>
      <c r="P244" s="348"/>
      <c r="Q244" s="348"/>
      <c r="R244" s="563"/>
    </row>
    <row r="245" spans="1:18" s="18" customFormat="1" x14ac:dyDescent="0.25">
      <c r="A245" s="656"/>
      <c r="B245" s="655"/>
      <c r="C245" s="348"/>
      <c r="D245" s="348"/>
      <c r="E245" s="349"/>
      <c r="G245" s="669">
        <v>45341</v>
      </c>
      <c r="H245" s="655" t="s">
        <v>7797</v>
      </c>
      <c r="I245" s="348">
        <v>196890</v>
      </c>
      <c r="J245" s="349"/>
      <c r="K245" s="420">
        <f t="shared" si="9"/>
        <v>6964096.6699999999</v>
      </c>
      <c r="N245" s="656"/>
      <c r="O245" s="655"/>
      <c r="P245" s="348"/>
      <c r="Q245" s="348"/>
      <c r="R245" s="563"/>
    </row>
    <row r="246" spans="1:18" s="18" customFormat="1" ht="30" x14ac:dyDescent="0.25">
      <c r="A246" s="656"/>
      <c r="B246" s="655"/>
      <c r="C246" s="348"/>
      <c r="D246" s="348"/>
      <c r="E246" s="349"/>
      <c r="G246" s="669">
        <v>45341</v>
      </c>
      <c r="H246" s="655" t="s">
        <v>7902</v>
      </c>
      <c r="I246" s="348">
        <v>74950</v>
      </c>
      <c r="J246" s="349"/>
      <c r="K246" s="420">
        <f t="shared" si="9"/>
        <v>6889146.6699999999</v>
      </c>
      <c r="N246" s="656"/>
      <c r="O246" s="655"/>
      <c r="P246" s="348"/>
      <c r="Q246" s="348"/>
      <c r="R246" s="563"/>
    </row>
    <row r="247" spans="1:18" s="18" customFormat="1" x14ac:dyDescent="0.25">
      <c r="A247" s="656"/>
      <c r="B247" s="655"/>
      <c r="C247" s="348"/>
      <c r="D247" s="348"/>
      <c r="E247" s="349"/>
      <c r="G247" s="669">
        <v>45341</v>
      </c>
      <c r="H247" s="655" t="s">
        <v>7929</v>
      </c>
      <c r="I247" s="348">
        <v>304620</v>
      </c>
      <c r="J247" s="349"/>
      <c r="K247" s="420">
        <f t="shared" si="9"/>
        <v>6584526.6699999999</v>
      </c>
      <c r="N247" s="656"/>
      <c r="O247" s="655"/>
      <c r="P247" s="348"/>
      <c r="Q247" s="348"/>
      <c r="R247" s="563"/>
    </row>
    <row r="248" spans="1:18" s="18" customFormat="1" x14ac:dyDescent="0.25">
      <c r="A248" s="656"/>
      <c r="B248" s="655"/>
      <c r="C248" s="348"/>
      <c r="D248" s="348"/>
      <c r="E248" s="349"/>
      <c r="G248" s="669">
        <v>45342</v>
      </c>
      <c r="H248" s="655" t="s">
        <v>7930</v>
      </c>
      <c r="I248" s="348">
        <v>40000</v>
      </c>
      <c r="J248" s="349"/>
      <c r="K248" s="420">
        <f t="shared" si="9"/>
        <v>6544526.6699999999</v>
      </c>
      <c r="N248" s="656"/>
      <c r="O248" s="655"/>
      <c r="P248" s="348"/>
      <c r="Q248" s="348"/>
      <c r="R248" s="563"/>
    </row>
    <row r="249" spans="1:18" s="18" customFormat="1" x14ac:dyDescent="0.25">
      <c r="A249" s="656"/>
      <c r="B249" s="655"/>
      <c r="C249" s="348"/>
      <c r="D249" s="348"/>
      <c r="E249" s="349"/>
      <c r="G249" s="669">
        <v>45342</v>
      </c>
      <c r="H249" s="655" t="s">
        <v>7931</v>
      </c>
      <c r="I249" s="348">
        <v>149000</v>
      </c>
      <c r="J249" s="349"/>
      <c r="K249" s="420">
        <f t="shared" si="9"/>
        <v>6395526.6699999999</v>
      </c>
      <c r="N249" s="656"/>
      <c r="O249" s="655"/>
      <c r="P249" s="348"/>
      <c r="Q249" s="348"/>
      <c r="R249" s="563"/>
    </row>
    <row r="250" spans="1:18" s="18" customFormat="1" x14ac:dyDescent="0.25">
      <c r="A250" s="656"/>
      <c r="B250" s="655"/>
      <c r="C250" s="348"/>
      <c r="D250" s="348"/>
      <c r="E250" s="349"/>
      <c r="G250" s="669">
        <v>45342</v>
      </c>
      <c r="H250" s="655" t="s">
        <v>7932</v>
      </c>
      <c r="I250" s="348">
        <v>300000</v>
      </c>
      <c r="J250" s="349"/>
      <c r="K250" s="420">
        <f t="shared" si="9"/>
        <v>6095526.6699999999</v>
      </c>
      <c r="N250" s="656"/>
      <c r="O250" s="655"/>
      <c r="P250" s="348"/>
      <c r="Q250" s="348"/>
      <c r="R250" s="563"/>
    </row>
    <row r="251" spans="1:18" s="18" customFormat="1" x14ac:dyDescent="0.25">
      <c r="A251" s="656"/>
      <c r="B251" s="655"/>
      <c r="C251" s="348"/>
      <c r="D251" s="348"/>
      <c r="E251" s="349"/>
      <c r="G251" s="669">
        <v>45343</v>
      </c>
      <c r="H251" s="655" t="s">
        <v>7933</v>
      </c>
      <c r="I251" s="348">
        <v>275000</v>
      </c>
      <c r="J251" s="349"/>
      <c r="K251" s="420">
        <f t="shared" si="9"/>
        <v>5820526.6699999999</v>
      </c>
      <c r="N251" s="656"/>
      <c r="O251" s="655"/>
      <c r="P251" s="348"/>
      <c r="Q251" s="348"/>
      <c r="R251" s="563"/>
    </row>
    <row r="252" spans="1:18" s="18" customFormat="1" x14ac:dyDescent="0.25">
      <c r="A252" s="656"/>
      <c r="B252" s="655"/>
      <c r="C252" s="348"/>
      <c r="D252" s="348"/>
      <c r="E252" s="349"/>
      <c r="G252" s="669">
        <v>45343</v>
      </c>
      <c r="H252" s="655" t="s">
        <v>7880</v>
      </c>
      <c r="I252" s="348">
        <v>1000000</v>
      </c>
      <c r="J252" s="349"/>
      <c r="K252" s="420">
        <f t="shared" si="9"/>
        <v>4820526.67</v>
      </c>
      <c r="N252" s="656"/>
      <c r="O252" s="655"/>
      <c r="P252" s="348"/>
      <c r="Q252" s="348"/>
      <c r="R252" s="563"/>
    </row>
    <row r="253" spans="1:18" s="18" customFormat="1" ht="30" x14ac:dyDescent="0.25">
      <c r="A253" s="656"/>
      <c r="B253" s="655"/>
      <c r="C253" s="348"/>
      <c r="D253" s="348"/>
      <c r="E253" s="349"/>
      <c r="G253" s="669">
        <v>45345</v>
      </c>
      <c r="H253" s="655" t="s">
        <v>7935</v>
      </c>
      <c r="I253" s="348">
        <v>195500</v>
      </c>
      <c r="J253" s="349"/>
      <c r="K253" s="420">
        <f t="shared" si="9"/>
        <v>4625026.67</v>
      </c>
      <c r="N253" s="656"/>
      <c r="O253" s="655"/>
      <c r="P253" s="348"/>
      <c r="Q253" s="348"/>
      <c r="R253" s="563"/>
    </row>
    <row r="254" spans="1:18" s="18" customFormat="1" ht="30" x14ac:dyDescent="0.25">
      <c r="A254" s="656"/>
      <c r="B254" s="655"/>
      <c r="C254" s="348"/>
      <c r="D254" s="348"/>
      <c r="E254" s="349"/>
      <c r="G254" s="669">
        <v>45345</v>
      </c>
      <c r="H254" s="655" t="s">
        <v>7936</v>
      </c>
      <c r="I254" s="348">
        <v>21600</v>
      </c>
      <c r="J254" s="349"/>
      <c r="K254" s="420">
        <f t="shared" si="9"/>
        <v>4603426.67</v>
      </c>
      <c r="N254" s="656"/>
      <c r="O254" s="655"/>
      <c r="P254" s="348"/>
      <c r="Q254" s="348"/>
      <c r="R254" s="563"/>
    </row>
    <row r="255" spans="1:18" s="18" customFormat="1" ht="30" x14ac:dyDescent="0.25">
      <c r="A255" s="656"/>
      <c r="B255" s="655"/>
      <c r="C255" s="348"/>
      <c r="D255" s="348"/>
      <c r="E255" s="349"/>
      <c r="G255" s="669">
        <v>45345</v>
      </c>
      <c r="H255" s="655" t="s">
        <v>7934</v>
      </c>
      <c r="I255" s="348">
        <v>78500</v>
      </c>
      <c r="J255" s="349"/>
      <c r="K255" s="420">
        <f t="shared" si="9"/>
        <v>4524926.67</v>
      </c>
      <c r="N255" s="656"/>
      <c r="O255" s="655"/>
      <c r="P255" s="348"/>
      <c r="Q255" s="348"/>
      <c r="R255" s="563"/>
    </row>
    <row r="256" spans="1:18" s="18" customFormat="1" ht="30" x14ac:dyDescent="0.25">
      <c r="A256" s="656"/>
      <c r="B256" s="655"/>
      <c r="C256" s="348"/>
      <c r="D256" s="348"/>
      <c r="E256" s="349"/>
      <c r="G256" s="669">
        <v>45345</v>
      </c>
      <c r="H256" s="655" t="s">
        <v>7937</v>
      </c>
      <c r="I256" s="348">
        <v>200000</v>
      </c>
      <c r="J256" s="349"/>
      <c r="K256" s="420">
        <f t="shared" si="9"/>
        <v>4324926.67</v>
      </c>
      <c r="N256" s="656"/>
      <c r="O256" s="655"/>
      <c r="P256" s="348"/>
      <c r="Q256" s="348"/>
      <c r="R256" s="563"/>
    </row>
    <row r="257" spans="1:18" s="18" customFormat="1" ht="30" x14ac:dyDescent="0.25">
      <c r="A257" s="656"/>
      <c r="B257" s="655"/>
      <c r="C257" s="348"/>
      <c r="D257" s="348"/>
      <c r="E257" s="349"/>
      <c r="G257" s="669">
        <v>45345</v>
      </c>
      <c r="H257" s="655" t="s">
        <v>7938</v>
      </c>
      <c r="I257" s="348">
        <v>200000</v>
      </c>
      <c r="J257" s="349"/>
      <c r="K257" s="420">
        <f t="shared" si="9"/>
        <v>4124926.67</v>
      </c>
      <c r="N257" s="656"/>
      <c r="O257" s="655"/>
      <c r="P257" s="348"/>
      <c r="Q257" s="348"/>
      <c r="R257" s="563"/>
    </row>
    <row r="258" spans="1:18" s="18" customFormat="1" ht="30" x14ac:dyDescent="0.25">
      <c r="A258" s="656"/>
      <c r="B258" s="655"/>
      <c r="C258" s="348"/>
      <c r="D258" s="348"/>
      <c r="E258" s="349"/>
      <c r="G258" s="669">
        <v>45347</v>
      </c>
      <c r="H258" s="655" t="s">
        <v>7940</v>
      </c>
      <c r="I258" s="348">
        <v>16000</v>
      </c>
      <c r="J258" s="349"/>
      <c r="K258" s="420">
        <f t="shared" si="9"/>
        <v>4108926.67</v>
      </c>
      <c r="N258" s="656"/>
      <c r="O258" s="655"/>
      <c r="P258" s="348"/>
      <c r="Q258" s="348"/>
      <c r="R258" s="563"/>
    </row>
    <row r="259" spans="1:18" s="18" customFormat="1" ht="30" x14ac:dyDescent="0.25">
      <c r="A259" s="656"/>
      <c r="B259" s="655"/>
      <c r="C259" s="348"/>
      <c r="D259" s="348"/>
      <c r="E259" s="349"/>
      <c r="G259" s="669">
        <v>45347</v>
      </c>
      <c r="H259" s="655" t="s">
        <v>7944</v>
      </c>
      <c r="I259" s="348">
        <v>100000</v>
      </c>
      <c r="J259" s="349"/>
      <c r="K259" s="420">
        <f t="shared" ref="K259:K291" si="18">J259+K258-I259</f>
        <v>4008926.67</v>
      </c>
      <c r="N259" s="656"/>
      <c r="O259" s="655"/>
      <c r="P259" s="348"/>
      <c r="Q259" s="348"/>
      <c r="R259" s="563"/>
    </row>
    <row r="260" spans="1:18" s="18" customFormat="1" ht="30" x14ac:dyDescent="0.25">
      <c r="A260" s="656"/>
      <c r="B260" s="655"/>
      <c r="C260" s="348"/>
      <c r="D260" s="348"/>
      <c r="E260" s="349"/>
      <c r="G260" s="669">
        <v>45347</v>
      </c>
      <c r="H260" s="655" t="s">
        <v>7942</v>
      </c>
      <c r="I260" s="348">
        <v>33000</v>
      </c>
      <c r="J260" s="349"/>
      <c r="K260" s="420">
        <f t="shared" si="18"/>
        <v>3975926.67</v>
      </c>
      <c r="N260" s="656"/>
      <c r="O260" s="655"/>
      <c r="P260" s="348"/>
      <c r="Q260" s="348"/>
      <c r="R260" s="563"/>
    </row>
    <row r="261" spans="1:18" s="18" customFormat="1" x14ac:dyDescent="0.25">
      <c r="A261" s="656"/>
      <c r="B261" s="655"/>
      <c r="C261" s="348"/>
      <c r="D261" s="348"/>
      <c r="E261" s="349"/>
      <c r="G261" s="669">
        <v>45348</v>
      </c>
      <c r="H261" s="655" t="s">
        <v>7793</v>
      </c>
      <c r="I261" s="348">
        <v>50000</v>
      </c>
      <c r="J261" s="349"/>
      <c r="K261" s="420">
        <f t="shared" si="18"/>
        <v>3925926.67</v>
      </c>
      <c r="N261" s="656"/>
      <c r="O261" s="655"/>
      <c r="P261" s="348"/>
      <c r="Q261" s="348"/>
      <c r="R261" s="563"/>
    </row>
    <row r="262" spans="1:18" s="18" customFormat="1" x14ac:dyDescent="0.25">
      <c r="A262" s="656"/>
      <c r="B262" s="655"/>
      <c r="C262" s="348"/>
      <c r="D262" s="348"/>
      <c r="E262" s="349"/>
      <c r="G262" s="669">
        <v>45348</v>
      </c>
      <c r="H262" s="655" t="s">
        <v>7947</v>
      </c>
      <c r="I262" s="348">
        <v>146000</v>
      </c>
      <c r="J262" s="349"/>
      <c r="K262" s="420">
        <f t="shared" si="18"/>
        <v>3779926.67</v>
      </c>
      <c r="N262" s="656"/>
      <c r="O262" s="655"/>
      <c r="P262" s="348"/>
      <c r="Q262" s="348"/>
      <c r="R262" s="563"/>
    </row>
    <row r="263" spans="1:18" s="18" customFormat="1" x14ac:dyDescent="0.25">
      <c r="A263" s="656"/>
      <c r="B263" s="655"/>
      <c r="C263" s="348"/>
      <c r="D263" s="348"/>
      <c r="E263" s="349"/>
      <c r="G263" s="669">
        <v>45348</v>
      </c>
      <c r="H263" s="655" t="s">
        <v>7945</v>
      </c>
      <c r="I263" s="348">
        <v>135936</v>
      </c>
      <c r="J263" s="348"/>
      <c r="K263" s="420">
        <f t="shared" si="18"/>
        <v>3643990.67</v>
      </c>
      <c r="N263" s="656"/>
      <c r="O263" s="655"/>
      <c r="P263" s="348"/>
      <c r="Q263" s="348"/>
      <c r="R263" s="563"/>
    </row>
    <row r="264" spans="1:18" s="18" customFormat="1" x14ac:dyDescent="0.25">
      <c r="A264" s="656"/>
      <c r="B264" s="655"/>
      <c r="C264" s="348"/>
      <c r="D264" s="348"/>
      <c r="E264" s="349"/>
      <c r="G264" s="669">
        <v>45349</v>
      </c>
      <c r="H264" s="655" t="s">
        <v>7948</v>
      </c>
      <c r="I264" s="348">
        <v>30000</v>
      </c>
      <c r="J264" s="348"/>
      <c r="K264" s="420">
        <f t="shared" si="18"/>
        <v>3613990.67</v>
      </c>
      <c r="N264" s="656"/>
      <c r="O264" s="655"/>
      <c r="P264" s="348"/>
      <c r="Q264" s="348"/>
      <c r="R264" s="563"/>
    </row>
    <row r="265" spans="1:18" s="18" customFormat="1" x14ac:dyDescent="0.25">
      <c r="A265" s="656"/>
      <c r="B265" s="655"/>
      <c r="C265" s="348"/>
      <c r="D265" s="348"/>
      <c r="E265" s="349"/>
      <c r="G265" s="669">
        <v>45349</v>
      </c>
      <c r="H265" s="655" t="s">
        <v>7949</v>
      </c>
      <c r="I265" s="348">
        <v>1333000</v>
      </c>
      <c r="J265" s="348"/>
      <c r="K265" s="420">
        <f t="shared" si="18"/>
        <v>2280990.67</v>
      </c>
      <c r="N265" s="656"/>
      <c r="O265" s="655"/>
      <c r="P265" s="348"/>
      <c r="Q265" s="348"/>
      <c r="R265" s="563"/>
    </row>
    <row r="266" spans="1:18" s="18" customFormat="1" x14ac:dyDescent="0.25">
      <c r="A266" s="656"/>
      <c r="B266" s="655"/>
      <c r="C266" s="348"/>
      <c r="D266" s="348"/>
      <c r="E266" s="349"/>
      <c r="G266" s="669">
        <v>45350</v>
      </c>
      <c r="H266" s="655" t="s">
        <v>7952</v>
      </c>
      <c r="I266" s="348">
        <v>54400</v>
      </c>
      <c r="J266" s="348"/>
      <c r="K266" s="420">
        <f t="shared" si="18"/>
        <v>2226590.67</v>
      </c>
      <c r="N266" s="656"/>
      <c r="O266" s="655"/>
      <c r="P266" s="348"/>
      <c r="Q266" s="348"/>
      <c r="R266" s="563"/>
    </row>
    <row r="267" spans="1:18" s="18" customFormat="1" ht="30" x14ac:dyDescent="0.25">
      <c r="A267" s="656"/>
      <c r="B267" s="655"/>
      <c r="C267" s="348"/>
      <c r="D267" s="348"/>
      <c r="E267" s="349"/>
      <c r="G267" s="669">
        <v>45350</v>
      </c>
      <c r="H267" s="655" t="s">
        <v>7953</v>
      </c>
      <c r="I267" s="348">
        <v>100000</v>
      </c>
      <c r="J267" s="348"/>
      <c r="K267" s="420">
        <f t="shared" si="18"/>
        <v>2126590.67</v>
      </c>
      <c r="N267" s="656"/>
      <c r="O267" s="655"/>
      <c r="P267" s="348"/>
      <c r="Q267" s="348"/>
      <c r="R267" s="563"/>
    </row>
    <row r="268" spans="1:18" s="18" customFormat="1" x14ac:dyDescent="0.25">
      <c r="A268" s="656"/>
      <c r="B268" s="655"/>
      <c r="C268" s="348"/>
      <c r="D268" s="348"/>
      <c r="E268" s="349"/>
      <c r="G268" s="669">
        <v>45351</v>
      </c>
      <c r="H268" s="655" t="s">
        <v>7900</v>
      </c>
      <c r="I268" s="348">
        <v>100000</v>
      </c>
      <c r="J268" s="348"/>
      <c r="K268" s="420">
        <f t="shared" si="18"/>
        <v>2026590.67</v>
      </c>
      <c r="N268" s="656"/>
      <c r="O268" s="655"/>
      <c r="P268" s="348"/>
      <c r="Q268" s="348"/>
      <c r="R268" s="563"/>
    </row>
    <row r="269" spans="1:18" s="18" customFormat="1" ht="30" x14ac:dyDescent="0.25">
      <c r="A269" s="656"/>
      <c r="B269" s="655"/>
      <c r="C269" s="348"/>
      <c r="D269" s="348"/>
      <c r="E269" s="349"/>
      <c r="G269" s="669">
        <v>45351</v>
      </c>
      <c r="H269" s="655" t="s">
        <v>7916</v>
      </c>
      <c r="I269" s="348">
        <v>70000</v>
      </c>
      <c r="J269" s="348"/>
      <c r="K269" s="420">
        <f t="shared" si="18"/>
        <v>1956590.67</v>
      </c>
      <c r="N269" s="656"/>
      <c r="O269" s="655"/>
      <c r="P269" s="348"/>
      <c r="Q269" s="348"/>
      <c r="R269" s="563"/>
    </row>
    <row r="270" spans="1:18" s="18" customFormat="1" ht="30" x14ac:dyDescent="0.25">
      <c r="A270" s="656"/>
      <c r="B270" s="655"/>
      <c r="C270" s="348"/>
      <c r="D270" s="348"/>
      <c r="E270" s="349"/>
      <c r="G270" s="669">
        <v>45352</v>
      </c>
      <c r="H270" s="655" t="s">
        <v>7957</v>
      </c>
      <c r="I270" s="348">
        <v>50000</v>
      </c>
      <c r="J270" s="348"/>
      <c r="K270" s="420">
        <f t="shared" si="18"/>
        <v>1906590.67</v>
      </c>
      <c r="N270" s="656"/>
      <c r="O270" s="655"/>
      <c r="P270" s="348"/>
      <c r="Q270" s="348"/>
      <c r="R270" s="563"/>
    </row>
    <row r="271" spans="1:18" s="18" customFormat="1" ht="30" x14ac:dyDescent="0.25">
      <c r="A271" s="656"/>
      <c r="B271" s="655"/>
      <c r="C271" s="348"/>
      <c r="D271" s="348"/>
      <c r="E271" s="349"/>
      <c r="G271" s="669">
        <v>45355</v>
      </c>
      <c r="H271" s="655" t="s">
        <v>7960</v>
      </c>
      <c r="I271" s="348">
        <v>225000</v>
      </c>
      <c r="J271" s="348"/>
      <c r="K271" s="420">
        <f t="shared" si="18"/>
        <v>1681590.67</v>
      </c>
      <c r="N271" s="656"/>
      <c r="O271" s="655"/>
      <c r="P271" s="348"/>
      <c r="Q271" s="348"/>
      <c r="R271" s="563"/>
    </row>
    <row r="272" spans="1:18" s="18" customFormat="1" ht="30" x14ac:dyDescent="0.25">
      <c r="A272" s="656"/>
      <c r="B272" s="655"/>
      <c r="C272" s="348"/>
      <c r="D272" s="348"/>
      <c r="E272" s="349"/>
      <c r="G272" s="669">
        <v>45356</v>
      </c>
      <c r="H272" s="655" t="s">
        <v>7961</v>
      </c>
      <c r="I272" s="348">
        <v>21000</v>
      </c>
      <c r="J272" s="348"/>
      <c r="K272" s="420">
        <f t="shared" si="18"/>
        <v>1660590.67</v>
      </c>
      <c r="N272" s="656"/>
      <c r="O272" s="655"/>
      <c r="P272" s="348"/>
      <c r="Q272" s="348"/>
      <c r="R272" s="563"/>
    </row>
    <row r="273" spans="1:18" s="18" customFormat="1" ht="30" x14ac:dyDescent="0.25">
      <c r="A273" s="656"/>
      <c r="B273" s="655"/>
      <c r="C273" s="348"/>
      <c r="D273" s="348"/>
      <c r="E273" s="349"/>
      <c r="G273" s="669">
        <v>45357</v>
      </c>
      <c r="H273" s="655" t="s">
        <v>7961</v>
      </c>
      <c r="I273" s="348">
        <v>9000</v>
      </c>
      <c r="J273" s="348"/>
      <c r="K273" s="420">
        <f t="shared" si="18"/>
        <v>1651590.67</v>
      </c>
      <c r="N273" s="656"/>
      <c r="O273" s="655"/>
      <c r="P273" s="348"/>
      <c r="Q273" s="348"/>
      <c r="R273" s="563"/>
    </row>
    <row r="274" spans="1:18" s="18" customFormat="1" ht="30" x14ac:dyDescent="0.25">
      <c r="A274" s="656"/>
      <c r="B274" s="655"/>
      <c r="C274" s="348"/>
      <c r="D274" s="348"/>
      <c r="E274" s="349"/>
      <c r="G274" s="669">
        <v>45359</v>
      </c>
      <c r="H274" s="655" t="s">
        <v>7964</v>
      </c>
      <c r="I274" s="348">
        <v>233500</v>
      </c>
      <c r="J274" s="348"/>
      <c r="K274" s="420">
        <f t="shared" si="18"/>
        <v>1418090.67</v>
      </c>
      <c r="N274" s="656"/>
      <c r="O274" s="655"/>
      <c r="P274" s="348"/>
      <c r="Q274" s="348"/>
      <c r="R274" s="563"/>
    </row>
    <row r="275" spans="1:18" s="18" customFormat="1" ht="30" x14ac:dyDescent="0.25">
      <c r="A275" s="656"/>
      <c r="B275" s="655"/>
      <c r="C275" s="348"/>
      <c r="D275" s="348"/>
      <c r="E275" s="349"/>
      <c r="G275" s="669">
        <v>45359</v>
      </c>
      <c r="H275" s="655" t="s">
        <v>7963</v>
      </c>
      <c r="I275" s="348">
        <v>35600</v>
      </c>
      <c r="J275" s="348"/>
      <c r="K275" s="420">
        <f t="shared" si="18"/>
        <v>1382490.67</v>
      </c>
      <c r="N275" s="656"/>
      <c r="O275" s="655"/>
      <c r="P275" s="348"/>
      <c r="Q275" s="348"/>
      <c r="R275" s="563"/>
    </row>
    <row r="276" spans="1:18" s="18" customFormat="1" x14ac:dyDescent="0.25">
      <c r="A276" s="656"/>
      <c r="B276" s="655"/>
      <c r="C276" s="348"/>
      <c r="D276" s="348"/>
      <c r="E276" s="349"/>
      <c r="G276" s="669">
        <v>45359</v>
      </c>
      <c r="H276" s="655" t="s">
        <v>7965</v>
      </c>
      <c r="I276" s="348">
        <v>32000</v>
      </c>
      <c r="J276" s="348"/>
      <c r="K276" s="420">
        <f t="shared" si="18"/>
        <v>1350490.67</v>
      </c>
      <c r="N276" s="656"/>
      <c r="O276" s="655"/>
      <c r="P276" s="348"/>
      <c r="Q276" s="348"/>
      <c r="R276" s="563"/>
    </row>
    <row r="277" spans="1:18" s="18" customFormat="1" x14ac:dyDescent="0.25">
      <c r="A277" s="656"/>
      <c r="B277" s="655"/>
      <c r="C277" s="348"/>
      <c r="D277" s="348"/>
      <c r="E277" s="349"/>
      <c r="G277" s="669">
        <v>45359</v>
      </c>
      <c r="H277" s="655" t="s">
        <v>7966</v>
      </c>
      <c r="I277" s="348">
        <v>12000</v>
      </c>
      <c r="J277" s="348"/>
      <c r="K277" s="420">
        <f t="shared" si="18"/>
        <v>1338490.67</v>
      </c>
      <c r="N277" s="656"/>
      <c r="O277" s="655"/>
      <c r="P277" s="348"/>
      <c r="Q277" s="348"/>
      <c r="R277" s="563"/>
    </row>
    <row r="278" spans="1:18" s="18" customFormat="1" x14ac:dyDescent="0.25">
      <c r="A278" s="656"/>
      <c r="B278" s="655"/>
      <c r="C278" s="348"/>
      <c r="D278" s="348"/>
      <c r="E278" s="349"/>
      <c r="G278" s="669">
        <v>45361</v>
      </c>
      <c r="H278" s="655" t="s">
        <v>7793</v>
      </c>
      <c r="I278" s="348">
        <v>40000</v>
      </c>
      <c r="J278" s="348"/>
      <c r="K278" s="420">
        <f t="shared" si="18"/>
        <v>1298490.67</v>
      </c>
      <c r="N278" s="656"/>
      <c r="O278" s="655"/>
      <c r="P278" s="348"/>
      <c r="Q278" s="348"/>
      <c r="R278" s="563"/>
    </row>
    <row r="279" spans="1:18" s="18" customFormat="1" x14ac:dyDescent="0.25">
      <c r="A279" s="656"/>
      <c r="B279" s="655"/>
      <c r="C279" s="348"/>
      <c r="D279" s="348"/>
      <c r="E279" s="349"/>
      <c r="G279" s="669">
        <v>45362</v>
      </c>
      <c r="H279" s="655" t="s">
        <v>7925</v>
      </c>
      <c r="I279" s="348">
        <v>250000</v>
      </c>
      <c r="J279" s="348"/>
      <c r="K279" s="420">
        <f t="shared" si="18"/>
        <v>1048490.6699999999</v>
      </c>
      <c r="N279" s="656"/>
      <c r="O279" s="655"/>
      <c r="P279" s="348"/>
      <c r="Q279" s="348"/>
      <c r="R279" s="563"/>
    </row>
    <row r="280" spans="1:18" s="18" customFormat="1" x14ac:dyDescent="0.25">
      <c r="A280" s="656"/>
      <c r="B280" s="655"/>
      <c r="C280" s="348"/>
      <c r="D280" s="348"/>
      <c r="E280" s="349"/>
      <c r="G280" s="669">
        <v>45362</v>
      </c>
      <c r="H280" s="655" t="s">
        <v>7969</v>
      </c>
      <c r="I280" s="348">
        <v>125000</v>
      </c>
      <c r="J280" s="348"/>
      <c r="K280" s="420">
        <f t="shared" si="18"/>
        <v>923490.66999999993</v>
      </c>
      <c r="N280" s="656"/>
      <c r="O280" s="655"/>
      <c r="P280" s="348"/>
      <c r="Q280" s="348"/>
      <c r="R280" s="563"/>
    </row>
    <row r="281" spans="1:18" s="18" customFormat="1" ht="30" x14ac:dyDescent="0.25">
      <c r="A281" s="656"/>
      <c r="B281" s="655"/>
      <c r="C281" s="348"/>
      <c r="D281" s="348"/>
      <c r="E281" s="349"/>
      <c r="G281" s="669">
        <v>45362</v>
      </c>
      <c r="H281" s="655" t="s">
        <v>7902</v>
      </c>
      <c r="I281" s="348">
        <v>47000</v>
      </c>
      <c r="J281" s="348"/>
      <c r="K281" s="420">
        <f t="shared" si="18"/>
        <v>876490.66999999993</v>
      </c>
      <c r="N281" s="656"/>
      <c r="O281" s="655"/>
      <c r="P281" s="348"/>
      <c r="Q281" s="348"/>
      <c r="R281" s="563"/>
    </row>
    <row r="282" spans="1:18" s="18" customFormat="1" ht="30" x14ac:dyDescent="0.25">
      <c r="A282" s="656"/>
      <c r="B282" s="655"/>
      <c r="C282" s="348"/>
      <c r="D282" s="348"/>
      <c r="E282" s="349"/>
      <c r="G282" s="669">
        <v>45363</v>
      </c>
      <c r="H282" s="655" t="s">
        <v>7903</v>
      </c>
      <c r="I282" s="348">
        <v>60600</v>
      </c>
      <c r="J282" s="348"/>
      <c r="K282" s="420">
        <f t="shared" si="18"/>
        <v>815890.66999999993</v>
      </c>
      <c r="N282" s="656"/>
      <c r="O282" s="655"/>
      <c r="P282" s="348"/>
      <c r="Q282" s="348"/>
      <c r="R282" s="563"/>
    </row>
    <row r="283" spans="1:18" s="18" customFormat="1" ht="30" x14ac:dyDescent="0.25">
      <c r="A283" s="656"/>
      <c r="B283" s="655"/>
      <c r="C283" s="348"/>
      <c r="D283" s="348"/>
      <c r="E283" s="349"/>
      <c r="G283" s="669">
        <v>45363</v>
      </c>
      <c r="H283" s="655" t="s">
        <v>7963</v>
      </c>
      <c r="I283" s="348">
        <v>9600</v>
      </c>
      <c r="J283" s="348"/>
      <c r="K283" s="420">
        <f t="shared" si="18"/>
        <v>806290.66999999993</v>
      </c>
      <c r="N283" s="656"/>
      <c r="O283" s="655"/>
      <c r="P283" s="348"/>
      <c r="Q283" s="348"/>
      <c r="R283" s="563"/>
    </row>
    <row r="284" spans="1:18" s="18" customFormat="1" x14ac:dyDescent="0.25">
      <c r="A284" s="656"/>
      <c r="B284" s="655"/>
      <c r="C284" s="348"/>
      <c r="D284" s="348"/>
      <c r="E284" s="349"/>
      <c r="G284" s="669">
        <v>45363</v>
      </c>
      <c r="H284" s="655" t="s">
        <v>7847</v>
      </c>
      <c r="I284" s="348">
        <v>39950</v>
      </c>
      <c r="J284" s="348"/>
      <c r="K284" s="420">
        <f t="shared" si="18"/>
        <v>766340.66999999993</v>
      </c>
      <c r="N284" s="656"/>
      <c r="O284" s="655"/>
      <c r="P284" s="348"/>
      <c r="Q284" s="348"/>
      <c r="R284" s="563"/>
    </row>
    <row r="285" spans="1:18" s="18" customFormat="1" x14ac:dyDescent="0.25">
      <c r="A285" s="656"/>
      <c r="B285" s="655"/>
      <c r="C285" s="348"/>
      <c r="D285" s="348"/>
      <c r="E285" s="349"/>
      <c r="G285" s="669">
        <v>45364</v>
      </c>
      <c r="H285" s="337" t="s">
        <v>7970</v>
      </c>
      <c r="I285" s="348"/>
      <c r="J285" s="348">
        <v>5060000</v>
      </c>
      <c r="K285" s="420">
        <f t="shared" si="18"/>
        <v>5826340.6699999999</v>
      </c>
      <c r="N285" s="656"/>
      <c r="O285" s="655"/>
      <c r="P285" s="348"/>
      <c r="Q285" s="348"/>
      <c r="R285" s="563"/>
    </row>
    <row r="286" spans="1:18" s="18" customFormat="1" x14ac:dyDescent="0.25">
      <c r="A286" s="656"/>
      <c r="B286" s="655"/>
      <c r="C286" s="348"/>
      <c r="D286" s="348"/>
      <c r="E286" s="349"/>
      <c r="G286" s="669">
        <v>45364</v>
      </c>
      <c r="H286" s="337" t="s">
        <v>7970</v>
      </c>
      <c r="I286" s="348"/>
      <c r="J286" s="348">
        <v>6010000</v>
      </c>
      <c r="K286" s="420">
        <f t="shared" si="18"/>
        <v>11836340.67</v>
      </c>
      <c r="N286" s="656"/>
      <c r="O286" s="655"/>
      <c r="P286" s="348"/>
      <c r="Q286" s="348"/>
      <c r="R286" s="563"/>
    </row>
    <row r="287" spans="1:18" s="18" customFormat="1" x14ac:dyDescent="0.25">
      <c r="A287" s="656"/>
      <c r="B287" s="655"/>
      <c r="C287" s="348"/>
      <c r="D287" s="348"/>
      <c r="E287" s="349"/>
      <c r="G287" s="669">
        <v>45364</v>
      </c>
      <c r="H287" s="655" t="s">
        <v>7971</v>
      </c>
      <c r="I287" s="348">
        <v>5060000</v>
      </c>
      <c r="J287" s="348"/>
      <c r="K287" s="420">
        <f t="shared" si="18"/>
        <v>6776340.6699999999</v>
      </c>
      <c r="N287" s="656"/>
      <c r="O287" s="655"/>
      <c r="P287" s="348"/>
      <c r="Q287" s="348"/>
      <c r="R287" s="563"/>
    </row>
    <row r="288" spans="1:18" s="18" customFormat="1" x14ac:dyDescent="0.25">
      <c r="A288" s="656"/>
      <c r="B288" s="655"/>
      <c r="C288" s="348"/>
      <c r="D288" s="348"/>
      <c r="E288" s="349"/>
      <c r="G288" s="669">
        <v>45364</v>
      </c>
      <c r="H288" s="655" t="s">
        <v>7972</v>
      </c>
      <c r="I288" s="348">
        <v>250000</v>
      </c>
      <c r="J288" s="348"/>
      <c r="K288" s="420">
        <f t="shared" si="18"/>
        <v>6526340.6699999999</v>
      </c>
      <c r="N288" s="656"/>
      <c r="O288" s="655"/>
      <c r="P288" s="348"/>
      <c r="Q288" s="348"/>
      <c r="R288" s="563"/>
    </row>
    <row r="289" spans="1:18" s="18" customFormat="1" x14ac:dyDescent="0.25">
      <c r="A289" s="656"/>
      <c r="B289" s="655"/>
      <c r="C289" s="348"/>
      <c r="D289" s="348"/>
      <c r="E289" s="349"/>
      <c r="G289" s="669">
        <v>45364</v>
      </c>
      <c r="H289" s="655" t="s">
        <v>7973</v>
      </c>
      <c r="I289" s="348">
        <v>50000</v>
      </c>
      <c r="J289" s="348"/>
      <c r="K289" s="420">
        <f t="shared" si="18"/>
        <v>6476340.6699999999</v>
      </c>
      <c r="N289" s="656"/>
      <c r="O289" s="655"/>
      <c r="P289" s="348"/>
      <c r="Q289" s="348"/>
      <c r="R289" s="563"/>
    </row>
    <row r="290" spans="1:18" s="18" customFormat="1" ht="30" x14ac:dyDescent="0.25">
      <c r="A290" s="656"/>
      <c r="B290" s="655"/>
      <c r="C290" s="348"/>
      <c r="D290" s="348"/>
      <c r="E290" s="349"/>
      <c r="G290" s="669">
        <v>45364</v>
      </c>
      <c r="H290" s="655" t="s">
        <v>7974</v>
      </c>
      <c r="I290" s="348">
        <v>25500</v>
      </c>
      <c r="J290" s="348"/>
      <c r="K290" s="420">
        <f t="shared" si="18"/>
        <v>6450840.6699999999</v>
      </c>
      <c r="N290" s="656"/>
      <c r="O290" s="655"/>
      <c r="P290" s="348"/>
      <c r="Q290" s="348"/>
      <c r="R290" s="563"/>
    </row>
    <row r="291" spans="1:18" s="18" customFormat="1" ht="30" x14ac:dyDescent="0.25">
      <c r="A291" s="656"/>
      <c r="B291" s="655"/>
      <c r="C291" s="348"/>
      <c r="D291" s="348"/>
      <c r="E291" s="349"/>
      <c r="G291" s="669">
        <v>45365</v>
      </c>
      <c r="H291" s="655" t="s">
        <v>7953</v>
      </c>
      <c r="I291" s="348">
        <v>100000</v>
      </c>
      <c r="J291" s="348"/>
      <c r="K291" s="420">
        <f t="shared" si="18"/>
        <v>6350840.6699999999</v>
      </c>
      <c r="N291" s="656"/>
      <c r="O291" s="655"/>
      <c r="P291" s="348"/>
      <c r="Q291" s="348"/>
      <c r="R291" s="563"/>
    </row>
    <row r="292" spans="1:18" s="18" customFormat="1" x14ac:dyDescent="0.25">
      <c r="A292" s="656"/>
      <c r="B292" s="655"/>
      <c r="C292" s="348"/>
      <c r="D292" s="348"/>
      <c r="E292" s="349"/>
      <c r="G292" s="656"/>
      <c r="H292" s="655"/>
      <c r="I292" s="348"/>
      <c r="J292" s="348"/>
      <c r="K292" s="563"/>
      <c r="N292" s="656"/>
      <c r="O292" s="655"/>
      <c r="P292" s="348"/>
      <c r="Q292" s="348"/>
      <c r="R292" s="563"/>
    </row>
    <row r="293" spans="1:18" s="18" customFormat="1" x14ac:dyDescent="0.25">
      <c r="A293" s="656"/>
      <c r="B293" s="655"/>
      <c r="C293" s="348"/>
      <c r="D293" s="348"/>
      <c r="E293" s="349"/>
      <c r="G293" s="656"/>
      <c r="H293" s="655"/>
      <c r="I293" s="348"/>
      <c r="J293" s="348"/>
      <c r="K293" s="563"/>
      <c r="N293" s="656"/>
      <c r="O293" s="655"/>
      <c r="P293" s="348"/>
      <c r="Q293" s="348"/>
      <c r="R293" s="563"/>
    </row>
    <row r="294" spans="1:18" s="18" customFormat="1" x14ac:dyDescent="0.25">
      <c r="A294" s="656"/>
      <c r="B294" s="655"/>
      <c r="C294" s="348"/>
      <c r="D294" s="348"/>
      <c r="E294" s="349"/>
      <c r="G294" s="656"/>
      <c r="H294" s="655"/>
      <c r="I294" s="348"/>
      <c r="J294" s="348"/>
      <c r="K294" s="563"/>
      <c r="N294" s="656"/>
      <c r="O294" s="655"/>
      <c r="P294" s="348"/>
      <c r="Q294" s="348"/>
      <c r="R294" s="563"/>
    </row>
    <row r="295" spans="1:18" s="18" customFormat="1" x14ac:dyDescent="0.25">
      <c r="A295" s="656"/>
      <c r="B295" s="655"/>
      <c r="C295" s="348"/>
      <c r="D295" s="348"/>
      <c r="E295" s="349"/>
      <c r="G295" s="656"/>
      <c r="H295" s="655"/>
      <c r="I295" s="348"/>
      <c r="J295" s="348"/>
      <c r="K295" s="563"/>
      <c r="N295" s="656"/>
      <c r="O295" s="655"/>
      <c r="P295" s="348"/>
      <c r="Q295" s="348"/>
      <c r="R295" s="563"/>
    </row>
    <row r="296" spans="1:18" s="18" customFormat="1" x14ac:dyDescent="0.25">
      <c r="A296" s="656"/>
      <c r="B296" s="655"/>
      <c r="C296" s="348"/>
      <c r="D296" s="348"/>
      <c r="E296" s="349"/>
      <c r="G296" s="656"/>
      <c r="H296" s="655"/>
      <c r="I296" s="348"/>
      <c r="J296" s="348"/>
      <c r="K296" s="563"/>
      <c r="N296" s="656"/>
      <c r="O296" s="655"/>
      <c r="P296" s="348"/>
      <c r="Q296" s="348"/>
      <c r="R296" s="563"/>
    </row>
    <row r="297" spans="1:18" s="18" customFormat="1" x14ac:dyDescent="0.25">
      <c r="A297" s="656"/>
      <c r="B297" s="655"/>
      <c r="C297" s="348"/>
      <c r="D297" s="348"/>
      <c r="E297" s="349"/>
      <c r="G297" s="656"/>
      <c r="H297" s="655"/>
      <c r="I297" s="348"/>
      <c r="J297" s="348"/>
      <c r="K297" s="563"/>
      <c r="N297" s="656"/>
      <c r="O297" s="655"/>
      <c r="P297" s="348"/>
      <c r="Q297" s="348"/>
      <c r="R297" s="563"/>
    </row>
    <row r="298" spans="1:18" s="18" customFormat="1" x14ac:dyDescent="0.25">
      <c r="A298" s="656"/>
      <c r="B298" s="655"/>
      <c r="C298" s="348"/>
      <c r="D298" s="348"/>
      <c r="E298" s="349"/>
      <c r="G298" s="656"/>
      <c r="H298" s="655"/>
      <c r="I298" s="348"/>
      <c r="J298" s="348"/>
      <c r="K298" s="563"/>
      <c r="N298" s="656"/>
      <c r="O298" s="655"/>
      <c r="P298" s="348"/>
      <c r="Q298" s="348"/>
      <c r="R298" s="563"/>
    </row>
    <row r="299" spans="1:18" s="18" customFormat="1" x14ac:dyDescent="0.25">
      <c r="A299" s="656"/>
      <c r="B299" s="655"/>
      <c r="C299" s="348"/>
      <c r="D299" s="348"/>
      <c r="E299" s="349"/>
      <c r="G299" s="656"/>
      <c r="H299" s="655"/>
      <c r="I299" s="348"/>
      <c r="J299" s="348"/>
      <c r="K299" s="563"/>
      <c r="N299" s="656"/>
      <c r="O299" s="655"/>
      <c r="P299" s="348"/>
      <c r="Q299" s="348"/>
      <c r="R299" s="563"/>
    </row>
    <row r="300" spans="1:18" s="18" customFormat="1" x14ac:dyDescent="0.25">
      <c r="A300" s="656"/>
      <c r="B300" s="655"/>
      <c r="C300" s="348"/>
      <c r="D300" s="348"/>
      <c r="E300" s="349"/>
      <c r="G300" s="656"/>
      <c r="H300" s="655"/>
      <c r="I300" s="348"/>
      <c r="J300" s="348"/>
      <c r="K300" s="563"/>
      <c r="N300" s="656"/>
      <c r="O300" s="655"/>
      <c r="P300" s="348"/>
      <c r="Q300" s="348"/>
      <c r="R300" s="563"/>
    </row>
    <row r="301" spans="1:18" s="18" customFormat="1" x14ac:dyDescent="0.25">
      <c r="A301" s="656"/>
      <c r="B301" s="655"/>
      <c r="C301" s="348"/>
      <c r="D301" s="348"/>
      <c r="E301" s="349"/>
      <c r="G301" s="656"/>
      <c r="H301" s="655"/>
      <c r="I301" s="348"/>
      <c r="J301" s="348"/>
      <c r="K301" s="563"/>
      <c r="N301" s="656"/>
      <c r="O301" s="655"/>
      <c r="P301" s="348"/>
      <c r="Q301" s="348"/>
      <c r="R301" s="563"/>
    </row>
    <row r="302" spans="1:18" s="18" customFormat="1" x14ac:dyDescent="0.25">
      <c r="A302" s="656"/>
      <c r="B302" s="655"/>
      <c r="C302" s="348"/>
      <c r="D302" s="348"/>
      <c r="E302" s="349"/>
      <c r="G302" s="656"/>
      <c r="H302" s="655"/>
      <c r="I302" s="348"/>
      <c r="J302" s="348"/>
      <c r="K302" s="563"/>
      <c r="N302" s="656"/>
      <c r="O302" s="655"/>
      <c r="P302" s="348"/>
      <c r="Q302" s="348"/>
      <c r="R302" s="563"/>
    </row>
    <row r="303" spans="1:18" s="18" customFormat="1" x14ac:dyDescent="0.25">
      <c r="A303" s="656"/>
      <c r="B303" s="655"/>
      <c r="C303" s="348"/>
      <c r="D303" s="348"/>
      <c r="E303" s="349"/>
      <c r="G303" s="656"/>
      <c r="H303" s="655"/>
      <c r="I303" s="348"/>
      <c r="J303" s="348"/>
      <c r="K303" s="563"/>
      <c r="N303" s="656"/>
      <c r="O303" s="655"/>
      <c r="P303" s="348"/>
      <c r="Q303" s="348"/>
      <c r="R303" s="563"/>
    </row>
    <row r="304" spans="1:18" s="18" customFormat="1" x14ac:dyDescent="0.25">
      <c r="A304" s="656"/>
      <c r="B304" s="655"/>
      <c r="C304" s="348"/>
      <c r="D304" s="348"/>
      <c r="E304" s="349"/>
      <c r="G304" s="656"/>
      <c r="H304" s="655"/>
      <c r="I304" s="348"/>
      <c r="J304" s="348"/>
      <c r="K304" s="563"/>
      <c r="N304" s="656"/>
      <c r="O304" s="655"/>
      <c r="P304" s="348"/>
      <c r="Q304" s="348"/>
      <c r="R304" s="563"/>
    </row>
    <row r="305" spans="1:18" s="18" customFormat="1" x14ac:dyDescent="0.25">
      <c r="A305" s="656"/>
      <c r="B305" s="655"/>
      <c r="C305" s="348"/>
      <c r="D305" s="348"/>
      <c r="E305" s="349"/>
      <c r="G305" s="656"/>
      <c r="H305" s="655"/>
      <c r="I305" s="348"/>
      <c r="J305" s="348"/>
      <c r="K305" s="563"/>
      <c r="N305" s="656"/>
      <c r="O305" s="655"/>
      <c r="P305" s="348"/>
      <c r="Q305" s="348"/>
      <c r="R305" s="563"/>
    </row>
    <row r="306" spans="1:18" s="18" customFormat="1" x14ac:dyDescent="0.25">
      <c r="A306" s="656"/>
      <c r="B306" s="655"/>
      <c r="C306" s="348"/>
      <c r="D306" s="348"/>
      <c r="E306" s="349"/>
      <c r="G306" s="656"/>
      <c r="H306" s="655"/>
      <c r="I306" s="348"/>
      <c r="J306" s="348"/>
      <c r="K306" s="563"/>
      <c r="N306" s="656"/>
      <c r="O306" s="655"/>
      <c r="P306" s="348"/>
      <c r="Q306" s="348"/>
      <c r="R306" s="563"/>
    </row>
    <row r="307" spans="1:18" s="18" customFormat="1" x14ac:dyDescent="0.25">
      <c r="A307" s="656"/>
      <c r="B307" s="655"/>
      <c r="C307" s="348"/>
      <c r="D307" s="348"/>
      <c r="E307" s="349"/>
      <c r="G307" s="656"/>
      <c r="H307" s="655"/>
      <c r="I307" s="348"/>
      <c r="J307" s="348"/>
      <c r="K307" s="563"/>
      <c r="N307" s="656"/>
      <c r="O307" s="655"/>
      <c r="P307" s="348"/>
      <c r="Q307" s="348"/>
      <c r="R307" s="563"/>
    </row>
    <row r="308" spans="1:18" s="18" customFormat="1" x14ac:dyDescent="0.25">
      <c r="A308" s="656"/>
      <c r="B308" s="655"/>
      <c r="C308" s="348"/>
      <c r="D308" s="348"/>
      <c r="E308" s="349"/>
      <c r="G308" s="656"/>
      <c r="H308" s="655"/>
      <c r="I308" s="348"/>
      <c r="J308" s="348"/>
      <c r="K308" s="563"/>
      <c r="N308" s="656"/>
      <c r="O308" s="655"/>
      <c r="P308" s="348"/>
      <c r="Q308" s="348"/>
      <c r="R308" s="563"/>
    </row>
    <row r="309" spans="1:18" s="18" customFormat="1" x14ac:dyDescent="0.25">
      <c r="A309" s="656"/>
      <c r="B309" s="655"/>
      <c r="C309" s="348"/>
      <c r="D309" s="348"/>
      <c r="E309" s="349"/>
      <c r="G309" s="656"/>
      <c r="H309" s="655"/>
      <c r="I309" s="348"/>
      <c r="J309" s="348"/>
      <c r="K309" s="563"/>
      <c r="N309" s="656"/>
      <c r="O309" s="655"/>
      <c r="P309" s="348"/>
      <c r="Q309" s="348"/>
      <c r="R309" s="563"/>
    </row>
    <row r="310" spans="1:18" s="18" customFormat="1" x14ac:dyDescent="0.25">
      <c r="A310" s="656"/>
      <c r="B310" s="655"/>
      <c r="C310" s="348"/>
      <c r="D310" s="348"/>
      <c r="E310" s="349"/>
      <c r="G310" s="656"/>
      <c r="H310" s="655"/>
      <c r="I310" s="348"/>
      <c r="J310" s="348"/>
      <c r="K310" s="563"/>
      <c r="N310" s="656"/>
      <c r="O310" s="655"/>
      <c r="P310" s="348"/>
      <c r="Q310" s="348"/>
      <c r="R310" s="563"/>
    </row>
    <row r="311" spans="1:18" s="18" customFormat="1" x14ac:dyDescent="0.25">
      <c r="A311" s="656"/>
      <c r="B311" s="655"/>
      <c r="C311" s="348"/>
      <c r="D311" s="348"/>
      <c r="E311" s="349"/>
      <c r="G311" s="656"/>
      <c r="H311" s="655"/>
      <c r="I311" s="348"/>
      <c r="J311" s="348"/>
      <c r="K311" s="563"/>
      <c r="N311" s="656"/>
      <c r="O311" s="655"/>
      <c r="P311" s="348"/>
      <c r="Q311" s="348"/>
      <c r="R311" s="563"/>
    </row>
    <row r="312" spans="1:18" s="18" customFormat="1" x14ac:dyDescent="0.25">
      <c r="A312" s="656"/>
      <c r="B312" s="655"/>
      <c r="C312" s="348"/>
      <c r="D312" s="348"/>
      <c r="E312" s="349"/>
      <c r="G312" s="656"/>
      <c r="H312" s="655"/>
      <c r="I312" s="348"/>
      <c r="J312" s="348"/>
      <c r="K312" s="563"/>
      <c r="N312" s="656"/>
      <c r="O312" s="655"/>
      <c r="P312" s="348"/>
      <c r="Q312" s="348"/>
      <c r="R312" s="563"/>
    </row>
    <row r="313" spans="1:18" s="18" customFormat="1" x14ac:dyDescent="0.25">
      <c r="A313" s="656"/>
      <c r="B313" s="655"/>
      <c r="C313" s="348"/>
      <c r="D313" s="348"/>
      <c r="E313" s="349"/>
      <c r="G313" s="656"/>
      <c r="H313" s="655"/>
      <c r="I313" s="348"/>
      <c r="J313" s="348"/>
      <c r="K313" s="563"/>
      <c r="N313" s="656"/>
      <c r="O313" s="655"/>
      <c r="P313" s="348"/>
      <c r="Q313" s="348"/>
      <c r="R313" s="563"/>
    </row>
    <row r="314" spans="1:18" s="18" customFormat="1" x14ac:dyDescent="0.25">
      <c r="A314" s="656"/>
      <c r="B314" s="655"/>
      <c r="C314" s="348"/>
      <c r="D314" s="348"/>
      <c r="E314" s="349"/>
      <c r="G314" s="656"/>
      <c r="H314" s="655"/>
      <c r="I314" s="348"/>
      <c r="J314" s="348"/>
      <c r="K314" s="563"/>
      <c r="N314" s="656"/>
      <c r="O314" s="655"/>
      <c r="P314" s="348"/>
      <c r="Q314" s="348"/>
      <c r="R314" s="563"/>
    </row>
    <row r="315" spans="1:18" s="18" customFormat="1" x14ac:dyDescent="0.25">
      <c r="A315" s="656"/>
      <c r="B315" s="655"/>
      <c r="C315" s="348"/>
      <c r="D315" s="348"/>
      <c r="E315" s="349"/>
      <c r="G315" s="656"/>
      <c r="H315" s="655"/>
      <c r="I315" s="348"/>
      <c r="J315" s="348"/>
      <c r="K315" s="563"/>
      <c r="N315" s="656"/>
      <c r="O315" s="655"/>
      <c r="P315" s="348"/>
      <c r="Q315" s="348"/>
      <c r="R315" s="563"/>
    </row>
    <row r="316" spans="1:18" s="18" customFormat="1" x14ac:dyDescent="0.25">
      <c r="A316" s="656"/>
      <c r="B316" s="655"/>
      <c r="C316" s="348"/>
      <c r="D316" s="348"/>
      <c r="E316" s="349"/>
      <c r="G316" s="656"/>
      <c r="H316" s="655"/>
      <c r="I316" s="348"/>
      <c r="J316" s="348"/>
      <c r="K316" s="563"/>
      <c r="N316" s="656"/>
      <c r="O316" s="655"/>
      <c r="P316" s="348"/>
      <c r="Q316" s="348"/>
      <c r="R316" s="563"/>
    </row>
    <row r="317" spans="1:18" s="18" customFormat="1" x14ac:dyDescent="0.25">
      <c r="A317" s="656"/>
      <c r="B317" s="655"/>
      <c r="C317" s="348"/>
      <c r="D317" s="348"/>
      <c r="E317" s="349"/>
      <c r="G317" s="656"/>
      <c r="H317" s="655"/>
      <c r="I317" s="348"/>
      <c r="J317" s="348"/>
      <c r="K317" s="563"/>
      <c r="N317" s="656"/>
      <c r="O317" s="655"/>
      <c r="P317" s="348"/>
      <c r="Q317" s="348"/>
      <c r="R317" s="563"/>
    </row>
    <row r="318" spans="1:18" s="18" customFormat="1" x14ac:dyDescent="0.25">
      <c r="A318" s="656"/>
      <c r="B318" s="655"/>
      <c r="C318" s="348"/>
      <c r="D318" s="348"/>
      <c r="E318" s="349"/>
      <c r="G318" s="656"/>
      <c r="H318" s="655"/>
      <c r="I318" s="348"/>
      <c r="J318" s="348"/>
      <c r="K318" s="563"/>
      <c r="N318" s="656"/>
      <c r="O318" s="655"/>
      <c r="P318" s="348"/>
      <c r="Q318" s="348"/>
      <c r="R318" s="563"/>
    </row>
    <row r="319" spans="1:18" s="18" customFormat="1" x14ac:dyDescent="0.25">
      <c r="A319" s="656"/>
      <c r="B319" s="655"/>
      <c r="C319" s="348"/>
      <c r="D319" s="348"/>
      <c r="E319" s="349"/>
      <c r="G319" s="656"/>
      <c r="H319" s="655"/>
      <c r="I319" s="348"/>
      <c r="J319" s="348"/>
      <c r="K319" s="563"/>
      <c r="N319" s="656"/>
      <c r="O319" s="655"/>
      <c r="P319" s="348"/>
      <c r="Q319" s="348"/>
      <c r="R319" s="563"/>
    </row>
    <row r="320" spans="1:18" s="18" customFormat="1" x14ac:dyDescent="0.25">
      <c r="A320" s="656"/>
      <c r="B320" s="655"/>
      <c r="C320" s="348"/>
      <c r="D320" s="348"/>
      <c r="E320" s="349"/>
      <c r="G320" s="656"/>
      <c r="H320" s="655"/>
      <c r="I320" s="348"/>
      <c r="J320" s="348"/>
      <c r="K320" s="563"/>
      <c r="N320" s="656"/>
      <c r="O320" s="655"/>
      <c r="P320" s="348"/>
      <c r="Q320" s="348"/>
      <c r="R320" s="563"/>
    </row>
    <row r="321" spans="1:18" s="18" customFormat="1" x14ac:dyDescent="0.25">
      <c r="A321" s="656"/>
      <c r="B321" s="655"/>
      <c r="C321" s="348"/>
      <c r="D321" s="348"/>
      <c r="E321" s="349"/>
      <c r="G321" s="656"/>
      <c r="H321" s="655"/>
      <c r="I321" s="348"/>
      <c r="J321" s="348"/>
      <c r="K321" s="563"/>
      <c r="N321" s="656"/>
      <c r="O321" s="655"/>
      <c r="P321" s="348"/>
      <c r="Q321" s="348"/>
      <c r="R321" s="563"/>
    </row>
    <row r="322" spans="1:18" s="18" customFormat="1" x14ac:dyDescent="0.25">
      <c r="A322" s="656"/>
      <c r="B322" s="655"/>
      <c r="C322" s="348"/>
      <c r="D322" s="348"/>
      <c r="E322" s="349"/>
      <c r="G322" s="656"/>
      <c r="H322" s="655"/>
      <c r="I322" s="348"/>
      <c r="J322" s="348"/>
      <c r="K322" s="563"/>
      <c r="N322" s="656"/>
      <c r="O322" s="655"/>
      <c r="P322" s="348"/>
      <c r="Q322" s="348"/>
      <c r="R322" s="563"/>
    </row>
    <row r="323" spans="1:18" s="18" customFormat="1" x14ac:dyDescent="0.25">
      <c r="A323" s="656"/>
      <c r="B323" s="655"/>
      <c r="C323" s="348"/>
      <c r="D323" s="348"/>
      <c r="E323" s="349"/>
      <c r="G323" s="656"/>
      <c r="H323" s="655"/>
      <c r="I323" s="348"/>
      <c r="J323" s="348"/>
      <c r="K323" s="563"/>
      <c r="N323" s="656"/>
      <c r="O323" s="655"/>
      <c r="P323" s="348"/>
      <c r="Q323" s="348"/>
      <c r="R323" s="563"/>
    </row>
    <row r="324" spans="1:18" s="18" customFormat="1" x14ac:dyDescent="0.25">
      <c r="A324" s="656"/>
      <c r="B324" s="655"/>
      <c r="C324" s="348"/>
      <c r="D324" s="348"/>
      <c r="E324" s="349"/>
      <c r="G324" s="656"/>
      <c r="H324" s="655"/>
      <c r="I324" s="348"/>
      <c r="J324" s="348"/>
      <c r="K324" s="563"/>
      <c r="N324" s="656"/>
      <c r="O324" s="655"/>
      <c r="P324" s="348"/>
      <c r="Q324" s="348"/>
      <c r="R324" s="563"/>
    </row>
    <row r="325" spans="1:18" s="18" customFormat="1" x14ac:dyDescent="0.25">
      <c r="A325" s="656"/>
      <c r="B325" s="655"/>
      <c r="C325" s="348"/>
      <c r="D325" s="348"/>
      <c r="E325" s="349"/>
      <c r="G325" s="656"/>
      <c r="H325" s="655"/>
      <c r="I325" s="348"/>
      <c r="J325" s="348"/>
      <c r="K325" s="563"/>
      <c r="N325" s="656"/>
      <c r="O325" s="655"/>
      <c r="P325" s="348"/>
      <c r="Q325" s="348"/>
      <c r="R325" s="563"/>
    </row>
    <row r="326" spans="1:18" s="18" customFormat="1" x14ac:dyDescent="0.25">
      <c r="A326" s="656"/>
      <c r="B326" s="655"/>
      <c r="C326" s="348"/>
      <c r="D326" s="348"/>
      <c r="E326" s="349"/>
      <c r="G326" s="656"/>
      <c r="H326" s="655"/>
      <c r="I326" s="348"/>
      <c r="J326" s="348"/>
      <c r="K326" s="563"/>
      <c r="N326" s="656"/>
      <c r="O326" s="655"/>
      <c r="P326" s="348"/>
      <c r="Q326" s="348"/>
      <c r="R326" s="563"/>
    </row>
    <row r="327" spans="1:18" s="18" customFormat="1" x14ac:dyDescent="0.25">
      <c r="A327" s="656"/>
      <c r="B327" s="655"/>
      <c r="C327" s="348"/>
      <c r="D327" s="348"/>
      <c r="E327" s="349"/>
      <c r="G327" s="656"/>
      <c r="H327" s="655"/>
      <c r="I327" s="348"/>
      <c r="J327" s="348"/>
      <c r="K327" s="563"/>
      <c r="N327" s="656"/>
      <c r="O327" s="655"/>
      <c r="P327" s="348"/>
      <c r="Q327" s="348"/>
      <c r="R327" s="563"/>
    </row>
    <row r="328" spans="1:18" s="18" customFormat="1" x14ac:dyDescent="0.25">
      <c r="A328" s="656"/>
      <c r="B328" s="655"/>
      <c r="C328" s="348"/>
      <c r="D328" s="348"/>
      <c r="E328" s="349"/>
      <c r="G328" s="656"/>
      <c r="H328" s="655"/>
      <c r="I328" s="348"/>
      <c r="J328" s="348"/>
      <c r="K328" s="563"/>
      <c r="N328" s="656"/>
      <c r="O328" s="655"/>
      <c r="P328" s="348"/>
      <c r="Q328" s="348"/>
      <c r="R328" s="563"/>
    </row>
    <row r="329" spans="1:18" s="18" customFormat="1" x14ac:dyDescent="0.25">
      <c r="A329" s="656"/>
      <c r="B329" s="655"/>
      <c r="C329" s="348"/>
      <c r="D329" s="348"/>
      <c r="E329" s="349"/>
      <c r="G329" s="656"/>
      <c r="H329" s="655"/>
      <c r="I329" s="348"/>
      <c r="J329" s="348"/>
      <c r="K329" s="563"/>
      <c r="N329" s="656"/>
      <c r="O329" s="655"/>
      <c r="P329" s="348"/>
      <c r="Q329" s="348"/>
      <c r="R329" s="563"/>
    </row>
    <row r="330" spans="1:18" s="18" customFormat="1" x14ac:dyDescent="0.25">
      <c r="A330" s="656"/>
      <c r="B330" s="655"/>
      <c r="C330" s="348"/>
      <c r="D330" s="348"/>
      <c r="E330" s="349"/>
      <c r="G330" s="656"/>
      <c r="H330" s="655"/>
      <c r="I330" s="348"/>
      <c r="J330" s="348"/>
      <c r="K330" s="563"/>
      <c r="N330" s="656"/>
      <c r="O330" s="655"/>
      <c r="P330" s="348"/>
      <c r="Q330" s="348"/>
      <c r="R330" s="563"/>
    </row>
    <row r="331" spans="1:18" s="18" customFormat="1" x14ac:dyDescent="0.25">
      <c r="A331" s="656"/>
      <c r="B331" s="655"/>
      <c r="C331" s="348"/>
      <c r="D331" s="348"/>
      <c r="E331" s="349"/>
      <c r="G331" s="656"/>
      <c r="H331" s="655"/>
      <c r="I331" s="348"/>
      <c r="J331" s="348"/>
      <c r="K331" s="563"/>
      <c r="N331" s="656"/>
      <c r="O331" s="655"/>
      <c r="P331" s="348"/>
      <c r="Q331" s="348"/>
      <c r="R331" s="563"/>
    </row>
    <row r="332" spans="1:18" s="18" customFormat="1" x14ac:dyDescent="0.25">
      <c r="A332" s="656"/>
      <c r="B332" s="655"/>
      <c r="C332" s="348"/>
      <c r="D332" s="348"/>
      <c r="E332" s="349"/>
      <c r="G332" s="656"/>
      <c r="H332" s="655"/>
      <c r="I332" s="348"/>
      <c r="J332" s="348"/>
      <c r="K332" s="563"/>
      <c r="N332" s="656"/>
      <c r="O332" s="655"/>
      <c r="P332" s="348"/>
      <c r="Q332" s="348"/>
      <c r="R332" s="563"/>
    </row>
    <row r="333" spans="1:18" s="18" customFormat="1" x14ac:dyDescent="0.25">
      <c r="A333" s="656"/>
      <c r="B333" s="655"/>
      <c r="C333" s="348"/>
      <c r="D333" s="348"/>
      <c r="E333" s="349"/>
      <c r="G333" s="656"/>
      <c r="H333" s="655"/>
      <c r="I333" s="348"/>
      <c r="J333" s="348"/>
      <c r="K333" s="563"/>
      <c r="N333" s="656"/>
      <c r="O333" s="655"/>
      <c r="P333" s="348"/>
      <c r="Q333" s="348"/>
      <c r="R333" s="563"/>
    </row>
    <row r="334" spans="1:18" s="18" customFormat="1" x14ac:dyDescent="0.25">
      <c r="A334" s="656"/>
      <c r="B334" s="655"/>
      <c r="C334" s="348"/>
      <c r="D334" s="348"/>
      <c r="E334" s="349"/>
      <c r="G334" s="656"/>
      <c r="H334" s="655"/>
      <c r="I334" s="348"/>
      <c r="J334" s="348"/>
      <c r="K334" s="563"/>
      <c r="N334" s="656"/>
      <c r="O334" s="655"/>
      <c r="P334" s="348"/>
      <c r="Q334" s="348"/>
      <c r="R334" s="563"/>
    </row>
    <row r="335" spans="1:18" s="18" customFormat="1" x14ac:dyDescent="0.25">
      <c r="A335" s="656"/>
      <c r="B335" s="655"/>
      <c r="C335" s="348"/>
      <c r="D335" s="348"/>
      <c r="E335" s="349"/>
      <c r="G335" s="656"/>
      <c r="H335" s="655"/>
      <c r="I335" s="348"/>
      <c r="J335" s="348"/>
      <c r="K335" s="563"/>
      <c r="N335" s="656"/>
      <c r="O335" s="655"/>
      <c r="P335" s="348"/>
      <c r="Q335" s="348"/>
      <c r="R335" s="563"/>
    </row>
    <row r="336" spans="1:18" x14ac:dyDescent="0.25">
      <c r="A336" s="16"/>
      <c r="B336" s="337"/>
      <c r="C336" s="348"/>
      <c r="D336" s="348"/>
      <c r="E336" s="349"/>
      <c r="G336" s="16"/>
      <c r="H336" s="337"/>
      <c r="I336" s="348"/>
      <c r="J336" s="348"/>
      <c r="K336" s="563"/>
      <c r="N336" s="16"/>
      <c r="O336" s="655"/>
      <c r="P336" s="348"/>
      <c r="Q336" s="348"/>
      <c r="R336" s="563"/>
    </row>
    <row r="337" spans="1:18" x14ac:dyDescent="0.25">
      <c r="A337" s="16"/>
      <c r="B337" s="337"/>
      <c r="C337" s="348"/>
      <c r="D337" s="348"/>
      <c r="E337" s="349"/>
      <c r="G337" s="16"/>
      <c r="H337" s="337"/>
      <c r="I337" s="348"/>
      <c r="J337" s="348"/>
      <c r="K337" s="563"/>
      <c r="N337" s="16"/>
      <c r="O337" s="655"/>
      <c r="P337" s="348"/>
      <c r="Q337" s="348"/>
      <c r="R337" s="563"/>
    </row>
    <row r="338" spans="1:18" x14ac:dyDescent="0.25">
      <c r="A338" s="16"/>
      <c r="B338" s="337"/>
      <c r="C338" s="348"/>
      <c r="D338" s="348"/>
      <c r="E338" s="349"/>
      <c r="G338" s="16"/>
      <c r="H338" s="337"/>
      <c r="I338" s="348"/>
      <c r="J338" s="348"/>
      <c r="K338" s="563"/>
      <c r="N338" s="16"/>
      <c r="O338" s="655"/>
      <c r="P338" s="348"/>
      <c r="Q338" s="348"/>
      <c r="R338" s="563"/>
    </row>
    <row r="339" spans="1:18" x14ac:dyDescent="0.25">
      <c r="A339" s="16"/>
      <c r="B339" s="337"/>
      <c r="C339" s="348"/>
      <c r="D339" s="348"/>
      <c r="E339" s="349"/>
      <c r="G339" s="16"/>
      <c r="H339" s="337"/>
      <c r="I339" s="348"/>
      <c r="J339" s="348"/>
      <c r="K339" s="563"/>
      <c r="N339" s="16"/>
      <c r="O339" s="655"/>
      <c r="P339" s="348"/>
      <c r="Q339" s="348"/>
      <c r="R339" s="563"/>
    </row>
    <row r="340" spans="1:18" x14ac:dyDescent="0.25">
      <c r="A340" s="16"/>
      <c r="B340" s="337"/>
      <c r="C340" s="348"/>
      <c r="D340" s="348"/>
      <c r="E340" s="349"/>
      <c r="G340" s="16"/>
      <c r="H340" s="337"/>
      <c r="I340" s="348"/>
      <c r="J340" s="348"/>
      <c r="K340" s="563"/>
      <c r="N340" s="16"/>
      <c r="O340" s="655"/>
      <c r="P340" s="348"/>
      <c r="Q340" s="348"/>
      <c r="R340" s="563"/>
    </row>
    <row r="341" spans="1:18" x14ac:dyDescent="0.25">
      <c r="A341" s="16"/>
      <c r="B341" s="337"/>
      <c r="C341" s="348"/>
      <c r="D341" s="348"/>
      <c r="E341" s="349"/>
      <c r="G341" s="16"/>
      <c r="H341" s="337"/>
      <c r="I341" s="348"/>
      <c r="J341" s="348"/>
      <c r="K341" s="563"/>
      <c r="N341" s="16"/>
      <c r="O341" s="655"/>
      <c r="P341" s="348"/>
      <c r="Q341" s="348"/>
      <c r="R341" s="563"/>
    </row>
    <row r="342" spans="1:18" x14ac:dyDescent="0.25">
      <c r="A342" s="16"/>
      <c r="B342" s="337"/>
      <c r="C342" s="348"/>
      <c r="D342" s="348"/>
      <c r="E342" s="349"/>
      <c r="G342" s="16"/>
      <c r="H342" s="337"/>
      <c r="I342" s="348"/>
      <c r="J342" s="348"/>
      <c r="K342" s="563"/>
      <c r="N342" s="16"/>
      <c r="O342" s="655"/>
      <c r="P342" s="348"/>
      <c r="Q342" s="348"/>
      <c r="R342" s="563"/>
    </row>
    <row r="343" spans="1:18" x14ac:dyDescent="0.25">
      <c r="A343" s="16"/>
      <c r="B343" s="337"/>
      <c r="C343" s="348"/>
      <c r="D343" s="348"/>
      <c r="E343" s="349"/>
      <c r="G343" s="16"/>
      <c r="H343" s="337"/>
      <c r="I343" s="348"/>
      <c r="J343" s="348"/>
      <c r="K343" s="563"/>
      <c r="N343" s="16"/>
      <c r="O343" s="655"/>
      <c r="P343" s="348"/>
      <c r="Q343" s="348"/>
      <c r="R343" s="563"/>
    </row>
    <row r="344" spans="1:18" x14ac:dyDescent="0.25">
      <c r="A344" s="16"/>
      <c r="B344" s="337"/>
      <c r="C344" s="348"/>
      <c r="D344" s="348"/>
      <c r="E344" s="349"/>
      <c r="G344" s="16"/>
      <c r="H344" s="337"/>
      <c r="I344" s="348"/>
      <c r="J344" s="348"/>
      <c r="K344" s="563"/>
      <c r="N344" s="16"/>
      <c r="O344" s="655"/>
      <c r="P344" s="348"/>
      <c r="Q344" s="348"/>
      <c r="R344" s="563"/>
    </row>
    <row r="345" spans="1:18" x14ac:dyDescent="0.25">
      <c r="A345" s="16"/>
      <c r="B345" s="337"/>
      <c r="C345" s="348"/>
      <c r="D345" s="348"/>
      <c r="E345" s="349"/>
      <c r="G345" s="16"/>
      <c r="H345" s="337"/>
      <c r="I345" s="348"/>
      <c r="J345" s="348"/>
      <c r="K345" s="563"/>
      <c r="N345" s="16"/>
      <c r="O345" s="655"/>
      <c r="P345" s="348"/>
      <c r="Q345" s="348"/>
      <c r="R345" s="563"/>
    </row>
    <row r="346" spans="1:18" x14ac:dyDescent="0.25">
      <c r="A346" s="16"/>
      <c r="B346" s="337"/>
      <c r="C346" s="348"/>
      <c r="D346" s="348"/>
      <c r="E346" s="349"/>
      <c r="G346" s="16"/>
      <c r="H346" s="337"/>
      <c r="I346" s="348"/>
      <c r="J346" s="348"/>
      <c r="K346" s="563"/>
      <c r="N346" s="16"/>
      <c r="O346" s="655"/>
      <c r="P346" s="348"/>
      <c r="Q346" s="348"/>
      <c r="R346" s="563"/>
    </row>
    <row r="347" spans="1:18" x14ac:dyDescent="0.25">
      <c r="A347" s="16"/>
      <c r="B347" s="337"/>
      <c r="C347" s="348"/>
      <c r="D347" s="348"/>
      <c r="E347" s="349"/>
      <c r="G347" s="16"/>
      <c r="H347" s="337"/>
      <c r="I347" s="348"/>
      <c r="J347" s="348"/>
      <c r="K347" s="563"/>
      <c r="N347" s="16"/>
      <c r="O347" s="655"/>
      <c r="P347" s="348"/>
      <c r="Q347" s="348"/>
      <c r="R347" s="563"/>
    </row>
    <row r="348" spans="1:18" x14ac:dyDescent="0.25">
      <c r="A348" s="16"/>
      <c r="B348" s="337"/>
      <c r="C348" s="348"/>
      <c r="D348" s="348"/>
      <c r="E348" s="349"/>
      <c r="G348" s="16"/>
      <c r="H348" s="337"/>
      <c r="I348" s="348"/>
      <c r="J348" s="348"/>
      <c r="K348" s="563"/>
      <c r="N348" s="16"/>
      <c r="O348" s="655"/>
      <c r="P348" s="348"/>
      <c r="Q348" s="348"/>
      <c r="R348" s="563"/>
    </row>
    <row r="349" spans="1:18" x14ac:dyDescent="0.25">
      <c r="A349" s="16"/>
      <c r="B349" s="337"/>
      <c r="C349" s="348"/>
      <c r="D349" s="348"/>
      <c r="E349" s="349"/>
      <c r="G349" s="16"/>
      <c r="H349" s="337"/>
      <c r="I349" s="348"/>
      <c r="J349" s="348"/>
      <c r="K349" s="563"/>
      <c r="N349" s="16"/>
      <c r="O349" s="655"/>
      <c r="P349" s="348"/>
      <c r="Q349" s="348"/>
      <c r="R349" s="563"/>
    </row>
    <row r="350" spans="1:18" x14ac:dyDescent="0.25">
      <c r="A350" s="16"/>
      <c r="B350" s="337"/>
      <c r="C350" s="348"/>
      <c r="D350" s="348"/>
      <c r="E350" s="349"/>
      <c r="G350" s="16"/>
      <c r="H350" s="337"/>
      <c r="I350" s="348"/>
      <c r="J350" s="348"/>
      <c r="K350" s="563"/>
      <c r="N350" s="16"/>
      <c r="O350" s="655"/>
      <c r="P350" s="348"/>
      <c r="Q350" s="348"/>
      <c r="R350" s="563"/>
    </row>
    <row r="351" spans="1:18" x14ac:dyDescent="0.25">
      <c r="A351" s="16"/>
      <c r="B351" s="337"/>
      <c r="C351" s="348"/>
      <c r="D351" s="348"/>
      <c r="E351" s="349"/>
      <c r="G351" s="16"/>
      <c r="H351" s="337"/>
      <c r="I351" s="348"/>
      <c r="J351" s="348"/>
      <c r="K351" s="563"/>
      <c r="N351" s="16"/>
      <c r="O351" s="655"/>
      <c r="P351" s="348"/>
      <c r="Q351" s="348"/>
      <c r="R351" s="563"/>
    </row>
    <row r="352" spans="1:18" x14ac:dyDescent="0.25">
      <c r="A352" s="16"/>
      <c r="B352" s="337"/>
      <c r="C352" s="348"/>
      <c r="D352" s="348"/>
      <c r="E352" s="349"/>
      <c r="G352" s="16"/>
      <c r="H352" s="337"/>
      <c r="I352" s="348"/>
      <c r="J352" s="348"/>
      <c r="K352" s="563"/>
      <c r="N352" s="16"/>
      <c r="O352" s="655"/>
      <c r="P352" s="348"/>
      <c r="Q352" s="348"/>
      <c r="R352" s="563"/>
    </row>
    <row r="353" spans="1:18" x14ac:dyDescent="0.25">
      <c r="A353" s="16"/>
      <c r="B353" s="337"/>
      <c r="C353" s="348"/>
      <c r="D353" s="348"/>
      <c r="E353" s="349"/>
      <c r="G353" s="16"/>
      <c r="H353" s="337"/>
      <c r="I353" s="348"/>
      <c r="J353" s="348"/>
      <c r="K353" s="563"/>
      <c r="N353" s="16"/>
      <c r="O353" s="655"/>
      <c r="P353" s="348"/>
      <c r="Q353" s="348"/>
      <c r="R353" s="563"/>
    </row>
    <row r="354" spans="1:18" x14ac:dyDescent="0.25">
      <c r="A354" s="16"/>
      <c r="B354" s="337"/>
      <c r="C354" s="348"/>
      <c r="D354" s="348"/>
      <c r="E354" s="349"/>
      <c r="G354" s="16"/>
      <c r="H354" s="337"/>
      <c r="I354" s="348"/>
      <c r="J354" s="348"/>
      <c r="K354" s="563"/>
      <c r="N354" s="16"/>
      <c r="O354" s="655"/>
      <c r="P354" s="348"/>
      <c r="Q354" s="348"/>
      <c r="R354" s="563"/>
    </row>
    <row r="355" spans="1:18" x14ac:dyDescent="0.25">
      <c r="A355" s="16"/>
      <c r="B355" s="337"/>
      <c r="C355" s="348"/>
      <c r="D355" s="348"/>
      <c r="E355" s="349"/>
      <c r="G355" s="16"/>
      <c r="H355" s="337"/>
      <c r="I355" s="348"/>
      <c r="J355" s="348"/>
      <c r="K355" s="563"/>
      <c r="N355" s="16"/>
      <c r="O355" s="655"/>
      <c r="P355" s="348"/>
      <c r="Q355" s="348"/>
      <c r="R355" s="563"/>
    </row>
    <row r="356" spans="1:18" x14ac:dyDescent="0.25">
      <c r="A356" s="16"/>
      <c r="B356" s="337"/>
      <c r="C356" s="348"/>
      <c r="D356" s="348"/>
      <c r="E356" s="349"/>
      <c r="G356" s="16"/>
      <c r="H356" s="337"/>
      <c r="I356" s="348"/>
      <c r="J356" s="348"/>
      <c r="K356" s="563"/>
      <c r="N356" s="16"/>
      <c r="O356" s="655"/>
      <c r="P356" s="348"/>
      <c r="Q356" s="348"/>
      <c r="R356" s="563"/>
    </row>
    <row r="357" spans="1:18" x14ac:dyDescent="0.25">
      <c r="A357" s="16"/>
      <c r="B357" s="337"/>
      <c r="C357" s="348"/>
      <c r="D357" s="348"/>
      <c r="E357" s="349"/>
      <c r="G357" s="16"/>
      <c r="H357" s="337"/>
      <c r="I357" s="348"/>
      <c r="J357" s="348"/>
      <c r="K357" s="563"/>
      <c r="N357" s="16"/>
      <c r="O357" s="655"/>
      <c r="P357" s="348"/>
      <c r="Q357" s="348"/>
      <c r="R357" s="563"/>
    </row>
    <row r="358" spans="1:18" x14ac:dyDescent="0.25">
      <c r="A358" s="16"/>
      <c r="B358" s="337"/>
      <c r="C358" s="348"/>
      <c r="D358" s="348"/>
      <c r="E358" s="349"/>
      <c r="G358" s="16"/>
      <c r="H358" s="337"/>
      <c r="I358" s="348"/>
      <c r="J358" s="348"/>
      <c r="K358" s="563"/>
      <c r="N358" s="16"/>
      <c r="O358" s="655"/>
      <c r="P358" s="348"/>
      <c r="Q358" s="348"/>
      <c r="R358" s="563"/>
    </row>
    <row r="359" spans="1:18" x14ac:dyDescent="0.25">
      <c r="A359" s="16"/>
      <c r="B359" s="337"/>
      <c r="C359" s="348"/>
      <c r="D359" s="348"/>
      <c r="E359" s="349"/>
      <c r="G359" s="16"/>
      <c r="H359" s="337"/>
      <c r="I359" s="348"/>
      <c r="J359" s="348"/>
      <c r="K359" s="563"/>
      <c r="N359" s="16"/>
      <c r="O359" s="655"/>
      <c r="P359" s="348"/>
      <c r="Q359" s="348"/>
      <c r="R359" s="563"/>
    </row>
    <row r="360" spans="1:18" x14ac:dyDescent="0.25">
      <c r="A360" s="16"/>
      <c r="B360" s="337"/>
      <c r="C360" s="348"/>
      <c r="D360" s="348"/>
      <c r="E360" s="349"/>
      <c r="G360" s="16"/>
      <c r="H360" s="337"/>
      <c r="I360" s="348"/>
      <c r="J360" s="348"/>
      <c r="K360" s="563"/>
      <c r="N360" s="16"/>
      <c r="O360" s="655"/>
      <c r="P360" s="348"/>
      <c r="Q360" s="348"/>
      <c r="R360" s="563"/>
    </row>
    <row r="361" spans="1:18" x14ac:dyDescent="0.25">
      <c r="A361" s="16"/>
      <c r="B361" s="337"/>
      <c r="C361" s="348"/>
      <c r="D361" s="348"/>
      <c r="E361" s="349"/>
      <c r="G361" s="16"/>
      <c r="H361" s="337"/>
      <c r="I361" s="348"/>
      <c r="J361" s="348"/>
      <c r="K361" s="563"/>
      <c r="N361" s="16"/>
      <c r="O361" s="655"/>
      <c r="P361" s="348"/>
      <c r="Q361" s="348"/>
      <c r="R361" s="563"/>
    </row>
    <row r="362" spans="1:18" x14ac:dyDescent="0.25">
      <c r="A362" s="16"/>
      <c r="B362" s="337"/>
      <c r="C362" s="348"/>
      <c r="D362" s="348"/>
      <c r="E362" s="349"/>
      <c r="G362" s="16"/>
      <c r="H362" s="337"/>
      <c r="I362" s="348"/>
      <c r="J362" s="348"/>
      <c r="K362" s="563"/>
      <c r="N362" s="16"/>
      <c r="O362" s="655"/>
      <c r="P362" s="348"/>
      <c r="Q362" s="348"/>
      <c r="R362" s="563"/>
    </row>
    <row r="363" spans="1:18" x14ac:dyDescent="0.25">
      <c r="A363" s="16"/>
      <c r="B363" s="337"/>
      <c r="C363" s="348"/>
      <c r="D363" s="348"/>
      <c r="E363" s="349"/>
      <c r="G363" s="16"/>
      <c r="H363" s="337"/>
      <c r="I363" s="348"/>
      <c r="J363" s="348"/>
      <c r="K363" s="563"/>
      <c r="N363" s="16"/>
      <c r="O363" s="655"/>
      <c r="P363" s="348"/>
      <c r="Q363" s="348"/>
      <c r="R363" s="563"/>
    </row>
    <row r="364" spans="1:18" x14ac:dyDescent="0.25">
      <c r="A364" s="16"/>
      <c r="B364" s="337"/>
      <c r="C364" s="348"/>
      <c r="D364" s="348"/>
      <c r="E364" s="349"/>
      <c r="G364" s="16"/>
      <c r="H364" s="337"/>
      <c r="I364" s="348"/>
      <c r="J364" s="348"/>
      <c r="K364" s="563"/>
      <c r="N364" s="16"/>
      <c r="O364" s="655"/>
      <c r="P364" s="348"/>
      <c r="Q364" s="348"/>
      <c r="R364" s="563"/>
    </row>
    <row r="365" spans="1:18" x14ac:dyDescent="0.25">
      <c r="A365" s="16"/>
      <c r="B365" s="337"/>
      <c r="C365" s="348"/>
      <c r="D365" s="348"/>
      <c r="E365" s="349"/>
      <c r="G365" s="16"/>
      <c r="H365" s="337"/>
      <c r="I365" s="348"/>
      <c r="J365" s="348"/>
      <c r="K365" s="563"/>
      <c r="N365" s="16"/>
      <c r="O365" s="655"/>
      <c r="P365" s="348"/>
      <c r="Q365" s="348"/>
      <c r="R365" s="563"/>
    </row>
    <row r="366" spans="1:18" x14ac:dyDescent="0.25">
      <c r="A366" s="16"/>
      <c r="B366" s="337"/>
      <c r="C366" s="348"/>
      <c r="D366" s="348"/>
      <c r="E366" s="349"/>
      <c r="G366" s="16"/>
      <c r="H366" s="337"/>
      <c r="I366" s="348"/>
      <c r="J366" s="348"/>
      <c r="K366" s="563"/>
      <c r="N366" s="16"/>
      <c r="O366" s="655"/>
      <c r="P366" s="348"/>
      <c r="Q366" s="348"/>
      <c r="R366" s="563"/>
    </row>
    <row r="367" spans="1:18" x14ac:dyDescent="0.25">
      <c r="A367" s="16"/>
      <c r="B367" s="337"/>
      <c r="C367" s="348"/>
      <c r="D367" s="348"/>
      <c r="E367" s="349"/>
      <c r="G367" s="16"/>
      <c r="H367" s="337"/>
      <c r="I367" s="348"/>
      <c r="J367" s="348"/>
      <c r="K367" s="563"/>
      <c r="N367" s="16"/>
      <c r="O367" s="655"/>
      <c r="P367" s="348"/>
      <c r="Q367" s="348"/>
      <c r="R367" s="563"/>
    </row>
    <row r="368" spans="1:18" x14ac:dyDescent="0.25">
      <c r="A368" s="16"/>
      <c r="B368" s="337"/>
      <c r="C368" s="348"/>
      <c r="D368" s="348"/>
      <c r="E368" s="349"/>
      <c r="G368" s="16"/>
      <c r="H368" s="337"/>
      <c r="I368" s="348"/>
      <c r="J368" s="348"/>
      <c r="K368" s="563"/>
      <c r="N368" s="16"/>
      <c r="O368" s="655"/>
      <c r="P368" s="348"/>
      <c r="Q368" s="348"/>
      <c r="R368" s="563"/>
    </row>
    <row r="369" spans="1:18" x14ac:dyDescent="0.25">
      <c r="A369" s="16"/>
      <c r="B369" s="337"/>
      <c r="C369" s="348"/>
      <c r="D369" s="348"/>
      <c r="E369" s="349"/>
      <c r="G369" s="16"/>
      <c r="H369" s="337"/>
      <c r="I369" s="348"/>
      <c r="J369" s="348"/>
      <c r="K369" s="563"/>
      <c r="N369" s="16"/>
      <c r="O369" s="655"/>
      <c r="P369" s="348"/>
      <c r="Q369" s="348"/>
      <c r="R369" s="563"/>
    </row>
    <row r="370" spans="1:18" x14ac:dyDescent="0.25">
      <c r="A370" s="16"/>
      <c r="B370" s="337"/>
      <c r="C370" s="348"/>
      <c r="D370" s="348"/>
      <c r="E370" s="349"/>
      <c r="G370" s="16"/>
      <c r="H370" s="337"/>
      <c r="I370" s="348"/>
      <c r="J370" s="348"/>
      <c r="K370" s="563"/>
      <c r="N370" s="16"/>
      <c r="O370" s="655"/>
      <c r="P370" s="348"/>
      <c r="Q370" s="348"/>
      <c r="R370" s="563"/>
    </row>
    <row r="371" spans="1:18" x14ac:dyDescent="0.25">
      <c r="A371" s="16"/>
      <c r="B371" s="337"/>
      <c r="C371" s="348"/>
      <c r="D371" s="348"/>
      <c r="E371" s="349"/>
      <c r="G371" s="16"/>
      <c r="H371" s="337"/>
      <c r="I371" s="348"/>
      <c r="J371" s="348"/>
      <c r="K371" s="563"/>
      <c r="N371" s="16"/>
      <c r="O371" s="655"/>
      <c r="P371" s="348"/>
      <c r="Q371" s="348"/>
      <c r="R371" s="563"/>
    </row>
    <row r="372" spans="1:18" x14ac:dyDescent="0.25">
      <c r="A372" s="16"/>
      <c r="B372" s="337"/>
      <c r="C372" s="348"/>
      <c r="D372" s="348"/>
      <c r="E372" s="349"/>
      <c r="G372" s="16"/>
      <c r="H372" s="337"/>
      <c r="I372" s="348"/>
      <c r="J372" s="348"/>
      <c r="K372" s="563"/>
      <c r="N372" s="16"/>
      <c r="O372" s="655"/>
      <c r="P372" s="348"/>
      <c r="Q372" s="348"/>
      <c r="R372" s="563"/>
    </row>
    <row r="373" spans="1:18" x14ac:dyDescent="0.25">
      <c r="A373" s="16"/>
      <c r="B373" s="337"/>
      <c r="C373" s="348"/>
      <c r="D373" s="348"/>
      <c r="E373" s="349"/>
      <c r="G373" s="16"/>
      <c r="H373" s="337"/>
      <c r="I373" s="348"/>
      <c r="J373" s="348"/>
      <c r="K373" s="563"/>
      <c r="N373" s="16"/>
      <c r="O373" s="655"/>
      <c r="P373" s="348"/>
      <c r="Q373" s="348"/>
      <c r="R373" s="563"/>
    </row>
    <row r="374" spans="1:18" x14ac:dyDescent="0.25">
      <c r="A374" s="16"/>
      <c r="B374" s="337"/>
      <c r="C374" s="348"/>
      <c r="D374" s="348"/>
      <c r="E374" s="349"/>
      <c r="G374" s="16"/>
      <c r="H374" s="337"/>
      <c r="I374" s="348"/>
      <c r="J374" s="348"/>
      <c r="K374" s="563"/>
      <c r="N374" s="16"/>
      <c r="O374" s="655"/>
      <c r="P374" s="348"/>
      <c r="Q374" s="348"/>
      <c r="R374" s="563"/>
    </row>
    <row r="375" spans="1:18" x14ac:dyDescent="0.25">
      <c r="A375" s="16"/>
      <c r="B375" s="337"/>
      <c r="C375" s="348"/>
      <c r="D375" s="348"/>
      <c r="E375" s="349"/>
      <c r="G375" s="16"/>
      <c r="H375" s="337"/>
      <c r="I375" s="348"/>
      <c r="J375" s="348"/>
      <c r="K375" s="563"/>
      <c r="N375" s="16"/>
      <c r="O375" s="655"/>
      <c r="P375" s="348"/>
      <c r="Q375" s="348"/>
      <c r="R375" s="563"/>
    </row>
    <row r="376" spans="1:18" x14ac:dyDescent="0.25">
      <c r="A376" s="16"/>
      <c r="B376" s="337"/>
      <c r="C376" s="348"/>
      <c r="D376" s="348"/>
      <c r="E376" s="349"/>
      <c r="G376" s="16"/>
      <c r="H376" s="337"/>
      <c r="I376" s="348"/>
      <c r="J376" s="348"/>
      <c r="K376" s="563"/>
      <c r="N376" s="16"/>
      <c r="O376" s="655"/>
      <c r="P376" s="348"/>
      <c r="Q376" s="348"/>
      <c r="R376" s="563"/>
    </row>
    <row r="377" spans="1:18" x14ac:dyDescent="0.25">
      <c r="A377" s="16"/>
      <c r="B377" s="337"/>
      <c r="C377" s="348"/>
      <c r="D377" s="348"/>
      <c r="E377" s="349"/>
      <c r="G377" s="16"/>
      <c r="H377" s="337"/>
      <c r="I377" s="348"/>
      <c r="J377" s="348"/>
      <c r="K377" s="563"/>
      <c r="N377" s="16"/>
      <c r="O377" s="655"/>
      <c r="P377" s="348"/>
      <c r="Q377" s="348"/>
      <c r="R377" s="563"/>
    </row>
    <row r="378" spans="1:18" x14ac:dyDescent="0.25">
      <c r="A378" s="16"/>
      <c r="B378" s="337"/>
      <c r="C378" s="348"/>
      <c r="D378" s="348"/>
      <c r="E378" s="349"/>
      <c r="G378" s="16"/>
      <c r="H378" s="337"/>
      <c r="I378" s="348"/>
      <c r="J378" s="348"/>
      <c r="K378" s="563"/>
      <c r="N378" s="16"/>
      <c r="O378" s="655"/>
      <c r="P378" s="348"/>
      <c r="Q378" s="348"/>
      <c r="R378" s="563"/>
    </row>
    <row r="379" spans="1:18" x14ac:dyDescent="0.25">
      <c r="A379" s="16"/>
      <c r="B379" s="337"/>
      <c r="C379" s="348"/>
      <c r="D379" s="348"/>
      <c r="E379" s="349"/>
      <c r="G379" s="16"/>
      <c r="H379" s="337"/>
      <c r="I379" s="348"/>
      <c r="J379" s="348"/>
      <c r="K379" s="563"/>
      <c r="N379" s="16"/>
      <c r="O379" s="655"/>
      <c r="P379" s="348"/>
      <c r="Q379" s="348"/>
      <c r="R379" s="563"/>
    </row>
    <row r="380" spans="1:18" x14ac:dyDescent="0.25">
      <c r="A380" s="16"/>
      <c r="B380" s="337"/>
      <c r="C380" s="348"/>
      <c r="D380" s="348"/>
      <c r="E380" s="349"/>
      <c r="G380" s="16"/>
      <c r="H380" s="337"/>
      <c r="I380" s="348"/>
      <c r="J380" s="348"/>
      <c r="K380" s="563"/>
      <c r="N380" s="16"/>
      <c r="O380" s="655"/>
      <c r="P380" s="348"/>
      <c r="Q380" s="348"/>
      <c r="R380" s="563"/>
    </row>
    <row r="381" spans="1:18" x14ac:dyDescent="0.25">
      <c r="A381" s="16"/>
      <c r="B381" s="337"/>
      <c r="C381" s="348"/>
      <c r="D381" s="348"/>
      <c r="E381" s="349"/>
      <c r="G381" s="16"/>
      <c r="H381" s="337"/>
      <c r="I381" s="348"/>
      <c r="J381" s="348"/>
      <c r="K381" s="563"/>
      <c r="N381" s="16"/>
      <c r="O381" s="655"/>
      <c r="P381" s="348"/>
      <c r="Q381" s="348"/>
      <c r="R381" s="563"/>
    </row>
    <row r="382" spans="1:18" x14ac:dyDescent="0.25">
      <c r="A382" s="16"/>
      <c r="B382" s="337"/>
      <c r="C382" s="348"/>
      <c r="D382" s="348"/>
      <c r="E382" s="349"/>
      <c r="G382" s="16"/>
      <c r="H382" s="337"/>
      <c r="I382" s="348"/>
      <c r="J382" s="348"/>
      <c r="K382" s="563"/>
      <c r="N382" s="16"/>
      <c r="O382" s="655"/>
      <c r="P382" s="348"/>
      <c r="Q382" s="348"/>
      <c r="R382" s="563"/>
    </row>
    <row r="383" spans="1:18" x14ac:dyDescent="0.25">
      <c r="A383" s="16"/>
      <c r="B383" s="337"/>
      <c r="C383" s="348"/>
      <c r="D383" s="348"/>
      <c r="E383" s="349"/>
      <c r="G383" s="16"/>
      <c r="H383" s="337"/>
      <c r="I383" s="348"/>
      <c r="J383" s="348"/>
      <c r="K383" s="563"/>
      <c r="N383" s="16"/>
      <c r="O383" s="655"/>
      <c r="P383" s="348"/>
      <c r="Q383" s="348"/>
      <c r="R383" s="563"/>
    </row>
    <row r="384" spans="1:18" x14ac:dyDescent="0.25">
      <c r="A384" s="16"/>
      <c r="B384" s="337"/>
      <c r="C384" s="348"/>
      <c r="D384" s="348"/>
      <c r="E384" s="349"/>
      <c r="G384" s="16"/>
      <c r="H384" s="337"/>
      <c r="I384" s="348"/>
      <c r="J384" s="348"/>
      <c r="K384" s="563"/>
      <c r="N384" s="16"/>
      <c r="O384" s="655"/>
      <c r="P384" s="348"/>
      <c r="Q384" s="348"/>
      <c r="R384" s="563"/>
    </row>
    <row r="385" spans="1:18" x14ac:dyDescent="0.25">
      <c r="A385" s="16"/>
      <c r="B385" s="337"/>
      <c r="C385" s="348"/>
      <c r="D385" s="348"/>
      <c r="E385" s="349"/>
      <c r="G385" s="16"/>
      <c r="H385" s="337"/>
      <c r="I385" s="348"/>
      <c r="J385" s="348"/>
      <c r="K385" s="563"/>
      <c r="N385" s="16"/>
      <c r="O385" s="655"/>
      <c r="P385" s="348"/>
      <c r="Q385" s="348"/>
      <c r="R385" s="563"/>
    </row>
    <row r="386" spans="1:18" x14ac:dyDescent="0.25">
      <c r="A386" s="16"/>
      <c r="B386" s="337"/>
      <c r="C386" s="348"/>
      <c r="D386" s="348"/>
      <c r="E386" s="349"/>
      <c r="G386" s="16"/>
      <c r="H386" s="337"/>
      <c r="I386" s="348"/>
      <c r="J386" s="348"/>
      <c r="K386" s="563"/>
      <c r="N386" s="16"/>
      <c r="O386" s="655"/>
      <c r="P386" s="348"/>
      <c r="Q386" s="348"/>
      <c r="R386" s="563"/>
    </row>
    <row r="387" spans="1:18" x14ac:dyDescent="0.25">
      <c r="A387" s="16"/>
      <c r="B387" s="337"/>
      <c r="C387" s="348"/>
      <c r="D387" s="348"/>
      <c r="E387" s="349"/>
      <c r="G387" s="16"/>
      <c r="H387" s="337"/>
      <c r="I387" s="348"/>
      <c r="J387" s="348"/>
      <c r="K387" s="563"/>
      <c r="N387" s="16"/>
      <c r="O387" s="655"/>
      <c r="P387" s="348"/>
      <c r="Q387" s="348"/>
      <c r="R387" s="563"/>
    </row>
    <row r="388" spans="1:18" x14ac:dyDescent="0.25">
      <c r="A388" s="16"/>
      <c r="B388" s="337"/>
      <c r="C388" s="348"/>
      <c r="D388" s="348"/>
      <c r="E388" s="349"/>
      <c r="G388" s="16"/>
      <c r="H388" s="337"/>
      <c r="I388" s="348"/>
      <c r="J388" s="348"/>
      <c r="K388" s="563"/>
      <c r="N388" s="16"/>
      <c r="O388" s="655"/>
      <c r="P388" s="348"/>
      <c r="Q388" s="348"/>
      <c r="R388" s="563"/>
    </row>
    <row r="389" spans="1:18" x14ac:dyDescent="0.25">
      <c r="A389" s="16"/>
      <c r="B389" s="337"/>
      <c r="C389" s="348"/>
      <c r="D389" s="348"/>
      <c r="E389" s="349"/>
      <c r="G389" s="16"/>
      <c r="H389" s="337"/>
      <c r="I389" s="348"/>
      <c r="J389" s="348"/>
      <c r="K389" s="563"/>
      <c r="N389" s="16"/>
      <c r="O389" s="655"/>
      <c r="P389" s="348"/>
      <c r="Q389" s="348"/>
      <c r="R389" s="563"/>
    </row>
    <row r="390" spans="1:18" x14ac:dyDescent="0.25">
      <c r="A390" s="16"/>
      <c r="B390" s="337"/>
      <c r="C390" s="348"/>
      <c r="D390" s="348"/>
      <c r="E390" s="349"/>
      <c r="G390" s="16"/>
      <c r="H390" s="337"/>
      <c r="I390" s="348"/>
      <c r="J390" s="348"/>
      <c r="K390" s="563"/>
      <c r="N390" s="16"/>
      <c r="O390" s="655"/>
      <c r="P390" s="348"/>
      <c r="Q390" s="348"/>
      <c r="R390" s="563"/>
    </row>
    <row r="391" spans="1:18" x14ac:dyDescent="0.25">
      <c r="A391" s="16"/>
      <c r="B391" s="337"/>
      <c r="C391" s="348"/>
      <c r="D391" s="348"/>
      <c r="E391" s="349"/>
      <c r="G391" s="16"/>
      <c r="H391" s="337"/>
      <c r="I391" s="348"/>
      <c r="J391" s="348"/>
      <c r="K391" s="563"/>
      <c r="N391" s="16"/>
      <c r="O391" s="655"/>
      <c r="P391" s="348"/>
      <c r="Q391" s="348"/>
      <c r="R391" s="563"/>
    </row>
    <row r="392" spans="1:18" x14ac:dyDescent="0.25">
      <c r="A392" s="16"/>
      <c r="B392" s="337"/>
      <c r="C392" s="348"/>
      <c r="D392" s="348"/>
      <c r="E392" s="349"/>
      <c r="G392" s="16"/>
      <c r="H392" s="337"/>
      <c r="I392" s="348"/>
      <c r="J392" s="348"/>
      <c r="K392" s="563"/>
      <c r="N392" s="16"/>
      <c r="O392" s="655"/>
      <c r="P392" s="348"/>
      <c r="Q392" s="348"/>
      <c r="R392" s="563"/>
    </row>
    <row r="393" spans="1:18" x14ac:dyDescent="0.25">
      <c r="A393" s="16"/>
      <c r="B393" s="337"/>
      <c r="C393" s="348"/>
      <c r="D393" s="348"/>
      <c r="E393" s="349"/>
      <c r="G393" s="16"/>
      <c r="H393" s="337"/>
      <c r="I393" s="348"/>
      <c r="J393" s="348"/>
      <c r="K393" s="563"/>
      <c r="N393" s="16"/>
      <c r="O393" s="655"/>
      <c r="P393" s="348"/>
      <c r="Q393" s="348"/>
      <c r="R393" s="563"/>
    </row>
    <row r="394" spans="1:18" x14ac:dyDescent="0.25">
      <c r="A394" s="16"/>
      <c r="B394" s="337"/>
      <c r="C394" s="348"/>
      <c r="D394" s="348"/>
      <c r="E394" s="349"/>
      <c r="G394" s="16"/>
      <c r="H394" s="337"/>
      <c r="I394" s="348"/>
      <c r="J394" s="348"/>
      <c r="K394" s="563"/>
      <c r="N394" s="16"/>
      <c r="O394" s="655"/>
      <c r="P394" s="348"/>
      <c r="Q394" s="348"/>
      <c r="R394" s="563"/>
    </row>
    <row r="395" spans="1:18" x14ac:dyDescent="0.25">
      <c r="A395" s="16"/>
      <c r="B395" s="337"/>
      <c r="C395" s="348"/>
      <c r="D395" s="348"/>
      <c r="E395" s="349"/>
      <c r="G395" s="16"/>
      <c r="H395" s="337"/>
      <c r="I395" s="348"/>
      <c r="J395" s="348"/>
      <c r="K395" s="563"/>
      <c r="N395" s="16"/>
      <c r="O395" s="655"/>
      <c r="P395" s="348"/>
      <c r="Q395" s="348"/>
      <c r="R395" s="563"/>
    </row>
    <row r="396" spans="1:18" x14ac:dyDescent="0.25">
      <c r="A396" s="16"/>
      <c r="B396" s="337"/>
      <c r="C396" s="348"/>
      <c r="D396" s="348"/>
      <c r="E396" s="349"/>
      <c r="G396" s="16"/>
      <c r="H396" s="337"/>
      <c r="I396" s="348"/>
      <c r="J396" s="348"/>
      <c r="K396" s="563"/>
      <c r="N396" s="16"/>
      <c r="O396" s="655"/>
      <c r="P396" s="348"/>
      <c r="Q396" s="348"/>
      <c r="R396" s="563"/>
    </row>
    <row r="397" spans="1:18" x14ac:dyDescent="0.25">
      <c r="A397" s="16"/>
      <c r="B397" s="337"/>
      <c r="C397" s="348"/>
      <c r="D397" s="348"/>
      <c r="E397" s="349"/>
      <c r="G397" s="16"/>
      <c r="H397" s="337"/>
      <c r="I397" s="348"/>
      <c r="J397" s="348"/>
      <c r="K397" s="563"/>
      <c r="N397" s="16"/>
      <c r="O397" s="655"/>
      <c r="P397" s="348"/>
      <c r="Q397" s="348"/>
      <c r="R397" s="563"/>
    </row>
    <row r="398" spans="1:18" x14ac:dyDescent="0.25">
      <c r="A398" s="16"/>
      <c r="B398" s="337"/>
      <c r="C398" s="348"/>
      <c r="D398" s="348"/>
      <c r="E398" s="349"/>
      <c r="G398" s="16"/>
      <c r="H398" s="337"/>
      <c r="I398" s="348"/>
      <c r="J398" s="348"/>
      <c r="K398" s="563"/>
      <c r="N398" s="16"/>
      <c r="O398" s="655"/>
      <c r="P398" s="348"/>
      <c r="Q398" s="348"/>
      <c r="R398" s="563"/>
    </row>
    <row r="399" spans="1:18" x14ac:dyDescent="0.25">
      <c r="A399" s="16"/>
      <c r="B399" s="337"/>
      <c r="C399" s="348"/>
      <c r="D399" s="348"/>
      <c r="E399" s="349"/>
      <c r="G399" s="16"/>
      <c r="H399" s="337"/>
      <c r="I399" s="348"/>
      <c r="J399" s="348"/>
      <c r="K399" s="563"/>
      <c r="N399" s="16"/>
      <c r="O399" s="655"/>
      <c r="P399" s="348"/>
      <c r="Q399" s="348"/>
      <c r="R399" s="563"/>
    </row>
    <row r="400" spans="1:18" x14ac:dyDescent="0.25">
      <c r="A400" s="16"/>
      <c r="B400" s="337"/>
      <c r="C400" s="348"/>
      <c r="D400" s="348"/>
      <c r="E400" s="349"/>
      <c r="G400" s="16"/>
      <c r="H400" s="337"/>
      <c r="I400" s="348"/>
      <c r="J400" s="348"/>
      <c r="K400" s="563"/>
      <c r="N400" s="16"/>
      <c r="O400" s="655"/>
      <c r="P400" s="348"/>
      <c r="Q400" s="348"/>
      <c r="R400" s="563"/>
    </row>
    <row r="401" spans="1:18" x14ac:dyDescent="0.25">
      <c r="A401" s="16"/>
      <c r="B401" s="337"/>
      <c r="C401" s="348"/>
      <c r="D401" s="348"/>
      <c r="E401" s="349"/>
      <c r="G401" s="16"/>
      <c r="H401" s="337"/>
      <c r="I401" s="348"/>
      <c r="J401" s="348"/>
      <c r="K401" s="563"/>
      <c r="N401" s="16"/>
      <c r="O401" s="655"/>
      <c r="P401" s="348"/>
      <c r="Q401" s="348"/>
      <c r="R401" s="563"/>
    </row>
    <row r="402" spans="1:18" x14ac:dyDescent="0.25">
      <c r="A402" s="16"/>
      <c r="B402" s="337"/>
      <c r="C402" s="348"/>
      <c r="D402" s="348"/>
      <c r="E402" s="349"/>
      <c r="G402" s="16"/>
      <c r="H402" s="337"/>
      <c r="I402" s="348"/>
      <c r="J402" s="348"/>
      <c r="K402" s="563"/>
      <c r="N402" s="16"/>
      <c r="O402" s="655"/>
      <c r="P402" s="348"/>
      <c r="Q402" s="348"/>
      <c r="R402" s="563"/>
    </row>
    <row r="403" spans="1:18" x14ac:dyDescent="0.25">
      <c r="A403" s="16"/>
      <c r="B403" s="337"/>
      <c r="C403" s="348"/>
      <c r="D403" s="348"/>
      <c r="E403" s="349"/>
      <c r="G403" s="16"/>
      <c r="H403" s="337"/>
      <c r="I403" s="348"/>
      <c r="J403" s="348"/>
      <c r="K403" s="563"/>
      <c r="N403" s="16"/>
      <c r="O403" s="655"/>
      <c r="P403" s="348"/>
      <c r="Q403" s="348"/>
      <c r="R403" s="563"/>
    </row>
    <row r="404" spans="1:18" x14ac:dyDescent="0.25">
      <c r="A404" s="16"/>
      <c r="B404" s="337"/>
      <c r="C404" s="348"/>
      <c r="D404" s="348"/>
      <c r="E404" s="349"/>
      <c r="G404" s="16"/>
      <c r="H404" s="337"/>
      <c r="I404" s="348"/>
      <c r="J404" s="348"/>
      <c r="K404" s="563"/>
      <c r="N404" s="16"/>
      <c r="O404" s="655"/>
      <c r="P404" s="348"/>
      <c r="Q404" s="348"/>
      <c r="R404" s="563"/>
    </row>
    <row r="405" spans="1:18" x14ac:dyDescent="0.25">
      <c r="A405" s="16"/>
      <c r="B405" s="337"/>
      <c r="C405" s="348"/>
      <c r="D405" s="348"/>
      <c r="E405" s="349"/>
      <c r="G405" s="16"/>
      <c r="H405" s="337"/>
      <c r="I405" s="348"/>
      <c r="J405" s="348"/>
      <c r="K405" s="563"/>
      <c r="N405" s="16"/>
      <c r="O405" s="655"/>
      <c r="P405" s="348"/>
      <c r="Q405" s="348"/>
      <c r="R405" s="563"/>
    </row>
    <row r="406" spans="1:18" x14ac:dyDescent="0.25">
      <c r="A406" s="16"/>
      <c r="B406" s="337"/>
      <c r="C406" s="348"/>
      <c r="D406" s="348"/>
      <c r="E406" s="349"/>
      <c r="G406" s="16"/>
      <c r="H406" s="337"/>
      <c r="I406" s="348"/>
      <c r="J406" s="348"/>
      <c r="K406" s="563"/>
      <c r="N406" s="16"/>
      <c r="O406" s="655"/>
      <c r="P406" s="348"/>
      <c r="Q406" s="348"/>
      <c r="R406" s="563"/>
    </row>
    <row r="407" spans="1:18" x14ac:dyDescent="0.25">
      <c r="A407" s="16"/>
      <c r="B407" s="337"/>
      <c r="C407" s="348"/>
      <c r="D407" s="348"/>
      <c r="E407" s="349"/>
      <c r="G407" s="16"/>
      <c r="H407" s="337"/>
      <c r="I407" s="348"/>
      <c r="J407" s="348"/>
      <c r="K407" s="563"/>
      <c r="N407" s="16"/>
      <c r="O407" s="655"/>
      <c r="P407" s="348"/>
      <c r="Q407" s="348"/>
      <c r="R407" s="563"/>
    </row>
    <row r="408" spans="1:18" x14ac:dyDescent="0.25">
      <c r="A408" s="16"/>
      <c r="B408" s="337"/>
      <c r="C408" s="348"/>
      <c r="D408" s="348"/>
      <c r="E408" s="349"/>
      <c r="G408" s="16"/>
      <c r="H408" s="337"/>
      <c r="I408" s="348"/>
      <c r="J408" s="348"/>
      <c r="K408" s="563"/>
      <c r="N408" s="16"/>
      <c r="O408" s="655"/>
      <c r="P408" s="348"/>
      <c r="Q408" s="348"/>
      <c r="R408" s="563"/>
    </row>
    <row r="409" spans="1:18" x14ac:dyDescent="0.25">
      <c r="A409" s="16"/>
      <c r="B409" s="337"/>
      <c r="C409" s="348"/>
      <c r="D409" s="348"/>
      <c r="E409" s="349"/>
      <c r="G409" s="16"/>
      <c r="H409" s="337"/>
      <c r="I409" s="348"/>
      <c r="J409" s="348"/>
      <c r="K409" s="563"/>
      <c r="N409" s="16"/>
      <c r="O409" s="655"/>
      <c r="P409" s="348"/>
      <c r="Q409" s="348"/>
      <c r="R409" s="563"/>
    </row>
    <row r="410" spans="1:18" x14ac:dyDescent="0.25">
      <c r="A410" s="16"/>
      <c r="B410" s="337"/>
      <c r="C410" s="348"/>
      <c r="D410" s="348"/>
      <c r="E410" s="349"/>
      <c r="G410" s="16"/>
      <c r="H410" s="337"/>
      <c r="I410" s="348"/>
      <c r="J410" s="348"/>
      <c r="K410" s="563"/>
      <c r="N410" s="16"/>
      <c r="O410" s="655"/>
      <c r="P410" s="348"/>
      <c r="Q410" s="348"/>
      <c r="R410" s="563"/>
    </row>
    <row r="411" spans="1:18" x14ac:dyDescent="0.25">
      <c r="A411" s="16"/>
      <c r="B411" s="337"/>
      <c r="C411" s="348"/>
      <c r="D411" s="348"/>
      <c r="E411" s="349"/>
      <c r="G411" s="16"/>
      <c r="H411" s="337"/>
      <c r="I411" s="348"/>
      <c r="J411" s="348"/>
      <c r="K411" s="563"/>
      <c r="N411" s="16"/>
      <c r="O411" s="655"/>
      <c r="P411" s="348"/>
      <c r="Q411" s="348"/>
      <c r="R411" s="563"/>
    </row>
    <row r="412" spans="1:18" x14ac:dyDescent="0.25">
      <c r="A412" s="16"/>
      <c r="B412" s="337"/>
      <c r="C412" s="348"/>
      <c r="D412" s="348"/>
      <c r="E412" s="349"/>
      <c r="G412" s="16"/>
      <c r="H412" s="337"/>
      <c r="I412" s="348"/>
      <c r="J412" s="348"/>
      <c r="K412" s="563"/>
      <c r="N412" s="16"/>
      <c r="O412" s="655"/>
      <c r="P412" s="348"/>
      <c r="Q412" s="348"/>
      <c r="R412" s="563"/>
    </row>
    <row r="413" spans="1:18" x14ac:dyDescent="0.3">
      <c r="A413" s="16"/>
      <c r="B413" s="337"/>
      <c r="C413" s="348"/>
      <c r="D413" s="348"/>
      <c r="E413" s="349"/>
      <c r="G413" s="16"/>
      <c r="H413" s="337"/>
      <c r="I413" s="348"/>
      <c r="J413" s="348"/>
      <c r="K413" s="563"/>
    </row>
    <row r="414" spans="1:18" x14ac:dyDescent="0.3">
      <c r="A414" s="16"/>
      <c r="B414" s="337"/>
      <c r="C414" s="348"/>
      <c r="D414" s="348"/>
      <c r="E414" s="349"/>
      <c r="G414" s="16"/>
      <c r="H414" s="337"/>
      <c r="I414" s="348"/>
      <c r="J414" s="348"/>
      <c r="K414" s="563"/>
    </row>
    <row r="415" spans="1:18" x14ac:dyDescent="0.3">
      <c r="A415" s="16"/>
      <c r="B415" s="337"/>
      <c r="C415" s="348"/>
      <c r="D415" s="348"/>
      <c r="E415" s="349"/>
      <c r="G415" s="16"/>
      <c r="H415" s="337"/>
      <c r="I415" s="348"/>
      <c r="J415" s="348"/>
      <c r="K415" s="563"/>
    </row>
    <row r="416" spans="1:18" x14ac:dyDescent="0.3">
      <c r="A416" s="16"/>
      <c r="B416" s="337"/>
      <c r="C416" s="348"/>
      <c r="D416" s="348"/>
      <c r="E416" s="349"/>
      <c r="G416" s="16"/>
      <c r="H416" s="337"/>
      <c r="I416" s="348"/>
      <c r="J416" s="348"/>
      <c r="K416" s="563"/>
    </row>
    <row r="417" spans="1:11" x14ac:dyDescent="0.3">
      <c r="A417" s="16"/>
      <c r="B417" s="337"/>
      <c r="C417" s="348"/>
      <c r="D417" s="348"/>
      <c r="E417" s="349"/>
      <c r="G417" s="16"/>
      <c r="H417" s="337"/>
      <c r="I417" s="348"/>
      <c r="J417" s="348"/>
      <c r="K417" s="563"/>
    </row>
    <row r="418" spans="1:11" x14ac:dyDescent="0.3">
      <c r="A418" s="16"/>
      <c r="B418" s="337"/>
      <c r="C418" s="348"/>
      <c r="D418" s="348"/>
      <c r="E418" s="349"/>
      <c r="G418" s="16"/>
      <c r="H418" s="337"/>
      <c r="I418" s="348"/>
      <c r="J418" s="348"/>
      <c r="K418" s="563"/>
    </row>
    <row r="419" spans="1:11" x14ac:dyDescent="0.3">
      <c r="A419" s="16"/>
      <c r="B419" s="337"/>
      <c r="C419" s="348"/>
      <c r="D419" s="348"/>
      <c r="E419" s="349"/>
      <c r="G419" s="16"/>
      <c r="H419" s="337"/>
      <c r="I419" s="348"/>
      <c r="J419" s="348"/>
      <c r="K419" s="563"/>
    </row>
    <row r="420" spans="1:11" x14ac:dyDescent="0.3">
      <c r="A420" s="16"/>
      <c r="B420" s="337"/>
      <c r="C420" s="348"/>
      <c r="D420" s="348"/>
      <c r="E420" s="349"/>
      <c r="G420" s="16"/>
      <c r="H420" s="337"/>
      <c r="I420" s="348"/>
      <c r="J420" s="348"/>
      <c r="K420" s="563"/>
    </row>
    <row r="421" spans="1:11" x14ac:dyDescent="0.3">
      <c r="A421" s="16"/>
      <c r="B421" s="337"/>
      <c r="C421" s="348"/>
      <c r="D421" s="348"/>
      <c r="E421" s="349"/>
      <c r="G421" s="16"/>
      <c r="H421" s="337"/>
      <c r="I421" s="348"/>
      <c r="J421" s="348"/>
      <c r="K421" s="563"/>
    </row>
    <row r="422" spans="1:11" x14ac:dyDescent="0.3">
      <c r="A422" s="16"/>
      <c r="B422" s="337"/>
      <c r="C422" s="348"/>
      <c r="D422" s="348"/>
      <c r="E422" s="349"/>
      <c r="G422" s="16"/>
      <c r="H422" s="337"/>
      <c r="I422" s="348"/>
      <c r="J422" s="348"/>
      <c r="K422" s="563"/>
    </row>
    <row r="423" spans="1:11" x14ac:dyDescent="0.3">
      <c r="A423" s="16"/>
      <c r="B423" s="337"/>
      <c r="C423" s="348"/>
      <c r="D423" s="348"/>
      <c r="E423" s="349"/>
      <c r="G423" s="16"/>
      <c r="H423" s="337"/>
      <c r="I423" s="348"/>
      <c r="J423" s="348"/>
      <c r="K423" s="563"/>
    </row>
    <row r="424" spans="1:11" x14ac:dyDescent="0.3">
      <c r="A424" s="16"/>
      <c r="B424" s="337"/>
      <c r="C424" s="348"/>
      <c r="D424" s="348"/>
      <c r="E424" s="349"/>
      <c r="G424" s="16"/>
      <c r="H424" s="337"/>
      <c r="I424" s="348"/>
      <c r="J424" s="348"/>
      <c r="K424" s="563"/>
    </row>
    <row r="425" spans="1:11" x14ac:dyDescent="0.3">
      <c r="A425" s="16"/>
      <c r="B425" s="337"/>
      <c r="C425" s="348"/>
      <c r="D425" s="348"/>
      <c r="E425" s="349"/>
      <c r="G425" s="16"/>
      <c r="H425" s="337"/>
      <c r="I425" s="348"/>
      <c r="J425" s="348"/>
      <c r="K425" s="563"/>
    </row>
    <row r="426" spans="1:11" x14ac:dyDescent="0.3">
      <c r="A426" s="16"/>
      <c r="B426" s="337"/>
      <c r="C426" s="348"/>
      <c r="D426" s="348"/>
      <c r="E426" s="349"/>
      <c r="G426" s="16"/>
      <c r="H426" s="337"/>
      <c r="I426" s="348"/>
      <c r="J426" s="348"/>
      <c r="K426" s="563"/>
    </row>
    <row r="427" spans="1:11" x14ac:dyDescent="0.3">
      <c r="A427" s="16"/>
      <c r="B427" s="337"/>
      <c r="C427" s="348"/>
      <c r="D427" s="348"/>
      <c r="E427" s="349"/>
      <c r="G427" s="16"/>
      <c r="H427" s="337"/>
      <c r="I427" s="348"/>
      <c r="J427" s="348"/>
      <c r="K427" s="563"/>
    </row>
    <row r="428" spans="1:11" x14ac:dyDescent="0.3">
      <c r="A428" s="16"/>
      <c r="B428" s="337"/>
      <c r="C428" s="348"/>
      <c r="D428" s="348"/>
      <c r="E428" s="349"/>
      <c r="G428" s="16"/>
      <c r="H428" s="337"/>
      <c r="I428" s="348"/>
      <c r="J428" s="348"/>
      <c r="K428" s="563"/>
    </row>
    <row r="429" spans="1:11" x14ac:dyDescent="0.3">
      <c r="A429" s="16"/>
      <c r="B429" s="337"/>
      <c r="C429" s="348"/>
      <c r="D429" s="348"/>
      <c r="E429" s="349"/>
      <c r="G429" s="16"/>
      <c r="H429" s="337"/>
      <c r="I429" s="348"/>
      <c r="J429" s="348"/>
      <c r="K429" s="563"/>
    </row>
    <row r="430" spans="1:11" x14ac:dyDescent="0.3">
      <c r="G430" s="16"/>
      <c r="H430" s="337"/>
      <c r="I430" s="348"/>
      <c r="J430" s="348"/>
      <c r="K430" s="563"/>
    </row>
    <row r="431" spans="1:11" x14ac:dyDescent="0.3">
      <c r="G431" s="16"/>
      <c r="H431" s="337"/>
      <c r="I431" s="348"/>
      <c r="J431" s="348"/>
      <c r="K431" s="563"/>
    </row>
    <row r="432" spans="1:11" x14ac:dyDescent="0.3">
      <c r="G432" s="16"/>
      <c r="H432" s="337"/>
      <c r="I432" s="348"/>
      <c r="J432" s="348"/>
      <c r="K432" s="563"/>
    </row>
    <row r="433" spans="7:11" x14ac:dyDescent="0.3">
      <c r="G433" s="16"/>
      <c r="H433" s="337"/>
      <c r="I433" s="348"/>
      <c r="J433" s="348"/>
      <c r="K433" s="563"/>
    </row>
    <row r="434" spans="7:11" x14ac:dyDescent="0.3">
      <c r="G434" s="16"/>
      <c r="H434" s="337"/>
      <c r="I434" s="348"/>
      <c r="J434" s="348"/>
      <c r="K434" s="563"/>
    </row>
    <row r="435" spans="7:11" x14ac:dyDescent="0.3">
      <c r="G435" s="16"/>
      <c r="H435" s="337"/>
      <c r="I435" s="348"/>
      <c r="J435" s="348"/>
      <c r="K435" s="563"/>
    </row>
    <row r="436" spans="7:11" x14ac:dyDescent="0.3">
      <c r="G436" s="16"/>
      <c r="H436" s="337"/>
      <c r="I436" s="348"/>
      <c r="J436" s="348"/>
      <c r="K436" s="563"/>
    </row>
    <row r="437" spans="7:11" x14ac:dyDescent="0.3">
      <c r="G437" s="16"/>
      <c r="H437" s="337"/>
      <c r="I437" s="348"/>
      <c r="J437" s="348"/>
      <c r="K437" s="563"/>
    </row>
    <row r="438" spans="7:11" x14ac:dyDescent="0.3">
      <c r="G438" s="16"/>
      <c r="H438" s="337"/>
      <c r="I438" s="348"/>
      <c r="J438" s="348"/>
      <c r="K438" s="563"/>
    </row>
    <row r="439" spans="7:11" x14ac:dyDescent="0.3">
      <c r="G439" s="16"/>
      <c r="H439" s="337"/>
      <c r="I439" s="348"/>
      <c r="J439" s="348"/>
      <c r="K439" s="563"/>
    </row>
    <row r="440" spans="7:11" x14ac:dyDescent="0.3">
      <c r="G440" s="16"/>
      <c r="H440" s="337"/>
      <c r="I440" s="348"/>
      <c r="J440" s="348"/>
      <c r="K440" s="563"/>
    </row>
    <row r="441" spans="7:11" x14ac:dyDescent="0.3">
      <c r="G441" s="16"/>
      <c r="H441" s="337"/>
      <c r="I441" s="348"/>
      <c r="J441" s="348"/>
      <c r="K441" s="563"/>
    </row>
    <row r="442" spans="7:11" x14ac:dyDescent="0.3">
      <c r="G442" s="16"/>
      <c r="H442" s="337"/>
      <c r="I442" s="348"/>
      <c r="J442" s="348"/>
      <c r="K442" s="563"/>
    </row>
    <row r="443" spans="7:11" x14ac:dyDescent="0.3">
      <c r="G443" s="16"/>
      <c r="H443" s="337"/>
      <c r="I443" s="348"/>
      <c r="J443" s="348"/>
      <c r="K443" s="563"/>
    </row>
    <row r="444" spans="7:11" x14ac:dyDescent="0.3">
      <c r="G444" s="16"/>
      <c r="H444" s="337"/>
      <c r="I444" s="348"/>
      <c r="J444" s="348"/>
      <c r="K444" s="563"/>
    </row>
    <row r="445" spans="7:11" x14ac:dyDescent="0.3">
      <c r="G445" s="16"/>
      <c r="H445" s="337"/>
      <c r="I445" s="348"/>
      <c r="J445" s="348"/>
      <c r="K445" s="563"/>
    </row>
    <row r="446" spans="7:11" x14ac:dyDescent="0.3">
      <c r="G446" s="16"/>
      <c r="H446" s="337"/>
      <c r="I446" s="348"/>
      <c r="J446" s="348"/>
      <c r="K446" s="563"/>
    </row>
    <row r="447" spans="7:11" x14ac:dyDescent="0.3">
      <c r="G447" s="16"/>
      <c r="H447" s="337"/>
      <c r="I447" s="348"/>
      <c r="J447" s="348"/>
      <c r="K447" s="563"/>
    </row>
    <row r="448" spans="7:11" x14ac:dyDescent="0.3">
      <c r="G448" s="16"/>
      <c r="H448" s="337"/>
      <c r="I448" s="348"/>
      <c r="J448" s="348"/>
      <c r="K448" s="563"/>
    </row>
    <row r="449" spans="7:11" x14ac:dyDescent="0.3">
      <c r="G449" s="16"/>
      <c r="H449" s="337"/>
      <c r="I449" s="348"/>
      <c r="J449" s="348"/>
      <c r="K449" s="563"/>
    </row>
    <row r="450" spans="7:11" x14ac:dyDescent="0.3">
      <c r="G450" s="16"/>
      <c r="H450" s="337"/>
      <c r="I450" s="348"/>
      <c r="J450" s="348"/>
      <c r="K450" s="563"/>
    </row>
    <row r="451" spans="7:11" x14ac:dyDescent="0.3">
      <c r="G451" s="16"/>
      <c r="H451" s="337"/>
      <c r="I451" s="348"/>
      <c r="J451" s="348"/>
      <c r="K451" s="563"/>
    </row>
    <row r="452" spans="7:11" x14ac:dyDescent="0.3">
      <c r="G452" s="16"/>
      <c r="H452" s="337"/>
      <c r="I452" s="348"/>
      <c r="J452" s="348"/>
      <c r="K452" s="563"/>
    </row>
    <row r="453" spans="7:11" x14ac:dyDescent="0.3">
      <c r="G453" s="16"/>
      <c r="H453" s="337"/>
      <c r="I453" s="348"/>
      <c r="J453" s="348"/>
      <c r="K453" s="563"/>
    </row>
    <row r="454" spans="7:11" x14ac:dyDescent="0.3">
      <c r="G454" s="16"/>
      <c r="H454" s="337"/>
      <c r="I454" s="348"/>
      <c r="J454" s="348"/>
      <c r="K454" s="563"/>
    </row>
    <row r="455" spans="7:11" x14ac:dyDescent="0.3">
      <c r="G455" s="16"/>
      <c r="H455" s="337"/>
      <c r="I455" s="348"/>
      <c r="J455" s="348"/>
      <c r="K455" s="563"/>
    </row>
    <row r="456" spans="7:11" x14ac:dyDescent="0.3">
      <c r="G456" s="16"/>
      <c r="H456" s="337"/>
      <c r="I456" s="348"/>
      <c r="J456" s="348"/>
      <c r="K456" s="563"/>
    </row>
    <row r="457" spans="7:11" x14ac:dyDescent="0.3">
      <c r="G457" s="16"/>
      <c r="H457" s="337"/>
      <c r="I457" s="348"/>
      <c r="J457" s="348"/>
      <c r="K457" s="563"/>
    </row>
    <row r="458" spans="7:11" x14ac:dyDescent="0.3">
      <c r="G458" s="16"/>
      <c r="H458" s="337"/>
      <c r="I458" s="348"/>
      <c r="J458" s="348"/>
      <c r="K458" s="563"/>
    </row>
    <row r="459" spans="7:11" x14ac:dyDescent="0.3">
      <c r="G459" s="16"/>
      <c r="H459" s="337"/>
      <c r="I459" s="348"/>
      <c r="J459" s="348"/>
      <c r="K459" s="563"/>
    </row>
    <row r="460" spans="7:11" x14ac:dyDescent="0.3">
      <c r="G460" s="16"/>
      <c r="H460" s="337"/>
      <c r="I460" s="348"/>
      <c r="J460" s="348"/>
      <c r="K460" s="563"/>
    </row>
    <row r="461" spans="7:11" x14ac:dyDescent="0.3">
      <c r="G461" s="16"/>
      <c r="H461" s="337"/>
      <c r="I461" s="348"/>
      <c r="J461" s="348"/>
      <c r="K461" s="563"/>
    </row>
    <row r="462" spans="7:11" x14ac:dyDescent="0.3">
      <c r="G462" s="16"/>
      <c r="H462" s="337"/>
      <c r="I462" s="348"/>
      <c r="J462" s="348"/>
      <c r="K462" s="563"/>
    </row>
    <row r="463" spans="7:11" x14ac:dyDescent="0.3">
      <c r="G463" s="16"/>
      <c r="H463" s="337"/>
      <c r="I463" s="348"/>
      <c r="J463" s="348"/>
      <c r="K463" s="563"/>
    </row>
    <row r="464" spans="7:11" x14ac:dyDescent="0.3">
      <c r="G464" s="16"/>
      <c r="H464" s="337"/>
      <c r="I464" s="348"/>
      <c r="J464" s="348"/>
      <c r="K464" s="563"/>
    </row>
    <row r="465" spans="7:11" x14ac:dyDescent="0.3">
      <c r="G465" s="16"/>
      <c r="H465" s="337"/>
      <c r="I465" s="348"/>
      <c r="J465" s="348"/>
      <c r="K465" s="563"/>
    </row>
    <row r="466" spans="7:11" x14ac:dyDescent="0.3">
      <c r="G466" s="16"/>
      <c r="H466" s="337"/>
      <c r="I466" s="348"/>
      <c r="J466" s="348"/>
      <c r="K466" s="563"/>
    </row>
    <row r="467" spans="7:11" x14ac:dyDescent="0.3">
      <c r="G467" s="16"/>
      <c r="H467" s="337"/>
      <c r="I467" s="348"/>
      <c r="J467" s="348"/>
      <c r="K467" s="563"/>
    </row>
    <row r="468" spans="7:11" x14ac:dyDescent="0.3">
      <c r="G468" s="16"/>
      <c r="H468" s="337"/>
      <c r="I468" s="348"/>
      <c r="J468" s="348"/>
      <c r="K468" s="563"/>
    </row>
    <row r="469" spans="7:11" x14ac:dyDescent="0.3">
      <c r="G469" s="16"/>
      <c r="H469" s="337"/>
      <c r="I469" s="348"/>
      <c r="J469" s="348"/>
      <c r="K469" s="563"/>
    </row>
    <row r="470" spans="7:11" x14ac:dyDescent="0.3">
      <c r="G470" s="16"/>
      <c r="H470" s="337"/>
      <c r="I470" s="348"/>
      <c r="J470" s="348"/>
      <c r="K470" s="563"/>
    </row>
    <row r="471" spans="7:11" x14ac:dyDescent="0.3">
      <c r="G471" s="16"/>
      <c r="H471" s="337"/>
      <c r="I471" s="348"/>
      <c r="J471" s="348"/>
      <c r="K471" s="563"/>
    </row>
    <row r="472" spans="7:11" x14ac:dyDescent="0.3">
      <c r="G472" s="16"/>
      <c r="H472" s="337"/>
      <c r="I472" s="348"/>
      <c r="J472" s="348"/>
      <c r="K472" s="563"/>
    </row>
    <row r="473" spans="7:11" x14ac:dyDescent="0.3">
      <c r="G473" s="16"/>
      <c r="H473" s="337"/>
      <c r="I473" s="348"/>
      <c r="J473" s="348"/>
      <c r="K473" s="563"/>
    </row>
    <row r="474" spans="7:11" x14ac:dyDescent="0.3">
      <c r="G474" s="16"/>
      <c r="H474" s="337"/>
      <c r="I474" s="348"/>
      <c r="J474" s="348"/>
      <c r="K474" s="563"/>
    </row>
    <row r="475" spans="7:11" x14ac:dyDescent="0.3">
      <c r="G475" s="16"/>
      <c r="H475" s="337"/>
      <c r="I475" s="348"/>
      <c r="J475" s="348"/>
      <c r="K475" s="563"/>
    </row>
    <row r="476" spans="7:11" x14ac:dyDescent="0.3">
      <c r="G476" s="16"/>
      <c r="H476" s="337"/>
      <c r="I476" s="348"/>
      <c r="J476" s="348"/>
      <c r="K476" s="563"/>
    </row>
    <row r="477" spans="7:11" x14ac:dyDescent="0.3">
      <c r="G477" s="16"/>
      <c r="H477" s="337"/>
      <c r="I477" s="348"/>
      <c r="J477" s="348"/>
      <c r="K477" s="563"/>
    </row>
    <row r="478" spans="7:11" x14ac:dyDescent="0.3">
      <c r="G478" s="16"/>
      <c r="H478" s="337"/>
      <c r="I478" s="348"/>
      <c r="J478" s="348"/>
      <c r="K478" s="563"/>
    </row>
    <row r="479" spans="7:11" x14ac:dyDescent="0.3">
      <c r="G479" s="16"/>
      <c r="H479" s="337"/>
      <c r="I479" s="348"/>
      <c r="J479" s="348"/>
      <c r="K479" s="563"/>
    </row>
    <row r="480" spans="7:11" x14ac:dyDescent="0.3">
      <c r="G480" s="16"/>
      <c r="H480" s="337"/>
      <c r="I480" s="348"/>
      <c r="J480" s="348"/>
      <c r="K480" s="563"/>
    </row>
    <row r="481" spans="7:11" x14ac:dyDescent="0.3">
      <c r="G481" s="16"/>
      <c r="H481" s="337"/>
      <c r="I481" s="348"/>
      <c r="J481" s="348"/>
      <c r="K481" s="563"/>
    </row>
    <row r="482" spans="7:11" x14ac:dyDescent="0.3">
      <c r="G482" s="16"/>
      <c r="H482" s="337"/>
      <c r="I482" s="348"/>
      <c r="J482" s="348"/>
      <c r="K482" s="563"/>
    </row>
    <row r="483" spans="7:11" x14ac:dyDescent="0.3">
      <c r="G483" s="16"/>
      <c r="H483" s="337"/>
      <c r="I483" s="348"/>
      <c r="J483" s="348"/>
      <c r="K483" s="563"/>
    </row>
    <row r="484" spans="7:11" x14ac:dyDescent="0.3">
      <c r="G484" s="16"/>
      <c r="H484" s="337"/>
      <c r="I484" s="348"/>
      <c r="J484" s="348"/>
      <c r="K484" s="563"/>
    </row>
    <row r="485" spans="7:11" x14ac:dyDescent="0.3">
      <c r="G485" s="16"/>
      <c r="H485" s="337"/>
      <c r="I485" s="348"/>
      <c r="J485" s="348"/>
      <c r="K485" s="563"/>
    </row>
    <row r="486" spans="7:11" x14ac:dyDescent="0.3">
      <c r="G486" s="16"/>
      <c r="H486" s="337"/>
      <c r="I486" s="348"/>
      <c r="J486" s="348"/>
      <c r="K486" s="563"/>
    </row>
    <row r="487" spans="7:11" x14ac:dyDescent="0.3">
      <c r="G487" s="16"/>
      <c r="H487" s="337"/>
      <c r="I487" s="348"/>
      <c r="J487" s="348"/>
      <c r="K487" s="563"/>
    </row>
    <row r="488" spans="7:11" x14ac:dyDescent="0.3">
      <c r="G488" s="16"/>
      <c r="H488" s="337"/>
      <c r="I488" s="348"/>
      <c r="J488" s="348"/>
      <c r="K488" s="563"/>
    </row>
    <row r="489" spans="7:11" x14ac:dyDescent="0.3">
      <c r="G489" s="16"/>
      <c r="H489" s="337"/>
      <c r="I489" s="348"/>
      <c r="J489" s="348"/>
      <c r="K489" s="563"/>
    </row>
    <row r="490" spans="7:11" x14ac:dyDescent="0.3">
      <c r="G490" s="16"/>
      <c r="H490" s="337"/>
      <c r="I490" s="348"/>
      <c r="J490" s="348"/>
      <c r="K490" s="563"/>
    </row>
    <row r="491" spans="7:11" x14ac:dyDescent="0.3">
      <c r="G491" s="16"/>
      <c r="H491" s="337"/>
      <c r="I491" s="348"/>
      <c r="J491" s="348"/>
      <c r="K491" s="563"/>
    </row>
    <row r="492" spans="7:11" x14ac:dyDescent="0.3">
      <c r="G492" s="16"/>
      <c r="H492" s="337"/>
      <c r="I492" s="348"/>
      <c r="J492" s="348"/>
      <c r="K492" s="563"/>
    </row>
    <row r="493" spans="7:11" x14ac:dyDescent="0.3">
      <c r="G493" s="16"/>
      <c r="H493" s="337"/>
      <c r="I493" s="348"/>
      <c r="J493" s="348"/>
      <c r="K493" s="563"/>
    </row>
    <row r="494" spans="7:11" x14ac:dyDescent="0.3">
      <c r="G494" s="16"/>
      <c r="H494" s="337"/>
      <c r="I494" s="348"/>
      <c r="J494" s="348"/>
      <c r="K494" s="563"/>
    </row>
    <row r="495" spans="7:11" x14ac:dyDescent="0.3">
      <c r="G495" s="16"/>
      <c r="H495" s="337"/>
      <c r="I495" s="348"/>
      <c r="J495" s="348"/>
      <c r="K495" s="563"/>
    </row>
    <row r="496" spans="7:11" x14ac:dyDescent="0.3">
      <c r="G496" s="16"/>
      <c r="H496" s="337"/>
      <c r="I496" s="348"/>
      <c r="J496" s="348"/>
      <c r="K496" s="563"/>
    </row>
    <row r="497" spans="7:11" x14ac:dyDescent="0.3">
      <c r="G497" s="16"/>
      <c r="H497" s="337"/>
      <c r="I497" s="348"/>
      <c r="J497" s="348"/>
      <c r="K497" s="563"/>
    </row>
    <row r="498" spans="7:11" x14ac:dyDescent="0.3">
      <c r="G498" s="16"/>
      <c r="H498" s="337"/>
      <c r="I498" s="348"/>
      <c r="J498" s="348"/>
      <c r="K498" s="563"/>
    </row>
    <row r="499" spans="7:11" x14ac:dyDescent="0.3">
      <c r="G499" s="16"/>
      <c r="H499" s="337"/>
      <c r="I499" s="348"/>
      <c r="J499" s="348"/>
      <c r="K499" s="563"/>
    </row>
    <row r="500" spans="7:11" x14ac:dyDescent="0.3">
      <c r="G500" s="16"/>
      <c r="H500" s="337"/>
      <c r="I500" s="348"/>
      <c r="J500" s="348"/>
      <c r="K500" s="563"/>
    </row>
    <row r="501" spans="7:11" x14ac:dyDescent="0.3">
      <c r="G501" s="16"/>
      <c r="H501" s="337"/>
      <c r="I501" s="348"/>
      <c r="J501" s="348"/>
      <c r="K501" s="563"/>
    </row>
    <row r="502" spans="7:11" x14ac:dyDescent="0.3">
      <c r="G502" s="16"/>
      <c r="H502" s="337"/>
      <c r="I502" s="348"/>
      <c r="J502" s="348"/>
      <c r="K502" s="563"/>
    </row>
    <row r="503" spans="7:11" x14ac:dyDescent="0.3">
      <c r="G503" s="16"/>
      <c r="H503" s="337"/>
      <c r="I503" s="348"/>
      <c r="J503" s="348"/>
      <c r="K503" s="563"/>
    </row>
    <row r="504" spans="7:11" x14ac:dyDescent="0.3">
      <c r="G504" s="16"/>
      <c r="H504" s="337"/>
      <c r="I504" s="348"/>
      <c r="J504" s="348"/>
      <c r="K504" s="563"/>
    </row>
    <row r="505" spans="7:11" x14ac:dyDescent="0.3">
      <c r="G505" s="16"/>
      <c r="H505" s="337"/>
      <c r="I505" s="348"/>
      <c r="J505" s="348"/>
      <c r="K505" s="563"/>
    </row>
    <row r="506" spans="7:11" x14ac:dyDescent="0.3">
      <c r="G506" s="16"/>
      <c r="H506" s="337"/>
      <c r="I506" s="348"/>
      <c r="J506" s="348"/>
      <c r="K506" s="563"/>
    </row>
    <row r="507" spans="7:11" x14ac:dyDescent="0.3">
      <c r="G507" s="16"/>
      <c r="H507" s="337"/>
      <c r="I507" s="348"/>
      <c r="J507" s="348"/>
      <c r="K507" s="563"/>
    </row>
    <row r="508" spans="7:11" x14ac:dyDescent="0.3">
      <c r="G508" s="16"/>
      <c r="H508" s="337"/>
      <c r="I508" s="348"/>
      <c r="J508" s="348"/>
      <c r="K508" s="563"/>
    </row>
    <row r="509" spans="7:11" x14ac:dyDescent="0.3">
      <c r="G509" s="16"/>
      <c r="H509" s="337"/>
      <c r="I509" s="348"/>
      <c r="J509" s="348"/>
      <c r="K509" s="563"/>
    </row>
    <row r="510" spans="7:11" x14ac:dyDescent="0.3">
      <c r="G510" s="16"/>
      <c r="H510" s="337"/>
      <c r="I510" s="348"/>
      <c r="J510" s="348"/>
      <c r="K510" s="563"/>
    </row>
    <row r="511" spans="7:11" x14ac:dyDescent="0.3">
      <c r="G511" s="16"/>
      <c r="H511" s="337"/>
      <c r="I511" s="348"/>
      <c r="J511" s="348"/>
      <c r="K511" s="563"/>
    </row>
    <row r="512" spans="7:11" x14ac:dyDescent="0.3">
      <c r="G512" s="16"/>
      <c r="H512" s="337"/>
      <c r="I512" s="348"/>
      <c r="J512" s="348"/>
      <c r="K512" s="563"/>
    </row>
    <row r="513" spans="7:11" x14ac:dyDescent="0.3">
      <c r="G513" s="16"/>
      <c r="H513" s="337"/>
      <c r="I513" s="348"/>
      <c r="J513" s="348"/>
      <c r="K513" s="563"/>
    </row>
    <row r="514" spans="7:11" x14ac:dyDescent="0.3">
      <c r="G514" s="16"/>
      <c r="H514" s="337"/>
      <c r="I514" s="348"/>
      <c r="J514" s="348"/>
      <c r="K514" s="563"/>
    </row>
    <row r="515" spans="7:11" x14ac:dyDescent="0.3">
      <c r="G515" s="16"/>
      <c r="H515" s="337"/>
      <c r="I515" s="348"/>
      <c r="J515" s="348"/>
      <c r="K515" s="563"/>
    </row>
    <row r="516" spans="7:11" x14ac:dyDescent="0.3">
      <c r="G516" s="16"/>
      <c r="H516" s="337"/>
      <c r="I516" s="348"/>
      <c r="J516" s="348"/>
      <c r="K516" s="563"/>
    </row>
    <row r="517" spans="7:11" x14ac:dyDescent="0.3">
      <c r="G517" s="16"/>
      <c r="H517" s="337"/>
      <c r="I517" s="348"/>
      <c r="J517" s="348"/>
      <c r="K517" s="563"/>
    </row>
    <row r="518" spans="7:11" x14ac:dyDescent="0.3">
      <c r="G518" s="16"/>
      <c r="H518" s="337"/>
      <c r="I518" s="348"/>
      <c r="J518" s="348"/>
      <c r="K518" s="563"/>
    </row>
    <row r="519" spans="7:11" x14ac:dyDescent="0.3">
      <c r="G519" s="16"/>
      <c r="H519" s="337"/>
      <c r="I519" s="348"/>
      <c r="J519" s="348"/>
      <c r="K519" s="563"/>
    </row>
    <row r="520" spans="7:11" x14ac:dyDescent="0.3">
      <c r="G520" s="16"/>
      <c r="H520" s="337"/>
      <c r="I520" s="348"/>
      <c r="J520" s="348"/>
      <c r="K520" s="563"/>
    </row>
    <row r="521" spans="7:11" x14ac:dyDescent="0.3">
      <c r="G521" s="16"/>
      <c r="H521" s="337"/>
      <c r="I521" s="348"/>
      <c r="J521" s="348"/>
      <c r="K521" s="563"/>
    </row>
    <row r="522" spans="7:11" x14ac:dyDescent="0.3">
      <c r="G522" s="16"/>
      <c r="H522" s="337"/>
      <c r="I522" s="348"/>
      <c r="J522" s="348"/>
      <c r="K522" s="563"/>
    </row>
    <row r="523" spans="7:11" x14ac:dyDescent="0.3">
      <c r="G523" s="16"/>
      <c r="H523" s="337"/>
      <c r="I523" s="348"/>
      <c r="J523" s="348"/>
      <c r="K523" s="563"/>
    </row>
    <row r="524" spans="7:11" x14ac:dyDescent="0.3">
      <c r="G524" s="16"/>
      <c r="H524" s="337"/>
      <c r="I524" s="348"/>
      <c r="J524" s="348"/>
      <c r="K524" s="563"/>
    </row>
    <row r="525" spans="7:11" x14ac:dyDescent="0.3">
      <c r="G525" s="16"/>
      <c r="H525" s="337"/>
      <c r="I525" s="348"/>
      <c r="J525" s="348"/>
      <c r="K525" s="563"/>
    </row>
    <row r="526" spans="7:11" x14ac:dyDescent="0.3">
      <c r="G526" s="16"/>
      <c r="H526" s="337"/>
      <c r="I526" s="348"/>
      <c r="J526" s="348"/>
      <c r="K526" s="563"/>
    </row>
    <row r="527" spans="7:11" x14ac:dyDescent="0.3">
      <c r="G527" s="16"/>
      <c r="H527" s="337"/>
      <c r="I527" s="348"/>
      <c r="J527" s="348"/>
      <c r="K527" s="563"/>
    </row>
    <row r="528" spans="7:11" x14ac:dyDescent="0.3">
      <c r="G528" s="16"/>
      <c r="H528" s="337"/>
      <c r="I528" s="348"/>
      <c r="J528" s="348"/>
      <c r="K528" s="563"/>
    </row>
    <row r="529" spans="7:11" x14ac:dyDescent="0.3">
      <c r="G529" s="16"/>
      <c r="H529" s="337"/>
      <c r="I529" s="348"/>
      <c r="J529" s="348"/>
      <c r="K529" s="563"/>
    </row>
    <row r="530" spans="7:11" x14ac:dyDescent="0.3">
      <c r="G530" s="16"/>
      <c r="H530" s="337"/>
      <c r="I530" s="348"/>
    </row>
    <row r="531" spans="7:11" x14ac:dyDescent="0.3">
      <c r="G531" s="16"/>
      <c r="H531" s="337"/>
      <c r="I531" s="348"/>
    </row>
  </sheetData>
  <autoFilter ref="A2:K425" xr:uid="{00000000-0001-0000-0300-000000000000}"/>
  <mergeCells count="3">
    <mergeCell ref="A1:E1"/>
    <mergeCell ref="G1:K1"/>
    <mergeCell ref="N1:R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A13" sqref="A13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82" t="s">
        <v>7442</v>
      </c>
      <c r="B1" s="783"/>
      <c r="C1" s="783"/>
      <c r="D1" s="783"/>
      <c r="E1" s="783"/>
      <c r="F1" s="783"/>
      <c r="G1" s="783"/>
      <c r="H1" s="783"/>
      <c r="I1" s="783"/>
      <c r="J1" s="783"/>
      <c r="K1" s="783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7557</v>
      </c>
      <c r="B9" s="594" t="s">
        <v>7556</v>
      </c>
      <c r="C9" s="593" t="s">
        <v>7555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7576</v>
      </c>
      <c r="B10" s="595" t="s">
        <v>7579</v>
      </c>
      <c r="C10" s="593" t="s">
        <v>7577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7576</v>
      </c>
      <c r="B11" s="595" t="s">
        <v>7580</v>
      </c>
      <c r="C11" s="593" t="s">
        <v>7578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7586</v>
      </c>
      <c r="B12" s="595" t="s">
        <v>7587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84" t="s">
        <v>7413</v>
      </c>
      <c r="C5" s="784"/>
      <c r="D5" s="784"/>
      <c r="E5" s="784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7539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7541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7538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7540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7540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7542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7543</v>
      </c>
      <c r="D25" s="585"/>
      <c r="E25" s="586">
        <v>50000</v>
      </c>
    </row>
    <row r="26" spans="2:5" ht="23.25" x14ac:dyDescent="0.35">
      <c r="B26" s="583">
        <v>45104</v>
      </c>
      <c r="C26" s="584" t="s">
        <v>7544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87" t="s">
        <v>94</v>
      </c>
      <c r="B1" s="788"/>
      <c r="C1" s="788"/>
      <c r="D1" s="788"/>
      <c r="E1" s="788"/>
      <c r="F1" s="788"/>
      <c r="G1" s="788"/>
      <c r="H1" s="788"/>
      <c r="I1" s="788"/>
      <c r="J1" s="788"/>
      <c r="K1" s="788"/>
      <c r="L1" s="788"/>
      <c r="M1" s="28"/>
      <c r="N1" s="29"/>
    </row>
    <row r="2" spans="1:14" ht="30.75" customHeight="1" x14ac:dyDescent="0.25">
      <c r="A2" s="789" t="s">
        <v>95</v>
      </c>
      <c r="B2" s="790"/>
      <c r="C2" s="790"/>
      <c r="D2" s="790"/>
      <c r="E2" s="790"/>
      <c r="F2" s="790"/>
      <c r="G2" s="790"/>
      <c r="H2" s="790"/>
      <c r="I2" s="790"/>
      <c r="J2" s="790"/>
      <c r="K2" s="790"/>
      <c r="L2" s="790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85" t="s">
        <v>7116</v>
      </c>
      <c r="B62" s="786"/>
      <c r="C62" s="786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791" t="s">
        <v>94</v>
      </c>
      <c r="B1" s="792"/>
      <c r="C1" s="792"/>
      <c r="D1" s="792"/>
      <c r="E1" s="792"/>
      <c r="F1" s="792"/>
      <c r="G1" s="792"/>
    </row>
    <row r="2" spans="1:9" ht="30.75" customHeight="1" x14ac:dyDescent="0.25">
      <c r="A2" s="791" t="s">
        <v>95</v>
      </c>
      <c r="B2" s="792"/>
      <c r="C2" s="792"/>
      <c r="D2" s="792"/>
      <c r="E2" s="792"/>
      <c r="F2" s="792"/>
      <c r="G2" s="792"/>
    </row>
    <row r="3" spans="1:9" ht="18.75" customHeight="1" x14ac:dyDescent="0.25">
      <c r="A3" s="796" t="s">
        <v>103</v>
      </c>
      <c r="B3" s="796" t="s">
        <v>7126</v>
      </c>
      <c r="C3" s="798" t="s">
        <v>7140</v>
      </c>
      <c r="D3" s="794" t="s">
        <v>7124</v>
      </c>
      <c r="E3" s="794" t="s">
        <v>7141</v>
      </c>
      <c r="F3" s="794" t="s">
        <v>7277</v>
      </c>
      <c r="G3" s="794" t="s">
        <v>7142</v>
      </c>
    </row>
    <row r="4" spans="1:9" ht="59.25" customHeight="1" x14ac:dyDescent="0.25">
      <c r="A4" s="797"/>
      <c r="B4" s="797"/>
      <c r="C4" s="799"/>
      <c r="D4" s="795"/>
      <c r="E4" s="795"/>
      <c r="F4" s="795"/>
      <c r="G4" s="795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800" t="s">
        <v>7276</v>
      </c>
      <c r="B26" s="801"/>
      <c r="C26" s="801"/>
      <c r="D26" s="801"/>
      <c r="E26" s="801"/>
      <c r="F26" s="802"/>
      <c r="G26" s="492">
        <f>SUM(G7:G25)</f>
        <v>45222819.086999997</v>
      </c>
    </row>
    <row r="27" spans="1:9" s="15" customFormat="1" ht="23.25" x14ac:dyDescent="0.35">
      <c r="A27" s="793"/>
      <c r="B27" s="793"/>
      <c r="C27" s="793"/>
      <c r="D27" s="793"/>
      <c r="E27" s="793"/>
      <c r="F27" s="793"/>
      <c r="G27" s="793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807" t="s">
        <v>7486</v>
      </c>
      <c r="B1" s="807"/>
      <c r="D1" s="803" t="s">
        <v>7473</v>
      </c>
      <c r="E1" s="803"/>
      <c r="G1" s="803" t="s">
        <v>7439</v>
      </c>
      <c r="H1" s="803"/>
      <c r="J1" s="803" t="s">
        <v>7434</v>
      </c>
      <c r="K1" s="803"/>
      <c r="M1" s="803" t="s">
        <v>7335</v>
      </c>
      <c r="N1" s="803"/>
      <c r="P1" s="803" t="s">
        <v>7336</v>
      </c>
      <c r="Q1" s="803"/>
      <c r="S1" s="803" t="s">
        <v>7332</v>
      </c>
      <c r="T1" s="803"/>
      <c r="V1" s="803" t="s">
        <v>7313</v>
      </c>
      <c r="W1" s="803"/>
      <c r="Y1" s="803" t="s">
        <v>7468</v>
      </c>
      <c r="Z1" s="803"/>
      <c r="AB1" s="803" t="s">
        <v>7314</v>
      </c>
      <c r="AC1" s="803"/>
      <c r="AE1" s="803" t="s">
        <v>7147</v>
      </c>
      <c r="AF1" s="803"/>
      <c r="AH1" s="803" t="s">
        <v>7121</v>
      </c>
      <c r="AI1" s="803"/>
      <c r="AK1" s="807" t="s">
        <v>7218</v>
      </c>
      <c r="AL1" s="807"/>
      <c r="AN1" s="808" t="s">
        <v>7220</v>
      </c>
      <c r="AO1" s="808"/>
      <c r="AP1" s="808"/>
      <c r="AR1" s="803" t="s">
        <v>7235</v>
      </c>
      <c r="AS1" s="803"/>
      <c r="AU1" s="803" t="s">
        <v>7230</v>
      </c>
      <c r="AV1" s="803"/>
      <c r="AX1" s="803" t="s">
        <v>7238</v>
      </c>
      <c r="AY1" s="803"/>
      <c r="BA1" s="803" t="s">
        <v>7252</v>
      </c>
      <c r="BB1" s="803"/>
      <c r="BD1" s="808" t="s">
        <v>87</v>
      </c>
      <c r="BE1" s="808"/>
      <c r="BF1" s="808"/>
      <c r="BH1" s="803" t="s">
        <v>7273</v>
      </c>
      <c r="BI1" s="803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6510834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1332012.5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7842846.5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7842846.5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7842846.5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804" t="s">
        <v>7161</v>
      </c>
      <c r="AV12" s="805"/>
      <c r="AW12" s="332"/>
      <c r="AX12" s="804" t="s">
        <v>7161</v>
      </c>
      <c r="AY12" s="805"/>
      <c r="AZ12" s="332"/>
      <c r="BA12" s="804" t="s">
        <v>7161</v>
      </c>
      <c r="BB12" s="805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804" t="s">
        <v>7161</v>
      </c>
      <c r="BI12" s="805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15685693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804" t="s">
        <v>7161</v>
      </c>
      <c r="AS13" s="805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804" t="s">
        <v>7161</v>
      </c>
      <c r="B15" s="805"/>
      <c r="C15" s="332"/>
      <c r="D15" s="804" t="s">
        <v>7161</v>
      </c>
      <c r="E15" s="805"/>
      <c r="F15" s="332"/>
      <c r="G15" s="804" t="s">
        <v>7161</v>
      </c>
      <c r="H15" s="805"/>
      <c r="I15" s="332"/>
      <c r="J15" s="804" t="s">
        <v>7161</v>
      </c>
      <c r="K15" s="805"/>
      <c r="L15" s="332"/>
      <c r="M15" s="804" t="s">
        <v>7161</v>
      </c>
      <c r="N15" s="805"/>
      <c r="O15" s="332"/>
      <c r="P15" s="804" t="s">
        <v>7161</v>
      </c>
      <c r="Q15" s="805"/>
      <c r="R15" s="332"/>
      <c r="S15" s="804" t="s">
        <v>7161</v>
      </c>
      <c r="T15" s="805"/>
      <c r="U15" s="332"/>
      <c r="V15" s="804" t="s">
        <v>7161</v>
      </c>
      <c r="W15" s="805"/>
      <c r="X15" s="332"/>
      <c r="Y15" s="804" t="s">
        <v>7161</v>
      </c>
      <c r="Z15" s="805"/>
      <c r="AA15" s="332"/>
      <c r="AB15" s="804" t="s">
        <v>7161</v>
      </c>
      <c r="AC15" s="805"/>
      <c r="AD15" s="332"/>
      <c r="AE15" s="804" t="s">
        <v>7161</v>
      </c>
      <c r="AF15" s="805"/>
      <c r="AG15" s="332"/>
      <c r="AH15" s="804" t="s">
        <v>7161</v>
      </c>
      <c r="AI15" s="805"/>
      <c r="AJ15" s="332"/>
      <c r="AK15" s="804" t="s">
        <v>7161</v>
      </c>
      <c r="AL15" s="805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806"/>
      <c r="BE18" s="806"/>
      <c r="BF18" s="806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806"/>
      <c r="AO20" s="806"/>
      <c r="AP20" s="806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5483996.5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A1:B1"/>
    <mergeCell ref="A15:B15"/>
    <mergeCell ref="D1:E1"/>
    <mergeCell ref="D15:E15"/>
    <mergeCell ref="J1:K1"/>
    <mergeCell ref="J15:K15"/>
    <mergeCell ref="M1:N1"/>
    <mergeCell ref="M15:N15"/>
    <mergeCell ref="G1:H1"/>
    <mergeCell ref="G15:H15"/>
    <mergeCell ref="P1:Q1"/>
    <mergeCell ref="P15:Q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S1:T1"/>
    <mergeCell ref="S15:T15"/>
    <mergeCell ref="Y1:Z1"/>
    <mergeCell ref="Y15:Z15"/>
    <mergeCell ref="V1:W1"/>
    <mergeCell ref="V15:W15"/>
    <mergeCell ref="AN20:AP20"/>
    <mergeCell ref="AU1:AV1"/>
    <mergeCell ref="AU12:AV12"/>
    <mergeCell ref="AR1:AS1"/>
    <mergeCell ref="AR13:AS13"/>
    <mergeCell ref="BH1:BI1"/>
    <mergeCell ref="BH12:BI12"/>
    <mergeCell ref="AB1:AC1"/>
    <mergeCell ref="AB15:AC15"/>
    <mergeCell ref="AE1:AF1"/>
    <mergeCell ref="AE15:AF15"/>
    <mergeCell ref="AH1:AI1"/>
    <mergeCell ref="AH15:AI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52"/>
  <sheetViews>
    <sheetView zoomScaleNormal="100" zoomScaleSheetLayoutView="110" workbookViewId="0">
      <pane ySplit="1" topLeftCell="A341" activePane="bottomLeft" state="frozen"/>
      <selection pane="bottomLeft" activeCell="F368" sqref="F368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5.28515625" style="1" customWidth="1"/>
    <col min="9" max="9" width="9.28515625" style="434" bestFit="1" customWidth="1"/>
    <col min="10" max="10" width="12.28515625" style="1" customWidth="1"/>
    <col min="11" max="11" width="14.5703125" bestFit="1" customWidth="1"/>
    <col min="12" max="12" width="78.42578125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809" t="s">
        <v>122</v>
      </c>
      <c r="C4" s="810"/>
      <c r="D4" s="810"/>
      <c r="E4" s="810"/>
      <c r="F4" s="811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809" t="s">
        <v>122</v>
      </c>
      <c r="C7" s="810"/>
      <c r="D7" s="810"/>
      <c r="E7" s="810"/>
      <c r="F7" s="811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809" t="s">
        <v>122</v>
      </c>
      <c r="C9" s="810"/>
      <c r="D9" s="810"/>
      <c r="E9" s="810"/>
      <c r="F9" s="811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809" t="s">
        <v>122</v>
      </c>
      <c r="C10" s="810"/>
      <c r="D10" s="810"/>
      <c r="E10" s="810"/>
      <c r="F10" s="811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809" t="s">
        <v>122</v>
      </c>
      <c r="C11" s="810"/>
      <c r="D11" s="810"/>
      <c r="E11" s="810"/>
      <c r="F11" s="811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809" t="s">
        <v>122</v>
      </c>
      <c r="C18" s="810"/>
      <c r="D18" s="810"/>
      <c r="E18" s="810"/>
      <c r="F18" s="811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809" t="s">
        <v>122</v>
      </c>
      <c r="C19" s="810"/>
      <c r="D19" s="810"/>
      <c r="E19" s="810"/>
      <c r="F19" s="811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809" t="s">
        <v>122</v>
      </c>
      <c r="C20" s="810"/>
      <c r="D20" s="810"/>
      <c r="E20" s="810"/>
      <c r="F20" s="811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809" t="s">
        <v>122</v>
      </c>
      <c r="C26" s="810"/>
      <c r="D26" s="810"/>
      <c r="E26" s="810"/>
      <c r="F26" s="811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809" t="s">
        <v>122</v>
      </c>
      <c r="C31" s="810"/>
      <c r="D31" s="810"/>
      <c r="E31" s="810"/>
      <c r="F31" s="811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809" t="s">
        <v>122</v>
      </c>
      <c r="C36" s="810"/>
      <c r="D36" s="810"/>
      <c r="E36" s="810"/>
      <c r="F36" s="811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809" t="s">
        <v>122</v>
      </c>
      <c r="C37" s="810"/>
      <c r="D37" s="810"/>
      <c r="E37" s="810"/>
      <c r="F37" s="811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809" t="s">
        <v>122</v>
      </c>
      <c r="C43" s="810"/>
      <c r="D43" s="810"/>
      <c r="E43" s="810"/>
      <c r="F43" s="811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809" t="s">
        <v>122</v>
      </c>
      <c r="C44" s="810"/>
      <c r="D44" s="810"/>
      <c r="E44" s="810"/>
      <c r="F44" s="811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809" t="s">
        <v>122</v>
      </c>
      <c r="C46" s="810"/>
      <c r="D46" s="810"/>
      <c r="E46" s="810"/>
      <c r="F46" s="811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809" t="s">
        <v>122</v>
      </c>
      <c r="C49" s="810"/>
      <c r="D49" s="810"/>
      <c r="E49" s="810"/>
      <c r="F49" s="811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809" t="s">
        <v>122</v>
      </c>
      <c r="C50" s="810"/>
      <c r="D50" s="810"/>
      <c r="E50" s="810"/>
      <c r="F50" s="811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809" t="s">
        <v>122</v>
      </c>
      <c r="C69" s="810"/>
      <c r="D69" s="810"/>
      <c r="E69" s="810"/>
      <c r="F69" s="811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809" t="s">
        <v>122</v>
      </c>
      <c r="C82" s="810"/>
      <c r="D82" s="810"/>
      <c r="E82" s="810"/>
      <c r="F82" s="811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74"/>
      <c r="B281" s="497"/>
      <c r="C281" s="498"/>
      <c r="D281" s="499"/>
      <c r="E281" s="498"/>
      <c r="F281" s="498"/>
      <c r="G281" s="500"/>
      <c r="H281" s="645"/>
      <c r="I281" s="675"/>
      <c r="J281" s="555"/>
      <c r="K281" s="677"/>
      <c r="L281" s="676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4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63"/>
      <c r="B287" s="38"/>
      <c r="C287" s="664"/>
      <c r="D287" s="665"/>
      <c r="E287" s="664"/>
      <c r="F287" s="664"/>
      <c r="G287" s="633"/>
      <c r="H287" s="649"/>
      <c r="I287" s="651"/>
      <c r="J287" s="667"/>
      <c r="K287" s="679"/>
      <c r="L287" s="678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4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7532</v>
      </c>
    </row>
    <row r="290" spans="1:13" s="7" customFormat="1" ht="15.75" x14ac:dyDescent="0.25">
      <c r="A290" s="680"/>
      <c r="B290" s="38"/>
      <c r="C290" s="681"/>
      <c r="D290" s="665"/>
      <c r="E290" s="664"/>
      <c r="F290" s="664"/>
      <c r="G290" s="633"/>
      <c r="H290" s="649"/>
      <c r="I290" s="651"/>
      <c r="J290" s="667"/>
      <c r="K290" s="38"/>
      <c r="L290" s="650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4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680"/>
      <c r="B293" s="38"/>
      <c r="C293" s="681"/>
      <c r="D293" s="665"/>
      <c r="E293" s="664"/>
      <c r="F293" s="664"/>
      <c r="G293" s="633"/>
      <c r="H293" s="649"/>
      <c r="I293" s="651"/>
      <c r="J293" s="667"/>
      <c r="K293" s="38"/>
      <c r="L293" s="650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7675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63"/>
      <c r="B297" s="38"/>
      <c r="C297" s="664"/>
      <c r="D297" s="665"/>
      <c r="E297" s="664"/>
      <c r="F297" s="664"/>
      <c r="G297" s="536"/>
      <c r="H297" s="666"/>
      <c r="I297" s="668"/>
      <c r="J297" s="667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686"/>
      <c r="M298" s="687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686"/>
      <c r="M299" s="687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686"/>
      <c r="M300" s="687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686"/>
      <c r="M301" s="687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686"/>
      <c r="M302" s="687"/>
    </row>
    <row r="303" spans="1:13" s="7" customFormat="1" ht="15.75" x14ac:dyDescent="0.25">
      <c r="A303" s="6">
        <v>1007</v>
      </c>
      <c r="B303" s="5" t="s">
        <v>7716</v>
      </c>
      <c r="C303" s="685">
        <v>11289817</v>
      </c>
      <c r="D303" s="34">
        <v>0.13</v>
      </c>
      <c r="E303" s="11">
        <f>D303*C303</f>
        <v>1467676.21</v>
      </c>
      <c r="F303" s="685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687"/>
    </row>
    <row r="304" spans="1:13" s="7" customFormat="1" ht="15.75" x14ac:dyDescent="0.25">
      <c r="A304" s="6">
        <v>1008</v>
      </c>
      <c r="B304" s="5" t="s">
        <v>7716</v>
      </c>
      <c r="C304" s="685">
        <v>20962132</v>
      </c>
      <c r="D304" s="34">
        <v>0.13</v>
      </c>
      <c r="E304" s="11">
        <f>D304*C304</f>
        <v>2725077.16</v>
      </c>
      <c r="F304" s="685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687"/>
    </row>
    <row r="305" spans="1:13" s="7" customFormat="1" ht="15.75" x14ac:dyDescent="0.25">
      <c r="A305" s="40"/>
      <c r="H305" s="40"/>
      <c r="I305" s="433"/>
      <c r="J305" s="40"/>
      <c r="M305" s="687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35" t="s">
        <v>272</v>
      </c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271</v>
      </c>
      <c r="I307" s="432"/>
      <c r="J307" s="554">
        <v>45231</v>
      </c>
      <c r="K307" s="35" t="s">
        <v>272</v>
      </c>
    </row>
    <row r="308" spans="1:13" s="7" customFormat="1" ht="15.75" x14ac:dyDescent="0.25">
      <c r="A308" s="6">
        <v>1011</v>
      </c>
      <c r="B308" s="5" t="s">
        <v>7675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K308" s="35" t="s">
        <v>272</v>
      </c>
      <c r="L308" s="7" t="s">
        <v>7723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271</v>
      </c>
      <c r="I311" s="614">
        <v>45286</v>
      </c>
      <c r="J311" s="554">
        <v>45261</v>
      </c>
      <c r="K311" s="35" t="s">
        <v>272</v>
      </c>
      <c r="L311" s="5"/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271</v>
      </c>
      <c r="I312" s="614">
        <v>45272</v>
      </c>
      <c r="J312" s="554">
        <v>45261</v>
      </c>
      <c r="K312" s="35" t="s">
        <v>272</v>
      </c>
      <c r="L312" s="5"/>
    </row>
    <row r="313" spans="1:13" s="7" customFormat="1" ht="15.75" x14ac:dyDescent="0.25">
      <c r="A313" s="6">
        <v>1017</v>
      </c>
      <c r="B313" s="5" t="s">
        <v>121</v>
      </c>
      <c r="C313" s="11">
        <v>115000</v>
      </c>
      <c r="D313" s="34">
        <v>0.13</v>
      </c>
      <c r="E313" s="11">
        <f>D313*C313</f>
        <v>14950</v>
      </c>
      <c r="F313" s="11">
        <f>E313+C313</f>
        <v>129950</v>
      </c>
      <c r="G313" s="5"/>
      <c r="H313" s="494" t="s">
        <v>271</v>
      </c>
      <c r="I313" s="614">
        <v>45287</v>
      </c>
      <c r="J313" s="554"/>
      <c r="K313" s="35" t="s">
        <v>272</v>
      </c>
      <c r="L313" s="5" t="s">
        <v>7813</v>
      </c>
    </row>
    <row r="314" spans="1:13" s="7" customFormat="1" ht="15.75" x14ac:dyDescent="0.25">
      <c r="A314" s="6">
        <v>1020</v>
      </c>
      <c r="B314" s="5" t="s">
        <v>7764</v>
      </c>
      <c r="C314" s="11">
        <v>166500</v>
      </c>
      <c r="D314" s="34">
        <v>0.13</v>
      </c>
      <c r="E314" s="11">
        <f>D314*C314</f>
        <v>21645</v>
      </c>
      <c r="F314" s="11">
        <f>E314+C314</f>
        <v>188145</v>
      </c>
      <c r="G314" s="5"/>
      <c r="H314" s="494" t="s">
        <v>271</v>
      </c>
      <c r="I314" s="614">
        <v>45287</v>
      </c>
      <c r="J314" s="554"/>
      <c r="K314" s="35" t="s">
        <v>272</v>
      </c>
      <c r="L314" s="5" t="s">
        <v>7815</v>
      </c>
    </row>
    <row r="315" spans="1:13" s="7" customFormat="1" ht="15.75" x14ac:dyDescent="0.25">
      <c r="A315" s="701" t="s">
        <v>7817</v>
      </c>
      <c r="B315" s="702" t="s">
        <v>7675</v>
      </c>
      <c r="C315" s="703">
        <v>151320</v>
      </c>
      <c r="D315" s="704">
        <v>0.13</v>
      </c>
      <c r="E315" s="703">
        <f>D315*C315</f>
        <v>19671.600000000002</v>
      </c>
      <c r="F315" s="703">
        <f t="shared" ref="F315" si="43">E315+C315</f>
        <v>170991.6</v>
      </c>
      <c r="G315" s="5"/>
      <c r="H315" s="494"/>
      <c r="I315" s="614"/>
      <c r="J315" s="554"/>
      <c r="K315" s="35" t="s">
        <v>7954</v>
      </c>
      <c r="L315" s="707" t="s">
        <v>7818</v>
      </c>
    </row>
    <row r="316" spans="1:13" s="7" customFormat="1" ht="15.75" x14ac:dyDescent="0.25">
      <c r="A316" s="40"/>
      <c r="H316" s="40"/>
      <c r="I316" s="433"/>
      <c r="J316" s="40"/>
    </row>
    <row r="317" spans="1:13" s="7" customFormat="1" ht="15.75" x14ac:dyDescent="0.25">
      <c r="A317" s="40"/>
      <c r="H317" s="40"/>
      <c r="I317" s="433"/>
      <c r="J317" s="40"/>
    </row>
    <row r="318" spans="1:13" s="7" customFormat="1" ht="15.75" x14ac:dyDescent="0.25">
      <c r="A318" s="6">
        <v>991</v>
      </c>
      <c r="B318" s="5" t="s">
        <v>171</v>
      </c>
      <c r="C318" s="11">
        <v>315000</v>
      </c>
      <c r="D318" s="34">
        <v>0.13</v>
      </c>
      <c r="E318" s="11">
        <f t="shared" ref="E318:E324" si="44">D318*C318</f>
        <v>40950</v>
      </c>
      <c r="F318" s="11">
        <f t="shared" ref="F318:F319" si="45">E318+C318</f>
        <v>355950</v>
      </c>
      <c r="G318" s="554">
        <v>45261</v>
      </c>
      <c r="H318" s="494" t="s">
        <v>271</v>
      </c>
      <c r="I318" s="614">
        <v>45332</v>
      </c>
      <c r="J318" s="554">
        <v>45292</v>
      </c>
      <c r="K318" s="35" t="s">
        <v>272</v>
      </c>
      <c r="L318" s="5"/>
    </row>
    <row r="319" spans="1:13" s="7" customFormat="1" ht="15.75" x14ac:dyDescent="0.25">
      <c r="A319" s="6">
        <v>992</v>
      </c>
      <c r="B319" s="5" t="s">
        <v>176</v>
      </c>
      <c r="C319" s="11">
        <v>340000</v>
      </c>
      <c r="D319" s="34">
        <v>0.13</v>
      </c>
      <c r="E319" s="11">
        <f t="shared" si="44"/>
        <v>44200</v>
      </c>
      <c r="F319" s="11">
        <f t="shared" si="45"/>
        <v>384200</v>
      </c>
      <c r="G319" s="554">
        <v>45261</v>
      </c>
      <c r="H319" s="494" t="s">
        <v>271</v>
      </c>
      <c r="I319" s="614">
        <v>45307</v>
      </c>
      <c r="J319" s="554">
        <v>45292</v>
      </c>
      <c r="K319" s="35" t="s">
        <v>272</v>
      </c>
      <c r="L319" s="5"/>
    </row>
    <row r="320" spans="1:13" s="7" customFormat="1" ht="15.75" x14ac:dyDescent="0.25">
      <c r="A320" s="6">
        <v>1018</v>
      </c>
      <c r="B320" s="5" t="s">
        <v>121</v>
      </c>
      <c r="C320" s="11">
        <v>365000</v>
      </c>
      <c r="D320" s="34">
        <v>0.13</v>
      </c>
      <c r="E320" s="11">
        <f t="shared" si="44"/>
        <v>47450</v>
      </c>
      <c r="F320" s="11">
        <f>E320+C320</f>
        <v>412450</v>
      </c>
      <c r="G320" s="5"/>
      <c r="H320" s="494" t="s">
        <v>271</v>
      </c>
      <c r="I320" s="614">
        <v>45289</v>
      </c>
      <c r="J320" s="554">
        <v>45292</v>
      </c>
      <c r="K320" s="35" t="s">
        <v>272</v>
      </c>
      <c r="L320" s="5" t="s">
        <v>7827</v>
      </c>
    </row>
    <row r="321" spans="1:13" s="7" customFormat="1" ht="15.75" x14ac:dyDescent="0.25">
      <c r="A321" s="6">
        <v>1021</v>
      </c>
      <c r="B321" s="5" t="s">
        <v>7764</v>
      </c>
      <c r="C321" s="11">
        <v>37500</v>
      </c>
      <c r="D321" s="34">
        <v>0.13</v>
      </c>
      <c r="E321" s="11">
        <f t="shared" si="44"/>
        <v>4875</v>
      </c>
      <c r="F321" s="11">
        <f>E321+C321</f>
        <v>42375</v>
      </c>
      <c r="G321" s="5"/>
      <c r="H321" s="494" t="s">
        <v>271</v>
      </c>
      <c r="I321" s="432"/>
      <c r="J321" s="554">
        <v>45292</v>
      </c>
      <c r="K321" s="35" t="s">
        <v>272</v>
      </c>
      <c r="L321" s="5" t="s">
        <v>7839</v>
      </c>
    </row>
    <row r="322" spans="1:13" s="7" customFormat="1" ht="15.75" x14ac:dyDescent="0.25">
      <c r="A322" s="6">
        <v>1022</v>
      </c>
      <c r="B322" s="5" t="s">
        <v>121</v>
      </c>
      <c r="C322" s="11">
        <v>756600</v>
      </c>
      <c r="D322" s="34">
        <v>0.13</v>
      </c>
      <c r="E322" s="11">
        <f t="shared" si="44"/>
        <v>98358</v>
      </c>
      <c r="F322" s="11">
        <f>E322+C322</f>
        <v>854958</v>
      </c>
      <c r="G322" s="5"/>
      <c r="H322" s="494" t="s">
        <v>271</v>
      </c>
      <c r="I322" s="614"/>
      <c r="J322" s="554">
        <v>45292</v>
      </c>
      <c r="K322" s="35" t="s">
        <v>272</v>
      </c>
      <c r="L322" s="5" t="s">
        <v>7840</v>
      </c>
    </row>
    <row r="323" spans="1:13" s="7" customFormat="1" ht="15.75" x14ac:dyDescent="0.25">
      <c r="A323" s="6">
        <v>1023</v>
      </c>
      <c r="B323" s="5" t="s">
        <v>121</v>
      </c>
      <c r="C323" s="11">
        <v>242500</v>
      </c>
      <c r="D323" s="34">
        <v>0.13</v>
      </c>
      <c r="E323" s="11">
        <f t="shared" si="44"/>
        <v>31525</v>
      </c>
      <c r="F323" s="11">
        <f>E323+C323</f>
        <v>274025</v>
      </c>
      <c r="G323" s="5"/>
      <c r="H323" s="494" t="s">
        <v>271</v>
      </c>
      <c r="I323" s="614"/>
      <c r="J323" s="554">
        <v>45292</v>
      </c>
      <c r="K323" s="35" t="s">
        <v>272</v>
      </c>
      <c r="L323" s="5" t="s">
        <v>7841</v>
      </c>
    </row>
    <row r="324" spans="1:13" s="7" customFormat="1" ht="15.75" x14ac:dyDescent="0.25">
      <c r="A324" s="6">
        <v>1024</v>
      </c>
      <c r="B324" s="5" t="s">
        <v>7716</v>
      </c>
      <c r="C324" s="685">
        <v>10129509</v>
      </c>
      <c r="D324" s="34">
        <v>0.13</v>
      </c>
      <c r="E324" s="11">
        <f t="shared" si="44"/>
        <v>1316836.1700000002</v>
      </c>
      <c r="F324" s="685">
        <f t="shared" ref="F324" si="46">E324+C324</f>
        <v>11446345.17</v>
      </c>
      <c r="G324" s="5"/>
      <c r="H324" s="494" t="s">
        <v>271</v>
      </c>
      <c r="I324" s="614"/>
      <c r="J324" s="554">
        <v>45292</v>
      </c>
      <c r="K324" s="35" t="s">
        <v>272</v>
      </c>
      <c r="L324" s="5" t="s">
        <v>7836</v>
      </c>
    </row>
    <row r="326" spans="1:13" s="7" customFormat="1" ht="16.5" thickBot="1" x14ac:dyDescent="0.3">
      <c r="A326" s="700"/>
      <c r="C326" s="712"/>
      <c r="D326" s="643"/>
      <c r="E326" s="644"/>
      <c r="F326" s="712"/>
      <c r="H326" s="666"/>
      <c r="I326" s="668"/>
      <c r="J326" s="691"/>
    </row>
    <row r="327" spans="1:13" s="7" customFormat="1" ht="24" thickBot="1" x14ac:dyDescent="0.3">
      <c r="A327" s="812" t="s">
        <v>7956</v>
      </c>
      <c r="B327" s="813"/>
      <c r="C327" s="813"/>
      <c r="D327" s="813"/>
      <c r="E327" s="813"/>
      <c r="F327" s="813"/>
      <c r="G327" s="813"/>
      <c r="H327" s="813"/>
      <c r="I327" s="813"/>
      <c r="J327" s="814"/>
      <c r="K327" s="717"/>
    </row>
    <row r="328" spans="1:13" s="7" customFormat="1" ht="15.75" x14ac:dyDescent="0.25">
      <c r="A328" s="718"/>
      <c r="C328" s="644"/>
      <c r="D328" s="643"/>
      <c r="E328" s="644">
        <v>4000000</v>
      </c>
      <c r="F328" s="644">
        <f>E328*20%</f>
        <v>800000</v>
      </c>
      <c r="G328" s="691"/>
      <c r="H328" s="666"/>
      <c r="I328" s="668"/>
      <c r="J328" s="691"/>
      <c r="K328" s="719"/>
    </row>
    <row r="329" spans="1:13" s="7" customFormat="1" ht="15.75" x14ac:dyDescent="0.25">
      <c r="A329" s="718"/>
      <c r="C329" s="644"/>
      <c r="D329" s="643"/>
      <c r="E329" s="644">
        <f>C324*70%</f>
        <v>7090656.2999999998</v>
      </c>
      <c r="F329" s="644"/>
      <c r="G329" s="691"/>
      <c r="H329" s="666"/>
      <c r="I329" s="668"/>
      <c r="J329" s="644"/>
      <c r="K329" s="720">
        <f>K328*80%</f>
        <v>0</v>
      </c>
    </row>
    <row r="330" spans="1:13" s="7" customFormat="1" ht="15.75" x14ac:dyDescent="0.25">
      <c r="A330" s="718"/>
      <c r="C330" s="644"/>
      <c r="D330" s="643"/>
      <c r="E330" s="644">
        <f>E329*10%</f>
        <v>709065.63</v>
      </c>
      <c r="F330" s="644">
        <f>E329-E330</f>
        <v>6381590.6699999999</v>
      </c>
      <c r="G330" s="691"/>
      <c r="H330" s="721">
        <f>F330*18%</f>
        <v>1148686.3206</v>
      </c>
      <c r="I330" s="668"/>
      <c r="J330" s="644"/>
      <c r="K330" s="722"/>
    </row>
    <row r="331" spans="1:13" s="7" customFormat="1" ht="15.75" x14ac:dyDescent="0.25">
      <c r="A331" s="718"/>
      <c r="C331" s="644"/>
      <c r="D331" s="643"/>
      <c r="E331" s="644"/>
      <c r="F331" s="644"/>
      <c r="G331" s="691"/>
      <c r="H331" s="721"/>
      <c r="I331" s="668"/>
      <c r="J331" s="644"/>
      <c r="K331" s="722"/>
    </row>
    <row r="332" spans="1:13" s="7" customFormat="1" ht="15.75" x14ac:dyDescent="0.25">
      <c r="A332" s="718"/>
      <c r="C332" s="644"/>
      <c r="D332" s="643"/>
      <c r="E332" s="644"/>
      <c r="F332" s="644">
        <f>F330*13%</f>
        <v>829606.78710000007</v>
      </c>
      <c r="G332" s="691"/>
      <c r="H332" s="721">
        <f>H330*5%</f>
        <v>57434.316030000002</v>
      </c>
      <c r="I332" s="668"/>
      <c r="J332" s="644"/>
      <c r="K332" s="719">
        <f>E324+E323+E322+E321+E320+E319+E318</f>
        <v>1584194.1700000002</v>
      </c>
    </row>
    <row r="333" spans="1:13" s="7" customFormat="1" ht="15.75" x14ac:dyDescent="0.25">
      <c r="A333" s="718"/>
      <c r="C333" s="644"/>
      <c r="D333" s="643"/>
      <c r="E333" s="644"/>
      <c r="F333" s="644">
        <f>E324-F332</f>
        <v>487229.38290000008</v>
      </c>
      <c r="G333" s="691"/>
      <c r="H333" s="721"/>
      <c r="I333" s="668"/>
      <c r="J333" s="644"/>
      <c r="K333" s="720">
        <f>K332*80%</f>
        <v>1267355.3360000001</v>
      </c>
    </row>
    <row r="334" spans="1:13" s="7" customFormat="1" ht="15.75" x14ac:dyDescent="0.25">
      <c r="A334" s="718"/>
      <c r="C334" s="644">
        <f>C324</f>
        <v>10129509</v>
      </c>
      <c r="D334" s="643"/>
      <c r="E334" s="709" t="s">
        <v>7869</v>
      </c>
      <c r="F334" s="709"/>
      <c r="G334" s="691"/>
      <c r="H334" s="721"/>
      <c r="I334" s="668"/>
      <c r="J334" s="691"/>
      <c r="K334" s="720">
        <f>K333-F340</f>
        <v>437748.54890000005</v>
      </c>
    </row>
    <row r="335" spans="1:13" s="7" customFormat="1" ht="15.75" x14ac:dyDescent="0.25">
      <c r="A335" s="718"/>
      <c r="B335" s="723">
        <v>0.7</v>
      </c>
      <c r="C335" s="644">
        <f>C334*70%</f>
        <v>7090656.2999999998</v>
      </c>
      <c r="D335" s="643"/>
      <c r="E335" s="644"/>
      <c r="F335" s="644"/>
      <c r="G335" s="691"/>
      <c r="H335" s="721"/>
      <c r="I335" s="668"/>
      <c r="J335" s="724"/>
      <c r="K335" s="722"/>
      <c r="M335" s="644"/>
    </row>
    <row r="336" spans="1:13" s="7" customFormat="1" ht="15.75" x14ac:dyDescent="0.25">
      <c r="A336" s="718"/>
      <c r="B336" s="725" t="s">
        <v>7866</v>
      </c>
      <c r="C336" s="644">
        <f>C335*10%</f>
        <v>709065.63</v>
      </c>
      <c r="D336" s="643"/>
      <c r="E336" s="710"/>
      <c r="F336" s="710">
        <f>C337</f>
        <v>6381590.6699999999</v>
      </c>
      <c r="G336" s="691"/>
      <c r="H336" s="721"/>
      <c r="I336" s="668"/>
      <c r="J336" s="691"/>
      <c r="K336" s="722"/>
      <c r="M336" s="644"/>
    </row>
    <row r="337" spans="1:13" s="7" customFormat="1" ht="15.75" x14ac:dyDescent="0.25">
      <c r="A337" s="718"/>
      <c r="B337" s="725" t="s">
        <v>7872</v>
      </c>
      <c r="C337" s="644">
        <f>C335-C336</f>
        <v>6381590.6699999999</v>
      </c>
      <c r="D337" s="643"/>
      <c r="E337" s="711">
        <v>0.13</v>
      </c>
      <c r="F337" s="710">
        <f>F336*13%</f>
        <v>829606.78710000007</v>
      </c>
      <c r="G337" s="691"/>
      <c r="H337" s="721"/>
      <c r="I337" s="668"/>
      <c r="J337" s="691"/>
      <c r="K337" s="722"/>
      <c r="M337" s="644"/>
    </row>
    <row r="338" spans="1:13" s="7" customFormat="1" ht="15.75" x14ac:dyDescent="0.25">
      <c r="A338" s="718"/>
      <c r="B338" s="723">
        <v>0.18</v>
      </c>
      <c r="C338" s="644">
        <f>C337*18%</f>
        <v>1148686.3206</v>
      </c>
      <c r="D338" s="643"/>
      <c r="E338" s="710"/>
      <c r="F338" s="710"/>
      <c r="G338" s="691"/>
      <c r="H338" s="721"/>
      <c r="I338" s="668"/>
      <c r="J338" s="691"/>
      <c r="K338" s="722"/>
      <c r="M338" s="644"/>
    </row>
    <row r="339" spans="1:13" s="7" customFormat="1" ht="15.75" x14ac:dyDescent="0.25">
      <c r="A339" s="718"/>
      <c r="B339" s="725" t="s">
        <v>7868</v>
      </c>
      <c r="C339" s="644">
        <f>C337+C338</f>
        <v>7530276.9906000001</v>
      </c>
      <c r="D339" s="643"/>
      <c r="E339" s="711"/>
      <c r="F339" s="710">
        <v>1316836.1700000002</v>
      </c>
      <c r="G339" s="691"/>
      <c r="H339" s="721"/>
      <c r="I339" s="668"/>
      <c r="J339" s="691"/>
      <c r="K339" s="722"/>
      <c r="M339" s="644"/>
    </row>
    <row r="340" spans="1:13" s="7" customFormat="1" ht="15.75" x14ac:dyDescent="0.25">
      <c r="A340" s="718"/>
      <c r="B340" s="725" t="s">
        <v>7873</v>
      </c>
      <c r="C340" s="644">
        <f>C339*4%</f>
        <v>301211.07962400001</v>
      </c>
      <c r="D340" s="643"/>
      <c r="E340" s="710" t="s">
        <v>7870</v>
      </c>
      <c r="F340" s="710">
        <f>F337</f>
        <v>829606.78710000007</v>
      </c>
      <c r="G340" s="691"/>
      <c r="H340" s="721"/>
      <c r="I340" s="668"/>
      <c r="J340" s="691"/>
      <c r="K340" s="722"/>
      <c r="M340" s="644"/>
    </row>
    <row r="341" spans="1:13" s="7" customFormat="1" ht="16.5" thickBot="1" x14ac:dyDescent="0.3">
      <c r="A341" s="726"/>
      <c r="B341" s="727" t="s">
        <v>7867</v>
      </c>
      <c r="C341" s="728">
        <f>C340+C339</f>
        <v>7831488.0702240001</v>
      </c>
      <c r="D341" s="729"/>
      <c r="E341" s="730" t="s">
        <v>7871</v>
      </c>
      <c r="F341" s="730">
        <f>F339-F340</f>
        <v>487229.38290000008</v>
      </c>
      <c r="G341" s="731"/>
      <c r="H341" s="732"/>
      <c r="I341" s="733"/>
      <c r="J341" s="731"/>
      <c r="K341" s="734"/>
      <c r="M341" s="644"/>
    </row>
    <row r="342" spans="1:13" s="7" customFormat="1" ht="15.75" x14ac:dyDescent="0.25">
      <c r="A342" s="700"/>
      <c r="C342" s="644"/>
      <c r="D342" s="643"/>
      <c r="E342" s="644"/>
      <c r="F342" s="644"/>
      <c r="G342" s="691"/>
      <c r="H342" s="708"/>
      <c r="I342" s="668"/>
      <c r="J342" s="691"/>
    </row>
    <row r="343" spans="1:13" s="7" customFormat="1" ht="15.75" x14ac:dyDescent="0.25">
      <c r="A343" s="6"/>
      <c r="B343" s="5"/>
      <c r="C343" s="11"/>
      <c r="D343" s="34"/>
      <c r="E343" s="11"/>
      <c r="F343" s="11"/>
      <c r="G343" s="554"/>
      <c r="H343" s="494"/>
      <c r="I343" s="668"/>
      <c r="J343" s="554"/>
    </row>
    <row r="344" spans="1:13" s="7" customFormat="1" ht="15.75" x14ac:dyDescent="0.25">
      <c r="A344" s="6">
        <v>993</v>
      </c>
      <c r="B344" s="5" t="s">
        <v>156</v>
      </c>
      <c r="C344" s="11">
        <v>186624</v>
      </c>
      <c r="D344" s="34">
        <v>0.1</v>
      </c>
      <c r="E344" s="11">
        <f>D344*C344</f>
        <v>18662.400000000001</v>
      </c>
      <c r="F344" s="11">
        <f>E344+C344</f>
        <v>205286.39999999999</v>
      </c>
      <c r="G344" s="554"/>
      <c r="H344" s="494" t="s">
        <v>271</v>
      </c>
      <c r="I344" s="614">
        <v>45324</v>
      </c>
      <c r="J344" s="554">
        <v>45323</v>
      </c>
      <c r="K344" s="5"/>
      <c r="L344" s="5" t="s">
        <v>7865</v>
      </c>
    </row>
    <row r="345" spans="1:13" s="7" customFormat="1" ht="15.75" x14ac:dyDescent="0.25">
      <c r="A345" s="6">
        <v>994</v>
      </c>
      <c r="B345" s="5" t="s">
        <v>156</v>
      </c>
      <c r="C345" s="11">
        <v>256608</v>
      </c>
      <c r="D345" s="34">
        <v>0.1</v>
      </c>
      <c r="E345" s="11">
        <f>D345*C345</f>
        <v>25660.800000000003</v>
      </c>
      <c r="F345" s="11">
        <f>E345+C345</f>
        <v>282268.79999999999</v>
      </c>
      <c r="G345" s="554">
        <v>45261</v>
      </c>
      <c r="H345" s="494" t="s">
        <v>271</v>
      </c>
      <c r="I345" s="614">
        <v>45324</v>
      </c>
      <c r="J345" s="554">
        <v>45323</v>
      </c>
      <c r="K345" s="5"/>
      <c r="L345" s="5"/>
    </row>
    <row r="346" spans="1:13" s="7" customFormat="1" ht="15.75" x14ac:dyDescent="0.25">
      <c r="A346" s="6">
        <v>1014</v>
      </c>
      <c r="B346" s="5" t="s">
        <v>156</v>
      </c>
      <c r="C346" s="11">
        <v>256608</v>
      </c>
      <c r="D346" s="34">
        <v>0.1</v>
      </c>
      <c r="E346" s="11">
        <f>D346*C346</f>
        <v>25660.800000000003</v>
      </c>
      <c r="F346" s="11">
        <f>E346+C346</f>
        <v>282268.79999999999</v>
      </c>
      <c r="G346" s="554">
        <v>45200</v>
      </c>
      <c r="H346" s="494" t="s">
        <v>271</v>
      </c>
      <c r="I346" s="614">
        <v>45324</v>
      </c>
      <c r="J346" s="554">
        <v>45323</v>
      </c>
      <c r="K346" s="5"/>
      <c r="L346" s="5"/>
    </row>
    <row r="347" spans="1:13" s="7" customFormat="1" ht="15.75" x14ac:dyDescent="0.25">
      <c r="A347" s="6">
        <v>1015</v>
      </c>
      <c r="B347" s="5" t="s">
        <v>156</v>
      </c>
      <c r="C347" s="11">
        <v>256608</v>
      </c>
      <c r="D347" s="34">
        <v>0.1</v>
      </c>
      <c r="E347" s="11">
        <f>D347*C347</f>
        <v>25660.800000000003</v>
      </c>
      <c r="F347" s="11">
        <f>E347+C347</f>
        <v>282268.79999999999</v>
      </c>
      <c r="G347" s="554">
        <v>45231</v>
      </c>
      <c r="H347" s="494" t="s">
        <v>271</v>
      </c>
      <c r="I347" s="614">
        <v>45324</v>
      </c>
      <c r="J347" s="554">
        <v>45323</v>
      </c>
      <c r="K347" s="5"/>
      <c r="L347" s="5"/>
    </row>
    <row r="348" spans="1:13" s="7" customFormat="1" ht="15.75" x14ac:dyDescent="0.25">
      <c r="A348" s="6">
        <v>1025</v>
      </c>
      <c r="B348" s="5" t="s">
        <v>156</v>
      </c>
      <c r="C348" s="11">
        <v>256608</v>
      </c>
      <c r="D348" s="34">
        <v>0.1</v>
      </c>
      <c r="E348" s="11">
        <f>D348*C348</f>
        <v>25660.800000000003</v>
      </c>
      <c r="F348" s="11">
        <f>E348+C348</f>
        <v>282268.79999999999</v>
      </c>
      <c r="G348" s="554">
        <v>45292</v>
      </c>
      <c r="H348" s="494" t="s">
        <v>271</v>
      </c>
      <c r="I348" s="614">
        <v>45338</v>
      </c>
      <c r="J348" s="554">
        <v>45323</v>
      </c>
      <c r="K348" s="5"/>
      <c r="L348" s="5"/>
    </row>
    <row r="349" spans="1:13" s="7" customFormat="1" ht="15.75" x14ac:dyDescent="0.25">
      <c r="A349" s="6">
        <v>1026</v>
      </c>
      <c r="B349" s="5" t="s">
        <v>171</v>
      </c>
      <c r="C349" s="11">
        <v>315000</v>
      </c>
      <c r="D349" s="34">
        <v>0.13</v>
      </c>
      <c r="E349" s="11">
        <f t="shared" ref="E349:E350" si="47">D349*C349</f>
        <v>40950</v>
      </c>
      <c r="F349" s="11">
        <f t="shared" ref="F349:F350" si="48">E349+C349</f>
        <v>355950</v>
      </c>
      <c r="G349" s="554">
        <v>45292</v>
      </c>
      <c r="H349" s="494" t="s">
        <v>7312</v>
      </c>
      <c r="I349" s="433"/>
      <c r="J349" s="554">
        <v>45323</v>
      </c>
    </row>
    <row r="350" spans="1:13" s="7" customFormat="1" ht="15.75" x14ac:dyDescent="0.25">
      <c r="A350" s="6">
        <v>1027</v>
      </c>
      <c r="B350" s="5" t="s">
        <v>176</v>
      </c>
      <c r="C350" s="11">
        <v>340000</v>
      </c>
      <c r="D350" s="34">
        <v>0.13</v>
      </c>
      <c r="E350" s="11">
        <f t="shared" si="47"/>
        <v>44200</v>
      </c>
      <c r="F350" s="11">
        <f t="shared" si="48"/>
        <v>384200</v>
      </c>
      <c r="G350" s="554">
        <v>45292</v>
      </c>
      <c r="H350" s="494" t="s">
        <v>7312</v>
      </c>
      <c r="I350" s="433"/>
      <c r="J350" s="554">
        <v>45323</v>
      </c>
    </row>
    <row r="351" spans="1:13" s="7" customFormat="1" ht="15.75" x14ac:dyDescent="0.25">
      <c r="A351" s="699"/>
      <c r="B351" s="5"/>
      <c r="C351" s="11"/>
      <c r="D351" s="34"/>
      <c r="E351" s="11">
        <f>SUM(E344:E350)</f>
        <v>206455.6</v>
      </c>
      <c r="F351" s="11"/>
      <c r="G351" s="554"/>
      <c r="H351" s="494"/>
      <c r="I351" s="433"/>
      <c r="J351" s="554"/>
    </row>
    <row r="352" spans="1:13" s="7" customFormat="1" ht="16.5" thickBot="1" x14ac:dyDescent="0.3">
      <c r="A352" s="674"/>
      <c r="B352" s="497"/>
      <c r="C352" s="498"/>
      <c r="D352" s="499"/>
      <c r="E352" s="498">
        <f>E348+E347+E346+E345+E344</f>
        <v>121305.60000000001</v>
      </c>
      <c r="F352" s="498"/>
      <c r="G352" s="741"/>
      <c r="H352" s="645"/>
      <c r="I352" s="433"/>
      <c r="J352" s="555"/>
    </row>
    <row r="353" spans="1:12" s="7" customFormat="1" ht="24" thickBot="1" x14ac:dyDescent="0.3">
      <c r="A353" s="812" t="s">
        <v>7955</v>
      </c>
      <c r="B353" s="813"/>
      <c r="C353" s="813"/>
      <c r="D353" s="813"/>
      <c r="E353" s="813"/>
      <c r="F353" s="813"/>
      <c r="G353" s="813"/>
      <c r="H353" s="813"/>
      <c r="I353" s="813"/>
      <c r="J353" s="814"/>
    </row>
    <row r="354" spans="1:12" s="7" customFormat="1" ht="15.75" x14ac:dyDescent="0.25">
      <c r="A354" s="735"/>
      <c r="C354" s="644">
        <f>SUM(C344:C352)</f>
        <v>1868056</v>
      </c>
      <c r="D354" s="505"/>
      <c r="E354" s="709" t="s">
        <v>7869</v>
      </c>
      <c r="F354" s="709" t="s">
        <v>7913</v>
      </c>
      <c r="G354" s="556"/>
      <c r="H354" s="716"/>
      <c r="I354" s="433"/>
      <c r="J354" s="736"/>
    </row>
    <row r="355" spans="1:12" s="7" customFormat="1" ht="15.75" x14ac:dyDescent="0.25">
      <c r="A355" s="544"/>
      <c r="B355" s="723">
        <v>0.7</v>
      </c>
      <c r="C355" s="644">
        <f>C354*70%</f>
        <v>1307639.2</v>
      </c>
      <c r="D355" s="34"/>
      <c r="E355" s="644"/>
      <c r="F355" s="644"/>
      <c r="G355" s="554"/>
      <c r="H355" s="494"/>
      <c r="I355" s="433"/>
      <c r="J355" s="737"/>
    </row>
    <row r="356" spans="1:12" s="7" customFormat="1" ht="15.75" x14ac:dyDescent="0.25">
      <c r="A356" s="544"/>
      <c r="B356" s="725" t="s">
        <v>7866</v>
      </c>
      <c r="C356" s="644">
        <f>C355*10%</f>
        <v>130763.92</v>
      </c>
      <c r="D356" s="34"/>
      <c r="E356" s="710"/>
      <c r="F356" s="710">
        <f>C358</f>
        <v>535977</v>
      </c>
      <c r="G356" s="554"/>
      <c r="H356" s="494"/>
      <c r="I356" s="433"/>
      <c r="J356" s="737"/>
    </row>
    <row r="357" spans="1:12" s="7" customFormat="1" ht="15.75" x14ac:dyDescent="0.25">
      <c r="A357" s="544"/>
      <c r="B357" s="725" t="s">
        <v>7914</v>
      </c>
      <c r="C357" s="644">
        <f>C355-C356</f>
        <v>1176875.28</v>
      </c>
      <c r="D357" s="34"/>
      <c r="E357" s="710"/>
      <c r="F357" s="710"/>
      <c r="G357" s="554"/>
      <c r="H357" s="494"/>
      <c r="I357" s="433"/>
      <c r="J357" s="737"/>
    </row>
    <row r="358" spans="1:12" s="7" customFormat="1" ht="15.75" x14ac:dyDescent="0.25">
      <c r="A358" s="544"/>
      <c r="B358" s="725" t="s">
        <v>7872</v>
      </c>
      <c r="C358" s="644">
        <v>535977</v>
      </c>
      <c r="D358" s="34"/>
      <c r="E358" s="711">
        <v>0.13</v>
      </c>
      <c r="F358" s="710">
        <f>F356*13%</f>
        <v>69677.010000000009</v>
      </c>
      <c r="G358" s="554"/>
      <c r="H358" s="494"/>
      <c r="I358" s="433"/>
      <c r="J358" s="737"/>
    </row>
    <row r="359" spans="1:12" s="7" customFormat="1" ht="15.75" x14ac:dyDescent="0.25">
      <c r="A359" s="544"/>
      <c r="B359" s="723">
        <v>0.22</v>
      </c>
      <c r="C359" s="644">
        <f>C358*22%</f>
        <v>117914.94</v>
      </c>
      <c r="D359" s="34"/>
      <c r="E359" s="711" t="s">
        <v>7912</v>
      </c>
      <c r="F359" s="710">
        <v>206455.6</v>
      </c>
      <c r="G359" s="554"/>
      <c r="H359" s="494"/>
      <c r="I359" s="433"/>
      <c r="J359" s="737"/>
    </row>
    <row r="360" spans="1:12" s="7" customFormat="1" ht="15.75" x14ac:dyDescent="0.25">
      <c r="A360" s="544"/>
      <c r="B360" s="725" t="s">
        <v>7868</v>
      </c>
      <c r="C360" s="644">
        <f>C358+C359</f>
        <v>653891.93999999994</v>
      </c>
      <c r="D360" s="34"/>
      <c r="E360" s="711">
        <v>0.8</v>
      </c>
      <c r="F360" s="710">
        <f>F359*80%</f>
        <v>165164.48000000001</v>
      </c>
      <c r="G360" s="554"/>
      <c r="H360" s="494"/>
      <c r="I360" s="433"/>
      <c r="J360" s="737"/>
    </row>
    <row r="361" spans="1:12" s="7" customFormat="1" ht="15.75" x14ac:dyDescent="0.25">
      <c r="A361" s="544"/>
      <c r="B361" s="725"/>
      <c r="C361" s="644"/>
      <c r="D361" s="34"/>
      <c r="E361" s="710" t="s">
        <v>7870</v>
      </c>
      <c r="F361" s="710">
        <f>F358</f>
        <v>69677.010000000009</v>
      </c>
      <c r="G361" s="554"/>
      <c r="H361" s="494"/>
      <c r="I361" s="433"/>
      <c r="J361" s="737"/>
    </row>
    <row r="362" spans="1:12" s="7" customFormat="1" ht="16.5" thickBot="1" x14ac:dyDescent="0.3">
      <c r="A362" s="546"/>
      <c r="B362" s="727"/>
      <c r="C362" s="728"/>
      <c r="D362" s="549"/>
      <c r="E362" s="730" t="s">
        <v>7871</v>
      </c>
      <c r="F362" s="730">
        <f>F360-F361</f>
        <v>95487.47</v>
      </c>
      <c r="G362" s="560"/>
      <c r="H362" s="553"/>
      <c r="I362" s="738"/>
      <c r="J362" s="739"/>
    </row>
    <row r="363" spans="1:12" s="7" customFormat="1" ht="15.75" x14ac:dyDescent="0.25">
      <c r="A363" s="715"/>
      <c r="B363" s="503"/>
      <c r="C363" s="504"/>
      <c r="D363" s="505"/>
      <c r="E363" s="504"/>
      <c r="F363" s="504"/>
      <c r="G363" s="556"/>
      <c r="H363" s="716"/>
      <c r="I363" s="433"/>
      <c r="J363" s="556"/>
    </row>
    <row r="364" spans="1:12" s="7" customFormat="1" ht="15.75" x14ac:dyDescent="0.25">
      <c r="A364" s="6">
        <v>1028</v>
      </c>
      <c r="B364" s="5" t="s">
        <v>156</v>
      </c>
      <c r="C364" s="11">
        <v>256608</v>
      </c>
      <c r="D364" s="34">
        <v>0.1</v>
      </c>
      <c r="E364" s="11">
        <f>D364*C364</f>
        <v>25660.800000000003</v>
      </c>
      <c r="F364" s="11">
        <f>E364+C364</f>
        <v>282268.79999999999</v>
      </c>
      <c r="G364" s="554">
        <v>45323</v>
      </c>
      <c r="H364" s="494" t="s">
        <v>7312</v>
      </c>
      <c r="I364" s="614"/>
      <c r="J364" s="554">
        <v>45352</v>
      </c>
    </row>
    <row r="365" spans="1:12" ht="15.75" x14ac:dyDescent="0.25">
      <c r="A365" s="6">
        <v>1029</v>
      </c>
      <c r="B365" s="5" t="s">
        <v>171</v>
      </c>
      <c r="C365" s="11">
        <v>315000</v>
      </c>
      <c r="D365" s="34">
        <v>0.13</v>
      </c>
      <c r="E365" s="11">
        <f t="shared" ref="E365:E366" si="49">D365*C365</f>
        <v>40950</v>
      </c>
      <c r="F365" s="11">
        <f t="shared" ref="F365:F367" si="50">E365+C365</f>
        <v>355950</v>
      </c>
      <c r="G365" s="554">
        <v>45323</v>
      </c>
      <c r="H365" s="494" t="s">
        <v>7312</v>
      </c>
      <c r="I365" s="740"/>
      <c r="J365" s="554">
        <v>45352</v>
      </c>
    </row>
    <row r="366" spans="1:12" s="7" customFormat="1" ht="15.75" x14ac:dyDescent="0.2">
      <c r="A366" s="6">
        <v>1030</v>
      </c>
      <c r="B366" s="5" t="s">
        <v>176</v>
      </c>
      <c r="C366" s="11">
        <v>340000</v>
      </c>
      <c r="D366" s="34">
        <v>0.13</v>
      </c>
      <c r="E366" s="11">
        <f t="shared" si="49"/>
        <v>44200</v>
      </c>
      <c r="F366" s="11">
        <f t="shared" si="50"/>
        <v>384200</v>
      </c>
      <c r="G366" s="554">
        <v>45323</v>
      </c>
      <c r="H366" s="494" t="s">
        <v>7312</v>
      </c>
      <c r="I366" s="740"/>
      <c r="J366" s="554">
        <v>45352</v>
      </c>
    </row>
    <row r="367" spans="1:12" s="7" customFormat="1" ht="15.75" x14ac:dyDescent="0.25">
      <c r="A367" s="6">
        <v>1031</v>
      </c>
      <c r="B367" s="5" t="s">
        <v>7675</v>
      </c>
      <c r="C367" s="11">
        <v>1037685</v>
      </c>
      <c r="D367" s="34">
        <v>0.13</v>
      </c>
      <c r="E367" s="11">
        <f>D367*C367</f>
        <v>134899.05000000002</v>
      </c>
      <c r="F367" s="11">
        <f t="shared" si="50"/>
        <v>1172584.05</v>
      </c>
      <c r="G367" s="556"/>
      <c r="H367" s="716"/>
      <c r="I367" s="433"/>
      <c r="J367" s="554">
        <v>45352</v>
      </c>
      <c r="L367" s="7" t="s">
        <v>7959</v>
      </c>
    </row>
    <row r="368" spans="1:12" s="7" customFormat="1" ht="15.75" x14ac:dyDescent="0.25">
      <c r="A368" s="699"/>
      <c r="B368" s="5"/>
      <c r="C368" s="11"/>
      <c r="D368" s="34"/>
      <c r="E368" s="11"/>
      <c r="F368" s="11"/>
      <c r="G368" s="554"/>
      <c r="H368" s="494"/>
      <c r="I368" s="433"/>
      <c r="J368" s="554"/>
    </row>
    <row r="369" spans="1:12" s="7" customFormat="1" ht="15.75" x14ac:dyDescent="0.25">
      <c r="A369" s="699"/>
      <c r="B369" s="5"/>
      <c r="C369" s="11"/>
      <c r="D369" s="34"/>
      <c r="E369" s="11"/>
      <c r="F369" s="11"/>
      <c r="G369" s="554"/>
      <c r="H369" s="494"/>
      <c r="I369" s="433"/>
      <c r="J369" s="554"/>
    </row>
    <row r="370" spans="1:12" s="7" customFormat="1" ht="15.75" x14ac:dyDescent="0.25">
      <c r="A370" s="699"/>
      <c r="B370" s="5"/>
      <c r="C370" s="11"/>
      <c r="D370" s="34"/>
      <c r="E370" s="11"/>
      <c r="F370" s="11"/>
      <c r="G370" s="554"/>
      <c r="H370" s="494"/>
      <c r="I370" s="433"/>
      <c r="J370" s="554"/>
    </row>
    <row r="371" spans="1:12" s="7" customFormat="1" ht="15.75" x14ac:dyDescent="0.25">
      <c r="A371" s="544">
        <v>1016</v>
      </c>
      <c r="B371" s="5" t="s">
        <v>121</v>
      </c>
      <c r="C371" s="11">
        <v>85000</v>
      </c>
      <c r="D371" s="34">
        <v>0.13</v>
      </c>
      <c r="E371" s="11">
        <f>D371*C371</f>
        <v>11050</v>
      </c>
      <c r="F371" s="11">
        <f>E371+C371</f>
        <v>96050</v>
      </c>
      <c r="G371" s="554"/>
      <c r="H371" s="494" t="s">
        <v>7312</v>
      </c>
      <c r="I371" s="433"/>
      <c r="J371" s="554"/>
      <c r="K371" s="38"/>
      <c r="L371" s="545" t="s">
        <v>7814</v>
      </c>
    </row>
    <row r="373" spans="1:12" s="7" customFormat="1" ht="15.75" x14ac:dyDescent="0.25">
      <c r="A373" s="6">
        <v>1019</v>
      </c>
      <c r="B373" s="5" t="s">
        <v>7675</v>
      </c>
      <c r="C373" s="11">
        <v>93096</v>
      </c>
      <c r="D373" s="34">
        <v>0.13</v>
      </c>
      <c r="E373" s="11">
        <f>D373*C373</f>
        <v>12102.48</v>
      </c>
      <c r="F373" s="11">
        <f>E373+C373</f>
        <v>105198.48</v>
      </c>
      <c r="G373" s="33"/>
      <c r="H373" s="494" t="s">
        <v>7312</v>
      </c>
      <c r="I373" s="614"/>
      <c r="J373" s="554"/>
      <c r="L373" s="7" t="s">
        <v>7758</v>
      </c>
    </row>
    <row r="375" spans="1:12" s="7" customFormat="1" ht="15.75" x14ac:dyDescent="0.25">
      <c r="A375" s="700"/>
      <c r="B375" s="5" t="s">
        <v>7886</v>
      </c>
      <c r="C375" s="712"/>
      <c r="D375" s="643"/>
      <c r="E375" s="644"/>
      <c r="F375" s="712"/>
      <c r="H375" s="666"/>
      <c r="I375" s="668"/>
      <c r="J375" s="691"/>
    </row>
    <row r="376" spans="1:12" s="7" customFormat="1" ht="15.75" x14ac:dyDescent="0.25">
      <c r="A376" s="40"/>
      <c r="H376" s="40"/>
      <c r="I376" s="433"/>
      <c r="J376" s="40"/>
    </row>
    <row r="377" spans="1:12" s="7" customFormat="1" ht="15.75" x14ac:dyDescent="0.25">
      <c r="A377" s="40"/>
      <c r="H377" s="40"/>
      <c r="I377" s="433"/>
      <c r="J377" s="40"/>
    </row>
    <row r="378" spans="1:12" s="7" customFormat="1" ht="15.75" x14ac:dyDescent="0.25">
      <c r="A378" s="6"/>
      <c r="B378" s="5"/>
      <c r="C378" s="11">
        <v>158000</v>
      </c>
      <c r="D378" s="34">
        <v>0.13</v>
      </c>
      <c r="E378" s="11">
        <f>D378*C378</f>
        <v>20540</v>
      </c>
      <c r="F378" s="11">
        <f>E378+C378</f>
        <v>178540</v>
      </c>
      <c r="G378" s="33"/>
      <c r="H378" s="494" t="s">
        <v>7312</v>
      </c>
      <c r="I378" s="432"/>
      <c r="J378" s="554"/>
      <c r="K378" s="5"/>
      <c r="L378" s="5" t="s">
        <v>7581</v>
      </c>
    </row>
    <row r="379" spans="1:12" s="7" customFormat="1" ht="15.75" x14ac:dyDescent="0.25">
      <c r="A379" s="40"/>
      <c r="H379" s="40"/>
      <c r="I379" s="433"/>
      <c r="J379" s="40"/>
    </row>
    <row r="380" spans="1:12" s="7" customFormat="1" ht="15.75" x14ac:dyDescent="0.25">
      <c r="A380" s="40"/>
      <c r="H380" s="40"/>
      <c r="I380" s="433"/>
      <c r="J380" s="40"/>
    </row>
    <row r="381" spans="1:12" s="7" customFormat="1" ht="15.75" x14ac:dyDescent="0.25">
      <c r="A381" s="40"/>
      <c r="H381" s="40"/>
      <c r="I381" s="433"/>
      <c r="J381" s="40"/>
    </row>
    <row r="382" spans="1:12" s="7" customFormat="1" ht="15.75" x14ac:dyDescent="0.25">
      <c r="A382" s="40"/>
      <c r="H382" s="40"/>
      <c r="I382" s="433"/>
      <c r="J382" s="40"/>
    </row>
    <row r="383" spans="1:12" s="7" customFormat="1" ht="15.75" x14ac:dyDescent="0.25">
      <c r="A383" s="40"/>
      <c r="H383" s="40"/>
      <c r="I383" s="433"/>
      <c r="J383" s="40"/>
    </row>
    <row r="384" spans="1:12" s="7" customFormat="1" ht="15.75" x14ac:dyDescent="0.25">
      <c r="A384" s="40"/>
      <c r="H384" s="40"/>
      <c r="I384" s="433"/>
      <c r="J384" s="40"/>
    </row>
    <row r="385" spans="1:10" s="7" customFormat="1" ht="15.75" x14ac:dyDescent="0.25">
      <c r="A385" s="40"/>
      <c r="H385" s="40"/>
      <c r="I385" s="433"/>
      <c r="J385" s="40"/>
    </row>
    <row r="386" spans="1:10" s="7" customFormat="1" ht="15.75" x14ac:dyDescent="0.25">
      <c r="A386" s="40"/>
      <c r="H386" s="40"/>
      <c r="I386" s="433"/>
      <c r="J386" s="40"/>
    </row>
    <row r="387" spans="1:10" s="7" customFormat="1" ht="15.75" x14ac:dyDescent="0.25">
      <c r="A387" s="40"/>
      <c r="H387" s="40"/>
      <c r="I387" s="433"/>
      <c r="J387" s="40"/>
    </row>
    <row r="388" spans="1:10" s="7" customFormat="1" ht="15.75" x14ac:dyDescent="0.25">
      <c r="A388" s="40"/>
      <c r="H388" s="40"/>
      <c r="I388" s="433"/>
      <c r="J388" s="40"/>
    </row>
    <row r="389" spans="1:10" s="7" customFormat="1" ht="15.75" x14ac:dyDescent="0.25">
      <c r="A389" s="40"/>
      <c r="H389" s="40"/>
      <c r="I389" s="433"/>
      <c r="J389" s="40"/>
    </row>
    <row r="390" spans="1:10" s="7" customFormat="1" ht="15.75" x14ac:dyDescent="0.25">
      <c r="A390" s="40"/>
      <c r="H390" s="40"/>
      <c r="I390" s="433"/>
      <c r="J390" s="40"/>
    </row>
    <row r="391" spans="1:10" s="7" customFormat="1" ht="15.75" x14ac:dyDescent="0.25">
      <c r="A391" s="40"/>
      <c r="H391" s="40"/>
      <c r="I391" s="433"/>
      <c r="J391" s="40"/>
    </row>
    <row r="392" spans="1:10" s="7" customFormat="1" ht="15.75" x14ac:dyDescent="0.25">
      <c r="A392" s="40"/>
      <c r="H392" s="40"/>
      <c r="I392" s="433"/>
      <c r="J392" s="40"/>
    </row>
    <row r="393" spans="1:10" s="7" customFormat="1" ht="15.75" x14ac:dyDescent="0.25">
      <c r="A393" s="40"/>
      <c r="H393" s="40"/>
      <c r="I393" s="433"/>
      <c r="J393" s="40"/>
    </row>
    <row r="394" spans="1:10" s="7" customFormat="1" ht="15.75" x14ac:dyDescent="0.25">
      <c r="A394" s="40"/>
      <c r="H394" s="40"/>
      <c r="I394" s="433"/>
      <c r="J394" s="40"/>
    </row>
    <row r="395" spans="1:10" s="7" customFormat="1" ht="15.75" x14ac:dyDescent="0.25">
      <c r="A395" s="40"/>
      <c r="H395" s="40"/>
      <c r="I395" s="433"/>
      <c r="J395" s="40"/>
    </row>
    <row r="396" spans="1:10" s="7" customFormat="1" ht="15.75" x14ac:dyDescent="0.25">
      <c r="A396" s="40"/>
      <c r="H396" s="40"/>
      <c r="I396" s="433"/>
      <c r="J396" s="40"/>
    </row>
    <row r="397" spans="1:10" s="7" customFormat="1" ht="15.75" x14ac:dyDescent="0.25">
      <c r="A397" s="40"/>
      <c r="H397" s="40"/>
      <c r="I397" s="433"/>
      <c r="J397" s="40"/>
    </row>
    <row r="398" spans="1:10" s="7" customFormat="1" ht="15.75" x14ac:dyDescent="0.25">
      <c r="A398" s="40"/>
      <c r="H398" s="40"/>
      <c r="I398" s="433"/>
      <c r="J398" s="40"/>
    </row>
    <row r="399" spans="1:10" s="7" customFormat="1" ht="15.75" x14ac:dyDescent="0.25">
      <c r="A399" s="40"/>
      <c r="H399" s="40"/>
      <c r="I399" s="433"/>
      <c r="J399" s="40"/>
    </row>
    <row r="400" spans="1:10" s="7" customFormat="1" ht="15.75" x14ac:dyDescent="0.25">
      <c r="A400" s="40"/>
      <c r="H400" s="40"/>
      <c r="I400" s="433"/>
      <c r="J400" s="40"/>
    </row>
    <row r="401" spans="1:10" s="7" customFormat="1" ht="15.75" x14ac:dyDescent="0.25">
      <c r="A401" s="40"/>
      <c r="H401" s="40"/>
      <c r="I401" s="433"/>
      <c r="J401" s="40"/>
    </row>
    <row r="402" spans="1:10" s="7" customFormat="1" ht="15.75" x14ac:dyDescent="0.25">
      <c r="A402" s="40"/>
      <c r="H402" s="40"/>
      <c r="I402" s="433"/>
      <c r="J402" s="40"/>
    </row>
    <row r="403" spans="1:10" s="7" customFormat="1" ht="15.75" x14ac:dyDescent="0.25">
      <c r="A403" s="40"/>
      <c r="H403" s="40"/>
      <c r="I403" s="433"/>
      <c r="J403" s="40"/>
    </row>
    <row r="404" spans="1:10" s="7" customFormat="1" ht="15.75" x14ac:dyDescent="0.25">
      <c r="A404" s="40"/>
      <c r="H404" s="40"/>
      <c r="I404" s="433"/>
      <c r="J404" s="40"/>
    </row>
    <row r="405" spans="1:10" s="7" customFormat="1" ht="15.75" x14ac:dyDescent="0.25">
      <c r="A405" s="40"/>
      <c r="H405" s="40"/>
      <c r="I405" s="433"/>
      <c r="J405" s="40"/>
    </row>
    <row r="406" spans="1:10" s="7" customFormat="1" ht="15.75" x14ac:dyDescent="0.25">
      <c r="A406" s="40"/>
      <c r="H406" s="40"/>
      <c r="I406" s="433"/>
      <c r="J406" s="40"/>
    </row>
    <row r="407" spans="1:10" s="7" customFormat="1" ht="15.75" x14ac:dyDescent="0.25">
      <c r="A407" s="40"/>
      <c r="H407" s="40"/>
      <c r="I407" s="433"/>
      <c r="J407" s="40"/>
    </row>
    <row r="408" spans="1:10" s="7" customFormat="1" ht="15.75" x14ac:dyDescent="0.25">
      <c r="A408" s="40"/>
      <c r="H408" s="40"/>
      <c r="I408" s="433"/>
      <c r="J408" s="40"/>
    </row>
    <row r="409" spans="1:10" s="7" customFormat="1" ht="15.75" x14ac:dyDescent="0.25">
      <c r="A409" s="40"/>
      <c r="H409" s="40"/>
      <c r="I409" s="433"/>
      <c r="J409" s="40"/>
    </row>
    <row r="410" spans="1:10" s="7" customFormat="1" ht="15.75" x14ac:dyDescent="0.25">
      <c r="A410" s="40"/>
      <c r="H410" s="40"/>
      <c r="I410" s="433"/>
      <c r="J410" s="40"/>
    </row>
    <row r="411" spans="1:10" s="7" customFormat="1" ht="15.75" x14ac:dyDescent="0.25">
      <c r="A411" s="40"/>
      <c r="H411" s="40"/>
      <c r="I411" s="433"/>
      <c r="J411" s="40"/>
    </row>
    <row r="412" spans="1:10" s="7" customFormat="1" ht="15.75" x14ac:dyDescent="0.25">
      <c r="A412" s="40"/>
      <c r="H412" s="40"/>
      <c r="I412" s="433"/>
      <c r="J412" s="40"/>
    </row>
    <row r="413" spans="1:10" s="7" customFormat="1" ht="15.75" x14ac:dyDescent="0.25">
      <c r="A413" s="40"/>
      <c r="H413" s="40"/>
      <c r="I413" s="433"/>
      <c r="J413" s="40"/>
    </row>
    <row r="414" spans="1:10" s="7" customFormat="1" ht="15.75" x14ac:dyDescent="0.25">
      <c r="A414" s="40"/>
      <c r="H414" s="40"/>
      <c r="I414" s="433"/>
      <c r="J414" s="40"/>
    </row>
    <row r="415" spans="1:10" s="7" customFormat="1" ht="15.75" x14ac:dyDescent="0.25">
      <c r="A415" s="40"/>
      <c r="H415" s="40"/>
      <c r="I415" s="433"/>
      <c r="J415" s="40"/>
    </row>
    <row r="416" spans="1:10" s="7" customFormat="1" ht="15.75" x14ac:dyDescent="0.25">
      <c r="A416" s="40"/>
      <c r="H416" s="40"/>
      <c r="I416" s="433"/>
      <c r="J416" s="40"/>
    </row>
    <row r="417" spans="1:10" s="7" customFormat="1" ht="15.75" x14ac:dyDescent="0.25">
      <c r="A417" s="40"/>
      <c r="H417" s="40"/>
      <c r="I417" s="433"/>
      <c r="J417" s="40"/>
    </row>
    <row r="418" spans="1:10" s="7" customFormat="1" ht="15.75" x14ac:dyDescent="0.25">
      <c r="A418" s="40"/>
      <c r="H418" s="40"/>
      <c r="I418" s="433"/>
      <c r="J418" s="40"/>
    </row>
    <row r="419" spans="1:10" s="7" customFormat="1" ht="15.75" x14ac:dyDescent="0.25">
      <c r="A419" s="40"/>
      <c r="H419" s="40"/>
      <c r="I419" s="433"/>
      <c r="J419" s="40"/>
    </row>
    <row r="420" spans="1:10" s="7" customFormat="1" ht="15.75" x14ac:dyDescent="0.25">
      <c r="A420" s="40"/>
      <c r="H420" s="40"/>
      <c r="I420" s="433"/>
      <c r="J420" s="40"/>
    </row>
    <row r="421" spans="1:10" s="7" customFormat="1" ht="15.75" x14ac:dyDescent="0.25">
      <c r="A421" s="40"/>
      <c r="H421" s="40"/>
      <c r="I421" s="433"/>
      <c r="J421" s="40"/>
    </row>
    <row r="422" spans="1:10" s="7" customFormat="1" ht="15.75" x14ac:dyDescent="0.25">
      <c r="A422" s="40"/>
      <c r="H422" s="40"/>
      <c r="I422" s="433"/>
      <c r="J422" s="40"/>
    </row>
    <row r="423" spans="1:10" s="7" customFormat="1" ht="15.75" x14ac:dyDescent="0.25">
      <c r="A423" s="40"/>
      <c r="H423" s="40"/>
      <c r="I423" s="433"/>
      <c r="J423" s="40"/>
    </row>
    <row r="424" spans="1:10" s="7" customFormat="1" ht="15.75" x14ac:dyDescent="0.25">
      <c r="A424" s="40"/>
      <c r="H424" s="40"/>
      <c r="I424" s="433"/>
      <c r="J424" s="40"/>
    </row>
    <row r="425" spans="1:10" s="7" customFormat="1" ht="15.75" x14ac:dyDescent="0.25">
      <c r="A425" s="40"/>
      <c r="H425" s="40"/>
      <c r="I425" s="433"/>
      <c r="J425" s="40"/>
    </row>
    <row r="426" spans="1:10" s="7" customFormat="1" ht="15.75" x14ac:dyDescent="0.25">
      <c r="A426" s="40"/>
      <c r="H426" s="40"/>
      <c r="I426" s="433"/>
      <c r="J426" s="40"/>
    </row>
    <row r="427" spans="1:10" s="7" customFormat="1" ht="15.75" x14ac:dyDescent="0.25">
      <c r="A427" s="40"/>
      <c r="H427" s="40"/>
      <c r="I427" s="433"/>
      <c r="J427" s="40"/>
    </row>
    <row r="428" spans="1:10" s="7" customFormat="1" ht="15.75" x14ac:dyDescent="0.25">
      <c r="A428" s="40"/>
      <c r="H428" s="40"/>
      <c r="I428" s="433"/>
      <c r="J428" s="40"/>
    </row>
    <row r="429" spans="1:10" s="7" customFormat="1" ht="15.75" x14ac:dyDescent="0.25">
      <c r="A429" s="40"/>
      <c r="H429" s="40"/>
      <c r="I429" s="433"/>
      <c r="J429" s="40"/>
    </row>
    <row r="430" spans="1:10" s="7" customFormat="1" ht="15.75" x14ac:dyDescent="0.25">
      <c r="A430" s="40"/>
      <c r="H430" s="40"/>
      <c r="I430" s="433"/>
      <c r="J430" s="40"/>
    </row>
    <row r="431" spans="1:10" s="7" customFormat="1" ht="15.75" x14ac:dyDescent="0.25">
      <c r="A431" s="40"/>
      <c r="H431" s="40"/>
      <c r="I431" s="433"/>
      <c r="J431" s="40"/>
    </row>
    <row r="432" spans="1:10" s="7" customFormat="1" ht="15.75" x14ac:dyDescent="0.25">
      <c r="A432" s="40"/>
      <c r="H432" s="40"/>
      <c r="I432" s="433"/>
      <c r="J432" s="40"/>
    </row>
    <row r="433" spans="1:10" s="7" customFormat="1" ht="15.75" x14ac:dyDescent="0.25">
      <c r="A433" s="40"/>
      <c r="H433" s="40"/>
      <c r="I433" s="433"/>
      <c r="J433" s="40"/>
    </row>
    <row r="434" spans="1:10" s="7" customFormat="1" ht="15.75" x14ac:dyDescent="0.25">
      <c r="A434" s="40"/>
      <c r="H434" s="40"/>
      <c r="I434" s="433"/>
      <c r="J434" s="40"/>
    </row>
    <row r="435" spans="1:10" s="7" customFormat="1" ht="15.75" x14ac:dyDescent="0.25">
      <c r="A435" s="40"/>
      <c r="H435" s="40"/>
      <c r="I435" s="433"/>
      <c r="J435" s="40"/>
    </row>
    <row r="436" spans="1:10" s="7" customFormat="1" ht="15.75" x14ac:dyDescent="0.25">
      <c r="A436" s="40"/>
      <c r="H436" s="40"/>
      <c r="I436" s="433"/>
      <c r="J436" s="40"/>
    </row>
    <row r="437" spans="1:10" s="7" customFormat="1" ht="15.75" x14ac:dyDescent="0.25">
      <c r="A437" s="40"/>
      <c r="H437" s="40"/>
      <c r="I437" s="433"/>
      <c r="J437" s="40"/>
    </row>
    <row r="438" spans="1:10" s="7" customFormat="1" ht="15.75" x14ac:dyDescent="0.25">
      <c r="A438" s="40"/>
      <c r="H438" s="40"/>
      <c r="I438" s="433"/>
      <c r="J438" s="40"/>
    </row>
    <row r="439" spans="1:10" s="7" customFormat="1" ht="15.75" x14ac:dyDescent="0.25">
      <c r="A439" s="40"/>
      <c r="H439" s="40"/>
      <c r="I439" s="433"/>
      <c r="J439" s="40"/>
    </row>
    <row r="440" spans="1:10" s="7" customFormat="1" ht="15.75" x14ac:dyDescent="0.25">
      <c r="A440" s="40"/>
      <c r="H440" s="40"/>
      <c r="I440" s="433"/>
      <c r="J440" s="40"/>
    </row>
    <row r="441" spans="1:10" s="7" customFormat="1" ht="15.75" x14ac:dyDescent="0.25">
      <c r="A441" s="40"/>
      <c r="H441" s="40"/>
      <c r="I441" s="433"/>
      <c r="J441" s="40"/>
    </row>
    <row r="442" spans="1:10" s="7" customFormat="1" ht="15.75" x14ac:dyDescent="0.25">
      <c r="A442" s="40"/>
      <c r="H442" s="40"/>
      <c r="I442" s="433"/>
      <c r="J442" s="40"/>
    </row>
    <row r="443" spans="1:10" s="7" customFormat="1" ht="15.75" x14ac:dyDescent="0.25">
      <c r="A443" s="40"/>
      <c r="H443" s="40"/>
      <c r="I443" s="433"/>
      <c r="J443" s="40"/>
    </row>
    <row r="444" spans="1:10" s="7" customFormat="1" ht="15.75" x14ac:dyDescent="0.25">
      <c r="A444" s="40"/>
      <c r="H444" s="40"/>
      <c r="I444" s="433"/>
      <c r="J444" s="40"/>
    </row>
    <row r="445" spans="1:10" s="7" customFormat="1" ht="15.75" x14ac:dyDescent="0.25">
      <c r="A445" s="40"/>
      <c r="H445" s="40"/>
      <c r="I445" s="433"/>
      <c r="J445" s="40"/>
    </row>
    <row r="446" spans="1:10" s="7" customFormat="1" ht="15.75" x14ac:dyDescent="0.25">
      <c r="A446" s="40"/>
      <c r="H446" s="40"/>
      <c r="I446" s="433"/>
      <c r="J446" s="40"/>
    </row>
    <row r="447" spans="1:10" s="7" customFormat="1" ht="15.75" x14ac:dyDescent="0.25">
      <c r="A447" s="40"/>
      <c r="H447" s="40"/>
      <c r="I447" s="433"/>
      <c r="J447" s="40"/>
    </row>
    <row r="448" spans="1:10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  <row r="503" spans="1:10" s="7" customFormat="1" ht="15.75" x14ac:dyDescent="0.25">
      <c r="A503" s="40"/>
      <c r="H503" s="40"/>
      <c r="I503" s="433"/>
      <c r="J503" s="40"/>
    </row>
    <row r="504" spans="1:10" s="7" customFormat="1" ht="15.75" x14ac:dyDescent="0.25">
      <c r="A504" s="40"/>
      <c r="H504" s="40"/>
      <c r="I504" s="433"/>
      <c r="J504" s="40"/>
    </row>
    <row r="505" spans="1:10" s="7" customFormat="1" ht="15.75" x14ac:dyDescent="0.25">
      <c r="A505" s="40"/>
      <c r="H505" s="40"/>
      <c r="I505" s="433"/>
      <c r="J505" s="40"/>
    </row>
    <row r="506" spans="1:10" s="7" customFormat="1" ht="15.75" x14ac:dyDescent="0.25">
      <c r="A506" s="40"/>
      <c r="H506" s="40"/>
      <c r="I506" s="433"/>
      <c r="J506" s="40"/>
    </row>
    <row r="507" spans="1:10" s="7" customFormat="1" ht="15.75" x14ac:dyDescent="0.25">
      <c r="A507" s="40"/>
      <c r="H507" s="40"/>
      <c r="I507" s="433"/>
      <c r="J507" s="40"/>
    </row>
    <row r="508" spans="1:10" s="7" customFormat="1" ht="15.75" x14ac:dyDescent="0.25">
      <c r="A508" s="40"/>
      <c r="H508" s="40"/>
      <c r="I508" s="433"/>
      <c r="J508" s="40"/>
    </row>
    <row r="509" spans="1:10" s="7" customFormat="1" ht="15.75" x14ac:dyDescent="0.25">
      <c r="A509" s="40"/>
      <c r="H509" s="40"/>
      <c r="I509" s="433"/>
      <c r="J509" s="40"/>
    </row>
    <row r="510" spans="1:10" s="7" customFormat="1" ht="15.75" x14ac:dyDescent="0.25">
      <c r="A510" s="40"/>
      <c r="H510" s="40"/>
      <c r="I510" s="433"/>
      <c r="J510" s="40"/>
    </row>
    <row r="511" spans="1:10" s="7" customFormat="1" ht="15.75" x14ac:dyDescent="0.25">
      <c r="A511" s="40"/>
      <c r="H511" s="40"/>
      <c r="I511" s="433"/>
      <c r="J511" s="40"/>
    </row>
    <row r="512" spans="1:10" s="7" customFormat="1" ht="15.75" x14ac:dyDescent="0.25">
      <c r="A512" s="40"/>
      <c r="H512" s="40"/>
      <c r="I512" s="433"/>
      <c r="J512" s="40"/>
    </row>
    <row r="513" spans="1:10" s="7" customFormat="1" ht="15.75" x14ac:dyDescent="0.25">
      <c r="A513" s="40"/>
      <c r="H513" s="40"/>
      <c r="I513" s="433"/>
      <c r="J513" s="40"/>
    </row>
    <row r="514" spans="1:10" s="7" customFormat="1" ht="15.75" x14ac:dyDescent="0.25">
      <c r="A514" s="40"/>
      <c r="H514" s="40"/>
      <c r="I514" s="433"/>
      <c r="J514" s="40"/>
    </row>
    <row r="515" spans="1:10" s="7" customFormat="1" ht="15.75" x14ac:dyDescent="0.25">
      <c r="A515" s="40"/>
      <c r="H515" s="40"/>
      <c r="I515" s="433"/>
      <c r="J515" s="40"/>
    </row>
    <row r="516" spans="1:10" s="7" customFormat="1" ht="15.75" x14ac:dyDescent="0.25">
      <c r="A516" s="40"/>
      <c r="H516" s="40"/>
      <c r="I516" s="433"/>
      <c r="J516" s="40"/>
    </row>
    <row r="517" spans="1:10" s="7" customFormat="1" ht="15.75" x14ac:dyDescent="0.25">
      <c r="A517" s="40"/>
      <c r="H517" s="40"/>
      <c r="I517" s="433"/>
      <c r="J517" s="40"/>
    </row>
    <row r="518" spans="1:10" s="7" customFormat="1" ht="15.75" x14ac:dyDescent="0.25">
      <c r="A518" s="40"/>
      <c r="H518" s="40"/>
      <c r="I518" s="433"/>
      <c r="J518" s="40"/>
    </row>
    <row r="519" spans="1:10" s="7" customFormat="1" ht="15.75" x14ac:dyDescent="0.25">
      <c r="A519" s="40"/>
      <c r="H519" s="40"/>
      <c r="I519" s="433"/>
      <c r="J519" s="40"/>
    </row>
    <row r="520" spans="1:10" s="7" customFormat="1" ht="15.75" x14ac:dyDescent="0.25">
      <c r="A520" s="40"/>
      <c r="H520" s="40"/>
      <c r="I520" s="433"/>
      <c r="J520" s="40"/>
    </row>
    <row r="521" spans="1:10" s="7" customFormat="1" ht="15.75" x14ac:dyDescent="0.25">
      <c r="A521" s="40"/>
      <c r="H521" s="40"/>
      <c r="I521" s="433"/>
      <c r="J521" s="40"/>
    </row>
    <row r="522" spans="1:10" s="7" customFormat="1" ht="15.75" x14ac:dyDescent="0.25">
      <c r="A522" s="40"/>
      <c r="H522" s="40"/>
      <c r="I522" s="433"/>
      <c r="J522" s="40"/>
    </row>
    <row r="523" spans="1:10" s="7" customFormat="1" ht="15.75" x14ac:dyDescent="0.25">
      <c r="A523" s="40"/>
      <c r="H523" s="40"/>
      <c r="I523" s="433"/>
      <c r="J523" s="40"/>
    </row>
    <row r="524" spans="1:10" s="7" customFormat="1" ht="15.75" x14ac:dyDescent="0.25">
      <c r="A524" s="40"/>
      <c r="H524" s="40"/>
      <c r="I524" s="433"/>
      <c r="J524" s="40"/>
    </row>
    <row r="525" spans="1:10" s="7" customFormat="1" ht="15.75" x14ac:dyDescent="0.25">
      <c r="A525" s="40"/>
      <c r="H525" s="40"/>
      <c r="I525" s="433"/>
      <c r="J525" s="40"/>
    </row>
    <row r="526" spans="1:10" s="7" customFormat="1" ht="15.75" x14ac:dyDescent="0.25">
      <c r="A526" s="40"/>
      <c r="H526" s="40"/>
      <c r="I526" s="433"/>
      <c r="J526" s="40"/>
    </row>
    <row r="527" spans="1:10" s="7" customFormat="1" ht="15.75" x14ac:dyDescent="0.25">
      <c r="A527" s="40"/>
      <c r="H527" s="40"/>
      <c r="I527" s="433"/>
      <c r="J527" s="40"/>
    </row>
    <row r="528" spans="1:10" s="7" customFormat="1" ht="15.75" x14ac:dyDescent="0.25">
      <c r="A528" s="40"/>
      <c r="H528" s="40"/>
      <c r="I528" s="433"/>
      <c r="J528" s="40"/>
    </row>
    <row r="529" spans="1:10" s="7" customFormat="1" ht="15.75" x14ac:dyDescent="0.25">
      <c r="A529" s="40"/>
      <c r="H529" s="40"/>
      <c r="I529" s="433"/>
      <c r="J529" s="40"/>
    </row>
    <row r="530" spans="1:10" s="7" customFormat="1" ht="15.75" x14ac:dyDescent="0.25">
      <c r="A530" s="40"/>
      <c r="H530" s="40"/>
      <c r="I530" s="433"/>
      <c r="J530" s="40"/>
    </row>
    <row r="531" spans="1:10" s="7" customFormat="1" ht="15.75" x14ac:dyDescent="0.25">
      <c r="A531" s="40"/>
      <c r="H531" s="40"/>
      <c r="I531" s="433"/>
      <c r="J531" s="40"/>
    </row>
    <row r="532" spans="1:10" s="7" customFormat="1" ht="15.75" x14ac:dyDescent="0.25">
      <c r="A532" s="40"/>
      <c r="H532" s="40"/>
      <c r="I532" s="433"/>
      <c r="J532" s="40"/>
    </row>
    <row r="533" spans="1:10" s="7" customFormat="1" ht="15.75" x14ac:dyDescent="0.25">
      <c r="A533" s="40"/>
      <c r="H533" s="40"/>
      <c r="I533" s="433"/>
      <c r="J533" s="40"/>
    </row>
    <row r="534" spans="1:10" s="7" customFormat="1" ht="15.75" x14ac:dyDescent="0.25">
      <c r="A534" s="40"/>
      <c r="H534" s="40"/>
      <c r="I534" s="433"/>
      <c r="J534" s="40"/>
    </row>
    <row r="535" spans="1:10" s="7" customFormat="1" ht="15.75" x14ac:dyDescent="0.25">
      <c r="A535" s="40"/>
      <c r="H535" s="40"/>
      <c r="I535" s="433"/>
      <c r="J535" s="40"/>
    </row>
    <row r="536" spans="1:10" s="7" customFormat="1" ht="15.75" x14ac:dyDescent="0.25">
      <c r="A536" s="40"/>
      <c r="H536" s="40"/>
      <c r="I536" s="433"/>
      <c r="J536" s="40"/>
    </row>
    <row r="537" spans="1:10" s="7" customFormat="1" ht="15.75" x14ac:dyDescent="0.25">
      <c r="A537" s="40"/>
      <c r="H537" s="40"/>
      <c r="I537" s="433"/>
      <c r="J537" s="40"/>
    </row>
    <row r="538" spans="1:10" s="7" customFormat="1" ht="15.75" x14ac:dyDescent="0.25">
      <c r="A538" s="40"/>
      <c r="H538" s="40"/>
      <c r="I538" s="433"/>
      <c r="J538" s="40"/>
    </row>
    <row r="539" spans="1:10" s="7" customFormat="1" ht="15.75" x14ac:dyDescent="0.25">
      <c r="A539" s="40"/>
      <c r="H539" s="40"/>
      <c r="I539" s="433"/>
      <c r="J539" s="40"/>
    </row>
    <row r="540" spans="1:10" s="7" customFormat="1" ht="15.75" x14ac:dyDescent="0.25">
      <c r="A540" s="40"/>
      <c r="H540" s="40"/>
      <c r="I540" s="433"/>
      <c r="J540" s="40"/>
    </row>
    <row r="541" spans="1:10" s="7" customFormat="1" ht="15.75" x14ac:dyDescent="0.25">
      <c r="A541" s="40"/>
      <c r="H541" s="40"/>
      <c r="I541" s="433"/>
      <c r="J541" s="40"/>
    </row>
    <row r="542" spans="1:10" s="7" customFormat="1" ht="15.75" x14ac:dyDescent="0.25">
      <c r="A542" s="40"/>
      <c r="H542" s="40"/>
      <c r="I542" s="433"/>
      <c r="J542" s="40"/>
    </row>
    <row r="543" spans="1:10" s="7" customFormat="1" ht="15.75" x14ac:dyDescent="0.25">
      <c r="A543" s="40"/>
      <c r="H543" s="40"/>
      <c r="I543" s="433"/>
      <c r="J543" s="40"/>
    </row>
    <row r="544" spans="1:10" s="7" customFormat="1" ht="15.75" x14ac:dyDescent="0.25">
      <c r="A544" s="40"/>
      <c r="H544" s="40"/>
      <c r="I544" s="433"/>
      <c r="J544" s="40"/>
    </row>
    <row r="545" spans="1:10" s="7" customFormat="1" ht="15.75" x14ac:dyDescent="0.25">
      <c r="A545" s="40"/>
      <c r="H545" s="40"/>
      <c r="I545" s="433"/>
      <c r="J545" s="40"/>
    </row>
    <row r="546" spans="1:10" s="7" customFormat="1" ht="15.75" x14ac:dyDescent="0.25">
      <c r="A546" s="40"/>
      <c r="H546" s="40"/>
      <c r="I546" s="433"/>
      <c r="J546" s="40"/>
    </row>
    <row r="547" spans="1:10" s="7" customFormat="1" ht="15.75" x14ac:dyDescent="0.25">
      <c r="A547" s="40"/>
      <c r="H547" s="40"/>
      <c r="I547" s="433"/>
      <c r="J547" s="40"/>
    </row>
    <row r="548" spans="1:10" s="7" customFormat="1" ht="15.75" x14ac:dyDescent="0.25">
      <c r="A548" s="40"/>
      <c r="H548" s="40"/>
      <c r="I548" s="433"/>
      <c r="J548" s="40"/>
    </row>
    <row r="549" spans="1:10" s="7" customFormat="1" ht="15.75" x14ac:dyDescent="0.25">
      <c r="A549" s="40"/>
      <c r="H549" s="40"/>
      <c r="I549" s="433"/>
      <c r="J549" s="40"/>
    </row>
    <row r="550" spans="1:10" s="7" customFormat="1" ht="15.75" x14ac:dyDescent="0.25">
      <c r="A550" s="40"/>
      <c r="H550" s="40"/>
      <c r="I550" s="433"/>
      <c r="J550" s="40"/>
    </row>
    <row r="551" spans="1:10" s="7" customFormat="1" ht="15.75" x14ac:dyDescent="0.25">
      <c r="A551" s="40"/>
      <c r="H551" s="40"/>
      <c r="I551" s="433"/>
      <c r="J551" s="40"/>
    </row>
    <row r="552" spans="1:10" s="7" customFormat="1" ht="15.75" x14ac:dyDescent="0.25">
      <c r="A552" s="40"/>
      <c r="H552" s="40"/>
      <c r="I552" s="433"/>
      <c r="J552" s="40"/>
    </row>
  </sheetData>
  <autoFilter ref="A1:M269" xr:uid="{00000000-0001-0000-0400-000000000000}"/>
  <mergeCells count="21">
    <mergeCell ref="A353:J353"/>
    <mergeCell ref="A327:J327"/>
    <mergeCell ref="B46:F46"/>
    <mergeCell ref="B49:F49"/>
    <mergeCell ref="B50:F50"/>
    <mergeCell ref="B69:F69"/>
    <mergeCell ref="B82:F82"/>
    <mergeCell ref="B43:F43"/>
    <mergeCell ref="B44:F44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</mergeCells>
  <conditionalFormatting sqref="H1:H324 H326 H328:H352 H354:H371 H373 H375:H1048576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5" t="s">
        <v>7566</v>
      </c>
      <c r="B1" s="635" t="s">
        <v>286</v>
      </c>
      <c r="C1" s="635" t="s">
        <v>7120</v>
      </c>
      <c r="D1" s="637" t="s">
        <v>7567</v>
      </c>
      <c r="E1" s="635" t="s">
        <v>7101</v>
      </c>
      <c r="F1" s="637" t="s">
        <v>7565</v>
      </c>
      <c r="G1" s="638" t="s">
        <v>17</v>
      </c>
    </row>
    <row r="2" spans="1:7" ht="38.25" customHeight="1" x14ac:dyDescent="0.25">
      <c r="A2" s="483">
        <v>1</v>
      </c>
      <c r="B2" s="435" t="s">
        <v>7657</v>
      </c>
      <c r="C2" s="639" t="s">
        <v>289</v>
      </c>
      <c r="D2" s="636" t="s">
        <v>7667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7656</v>
      </c>
      <c r="C3" s="639" t="s">
        <v>289</v>
      </c>
      <c r="D3" s="636" t="s">
        <v>7667</v>
      </c>
      <c r="E3" s="422"/>
      <c r="F3" s="423"/>
      <c r="G3" s="6"/>
    </row>
    <row r="4" spans="1:7" ht="30.75" customHeight="1" x14ac:dyDescent="0.25">
      <c r="A4" s="483">
        <v>3</v>
      </c>
      <c r="B4" s="421" t="s">
        <v>7659</v>
      </c>
      <c r="C4" s="422" t="s">
        <v>7666</v>
      </c>
      <c r="D4" s="636" t="s">
        <v>7667</v>
      </c>
      <c r="E4" s="422"/>
      <c r="F4" s="423"/>
      <c r="G4" s="6"/>
    </row>
    <row r="5" spans="1:7" ht="30" customHeight="1" x14ac:dyDescent="0.25">
      <c r="A5" s="483">
        <v>4</v>
      </c>
      <c r="B5" s="421" t="s">
        <v>7660</v>
      </c>
      <c r="C5" s="422" t="s">
        <v>7666</v>
      </c>
      <c r="D5" s="636" t="s">
        <v>7667</v>
      </c>
      <c r="E5" s="422"/>
      <c r="F5" s="423"/>
      <c r="G5" s="6"/>
    </row>
    <row r="6" spans="1:7" ht="38.25" customHeight="1" x14ac:dyDescent="0.25">
      <c r="A6" s="483">
        <v>5</v>
      </c>
      <c r="B6" s="421" t="s">
        <v>7661</v>
      </c>
      <c r="C6" s="422" t="s">
        <v>7666</v>
      </c>
      <c r="D6" s="636" t="s">
        <v>7667</v>
      </c>
      <c r="E6" s="422"/>
      <c r="F6" s="423"/>
      <c r="G6" s="6"/>
    </row>
    <row r="7" spans="1:7" ht="38.25" customHeight="1" x14ac:dyDescent="0.25">
      <c r="A7" s="483">
        <v>6</v>
      </c>
      <c r="B7" s="421" t="s">
        <v>7662</v>
      </c>
      <c r="C7" s="422" t="s">
        <v>7666</v>
      </c>
      <c r="D7" s="636" t="s">
        <v>7667</v>
      </c>
      <c r="E7" s="422"/>
      <c r="F7" s="423"/>
      <c r="G7" s="6"/>
    </row>
    <row r="8" spans="1:7" ht="38.25" customHeight="1" x14ac:dyDescent="0.25">
      <c r="A8" s="483">
        <v>7</v>
      </c>
      <c r="B8" s="421" t="s">
        <v>7663</v>
      </c>
      <c r="C8" s="422" t="s">
        <v>7666</v>
      </c>
      <c r="D8" s="636" t="s">
        <v>7667</v>
      </c>
      <c r="E8" s="422"/>
      <c r="F8" s="423"/>
      <c r="G8" s="6"/>
    </row>
    <row r="9" spans="1:7" ht="38.25" customHeight="1" x14ac:dyDescent="0.25">
      <c r="A9" s="483">
        <v>8</v>
      </c>
      <c r="B9" s="421" t="s">
        <v>7664</v>
      </c>
      <c r="C9" s="422" t="s">
        <v>7666</v>
      </c>
      <c r="D9" s="636" t="s">
        <v>7667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7665</v>
      </c>
      <c r="C10" s="422" t="s">
        <v>7666</v>
      </c>
      <c r="D10" s="636" t="s">
        <v>7667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7658</v>
      </c>
      <c r="C11" s="639" t="s">
        <v>289</v>
      </c>
      <c r="D11" s="636" t="s">
        <v>7667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02"/>
  <sheetViews>
    <sheetView workbookViewId="0">
      <selection activeCell="N19" sqref="N19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7.2851562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29" t="s">
        <v>7042</v>
      </c>
      <c r="B1" s="830"/>
      <c r="C1" s="830"/>
      <c r="D1" s="830"/>
      <c r="E1" s="831"/>
      <c r="G1" s="835" t="s">
        <v>7043</v>
      </c>
      <c r="H1" s="835"/>
      <c r="I1" s="835"/>
      <c r="J1" s="835"/>
      <c r="K1" s="333"/>
      <c r="L1" s="815" t="s">
        <v>7501</v>
      </c>
      <c r="M1" s="815"/>
      <c r="N1" s="815"/>
      <c r="O1" s="815"/>
      <c r="P1" s="815"/>
      <c r="R1" s="815" t="s">
        <v>7045</v>
      </c>
      <c r="S1" s="815"/>
      <c r="T1" s="815"/>
      <c r="U1" s="815"/>
    </row>
    <row r="2" spans="1:28" ht="28.15" customHeight="1" x14ac:dyDescent="0.25">
      <c r="A2" s="832"/>
      <c r="B2" s="833"/>
      <c r="C2" s="833"/>
      <c r="D2" s="833"/>
      <c r="E2" s="834"/>
      <c r="G2" s="835"/>
      <c r="H2" s="835"/>
      <c r="I2" s="835"/>
      <c r="J2" s="835"/>
      <c r="K2" s="333"/>
      <c r="L2" s="815"/>
      <c r="M2" s="815"/>
      <c r="N2" s="815"/>
      <c r="O2" s="815"/>
      <c r="P2" s="815"/>
      <c r="R2" s="815"/>
      <c r="S2" s="815"/>
      <c r="T2" s="815"/>
      <c r="U2" s="815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7589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>
        <v>45261</v>
      </c>
      <c r="C4" s="339">
        <v>80000</v>
      </c>
      <c r="D4" s="340" t="s">
        <v>271</v>
      </c>
      <c r="E4" s="355" t="s">
        <v>7711</v>
      </c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44835</v>
      </c>
      <c r="M4" s="348">
        <v>82580</v>
      </c>
      <c r="N4" s="646" t="s">
        <v>7590</v>
      </c>
      <c r="O4" s="349" t="s">
        <v>7593</v>
      </c>
      <c r="P4" s="647" t="s">
        <v>7594</v>
      </c>
      <c r="Q4" s="342"/>
      <c r="R4" s="343">
        <v>45292</v>
      </c>
      <c r="S4" s="17">
        <v>34850</v>
      </c>
      <c r="T4" s="334" t="s">
        <v>7590</v>
      </c>
      <c r="U4" s="361" t="s">
        <v>7946</v>
      </c>
      <c r="V4" s="342"/>
      <c r="AB4" s="353"/>
    </row>
    <row r="5" spans="1:28" s="352" customFormat="1" ht="15.75" x14ac:dyDescent="0.25">
      <c r="A5" s="337">
        <v>2</v>
      </c>
      <c r="B5" s="338">
        <v>45292</v>
      </c>
      <c r="C5" s="339">
        <v>80000</v>
      </c>
      <c r="D5" s="340" t="s">
        <v>271</v>
      </c>
      <c r="E5" s="355" t="s">
        <v>7711</v>
      </c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44866</v>
      </c>
      <c r="M5" s="348">
        <v>82580</v>
      </c>
      <c r="N5" s="646" t="s">
        <v>7590</v>
      </c>
      <c r="O5" s="349" t="s">
        <v>7592</v>
      </c>
      <c r="P5" s="647" t="s">
        <v>7594</v>
      </c>
      <c r="Q5" s="342"/>
      <c r="R5" s="343">
        <v>45323</v>
      </c>
      <c r="S5" s="334"/>
      <c r="T5" s="334"/>
      <c r="U5" s="334"/>
      <c r="V5" s="342"/>
      <c r="AB5" s="354"/>
    </row>
    <row r="6" spans="1:28" s="352" customFormat="1" ht="15.75" x14ac:dyDescent="0.25">
      <c r="A6" s="337">
        <v>3</v>
      </c>
      <c r="B6" s="338">
        <v>45323</v>
      </c>
      <c r="C6" s="339">
        <v>80000</v>
      </c>
      <c r="D6" s="340" t="s">
        <v>271</v>
      </c>
      <c r="E6" s="355" t="s">
        <v>7711</v>
      </c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44896</v>
      </c>
      <c r="M6" s="348">
        <v>82580</v>
      </c>
      <c r="N6" s="646" t="s">
        <v>7590</v>
      </c>
      <c r="O6" s="349" t="s">
        <v>7591</v>
      </c>
      <c r="P6" s="647" t="s">
        <v>7594</v>
      </c>
      <c r="Q6" s="342"/>
      <c r="R6" s="343">
        <v>45352</v>
      </c>
      <c r="S6" s="334"/>
      <c r="T6" s="334"/>
      <c r="U6" s="334"/>
      <c r="V6" s="342"/>
      <c r="X6" s="353">
        <f>S23-T23</f>
        <v>0</v>
      </c>
      <c r="AB6" s="354"/>
    </row>
    <row r="7" spans="1:28" s="352" customFormat="1" ht="15.75" x14ac:dyDescent="0.25">
      <c r="A7" s="337">
        <v>4</v>
      </c>
      <c r="B7" s="338">
        <v>45352</v>
      </c>
      <c r="C7" s="339">
        <v>80000</v>
      </c>
      <c r="D7" s="340"/>
      <c r="E7" s="357"/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44927</v>
      </c>
      <c r="M7" s="348">
        <v>82580</v>
      </c>
      <c r="N7" s="646" t="s">
        <v>7590</v>
      </c>
      <c r="O7" s="349" t="s">
        <v>7654</v>
      </c>
      <c r="P7" s="647" t="s">
        <v>7653</v>
      </c>
      <c r="Q7" s="342"/>
      <c r="R7" s="343">
        <v>45383</v>
      </c>
      <c r="S7" s="334"/>
      <c r="T7" s="334"/>
      <c r="U7" s="334"/>
      <c r="V7" s="342"/>
      <c r="AB7" s="353"/>
    </row>
    <row r="8" spans="1:28" s="352" customFormat="1" ht="15.75" x14ac:dyDescent="0.25">
      <c r="A8" s="337">
        <v>5</v>
      </c>
      <c r="B8" s="338">
        <v>45383</v>
      </c>
      <c r="C8" s="339">
        <v>80000</v>
      </c>
      <c r="D8" s="340"/>
      <c r="E8" s="355"/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44958</v>
      </c>
      <c r="M8" s="348">
        <v>82580</v>
      </c>
      <c r="N8" s="646" t="s">
        <v>7590</v>
      </c>
      <c r="O8" s="349" t="s">
        <v>7734</v>
      </c>
      <c r="P8" s="647" t="s">
        <v>7733</v>
      </c>
      <c r="Q8" s="342"/>
      <c r="R8" s="343">
        <v>45413</v>
      </c>
      <c r="S8" s="334"/>
      <c r="T8" s="334"/>
      <c r="U8" s="334"/>
      <c r="V8" s="342"/>
      <c r="X8" s="353"/>
      <c r="AB8" s="353"/>
    </row>
    <row r="9" spans="1:28" s="352" customFormat="1" ht="34.5" customHeight="1" x14ac:dyDescent="0.25">
      <c r="A9" s="337">
        <v>6</v>
      </c>
      <c r="B9" s="338">
        <v>45413</v>
      </c>
      <c r="C9" s="339">
        <v>80000</v>
      </c>
      <c r="D9" s="340"/>
      <c r="E9" s="355"/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44986</v>
      </c>
      <c r="M9" s="348">
        <v>82580</v>
      </c>
      <c r="N9" s="646" t="s">
        <v>7590</v>
      </c>
      <c r="O9" s="349" t="s">
        <v>7757</v>
      </c>
      <c r="P9" s="647" t="s">
        <v>7756</v>
      </c>
      <c r="Q9" s="342"/>
      <c r="R9" s="343">
        <v>45444</v>
      </c>
      <c r="S9" s="334"/>
      <c r="T9" s="334"/>
      <c r="U9" s="334"/>
      <c r="V9" s="342"/>
      <c r="AB9" s="353"/>
    </row>
    <row r="10" spans="1:28" s="352" customFormat="1" ht="15.75" x14ac:dyDescent="0.25">
      <c r="A10" s="337">
        <v>7</v>
      </c>
      <c r="B10" s="338">
        <v>45444</v>
      </c>
      <c r="C10" s="339">
        <v>80000</v>
      </c>
      <c r="D10" s="340"/>
      <c r="E10" s="355"/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45017</v>
      </c>
      <c r="M10" s="348">
        <v>82580</v>
      </c>
      <c r="N10" s="646" t="s">
        <v>7590</v>
      </c>
      <c r="O10" s="349" t="s">
        <v>7838</v>
      </c>
      <c r="P10" s="647" t="s">
        <v>7837</v>
      </c>
      <c r="Q10" s="342"/>
      <c r="R10" s="343">
        <v>45474</v>
      </c>
      <c r="S10" s="334"/>
      <c r="T10" s="334"/>
      <c r="U10" s="334"/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>
        <v>45474</v>
      </c>
      <c r="C11" s="339">
        <v>80000</v>
      </c>
      <c r="D11" s="340"/>
      <c r="E11" s="355"/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45047</v>
      </c>
      <c r="M11" s="348">
        <v>82580</v>
      </c>
      <c r="N11" s="646" t="s">
        <v>7590</v>
      </c>
      <c r="O11" s="349" t="s">
        <v>7950</v>
      </c>
      <c r="P11" s="647" t="s">
        <v>7951</v>
      </c>
      <c r="Q11" s="342"/>
      <c r="R11" s="343">
        <v>45505</v>
      </c>
      <c r="S11" s="334"/>
      <c r="T11" s="334"/>
      <c r="U11" s="334"/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>
        <v>45505</v>
      </c>
      <c r="C12" s="339">
        <v>80000</v>
      </c>
      <c r="D12" s="340"/>
      <c r="E12" s="355"/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45078</v>
      </c>
      <c r="M12" s="348">
        <v>82580</v>
      </c>
      <c r="N12" s="646" t="s">
        <v>7590</v>
      </c>
      <c r="O12" s="349" t="s">
        <v>7602</v>
      </c>
      <c r="P12" s="647" t="s">
        <v>7975</v>
      </c>
      <c r="Q12" s="342"/>
      <c r="R12" s="343">
        <v>45536</v>
      </c>
      <c r="S12" s="334"/>
      <c r="T12" s="334"/>
      <c r="U12" s="334"/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>
        <v>45536</v>
      </c>
      <c r="C13" s="339">
        <v>80000</v>
      </c>
      <c r="D13" s="340"/>
      <c r="E13" s="355"/>
      <c r="F13" s="342"/>
      <c r="G13" s="364">
        <v>44593</v>
      </c>
      <c r="H13" s="344"/>
      <c r="I13" s="365" t="s">
        <v>7065</v>
      </c>
      <c r="J13" s="366"/>
      <c r="K13" s="346"/>
      <c r="L13" s="347">
        <v>45108</v>
      </c>
      <c r="M13" s="348">
        <v>82580</v>
      </c>
      <c r="N13" s="646" t="s">
        <v>7590</v>
      </c>
      <c r="O13" s="349" t="s">
        <v>7602</v>
      </c>
      <c r="P13" s="647" t="s">
        <v>7975</v>
      </c>
      <c r="Q13" s="342"/>
      <c r="R13" s="343">
        <v>45566</v>
      </c>
      <c r="S13" s="334"/>
      <c r="T13" s="334"/>
      <c r="U13" s="334"/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>
        <v>45566</v>
      </c>
      <c r="C14" s="339">
        <v>80000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45139</v>
      </c>
      <c r="M14" s="348">
        <v>82580</v>
      </c>
      <c r="N14" s="349"/>
      <c r="O14" s="349"/>
      <c r="P14" s="16"/>
      <c r="Q14" s="368"/>
      <c r="R14" s="343">
        <v>45597</v>
      </c>
      <c r="S14" s="334"/>
      <c r="T14" s="334"/>
      <c r="U14" s="334"/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8.75" x14ac:dyDescent="0.25">
      <c r="A15" s="6"/>
      <c r="B15" s="334"/>
      <c r="C15" s="334"/>
      <c r="D15" s="334"/>
      <c r="E15" s="334"/>
      <c r="F15" s="342"/>
      <c r="G15" s="371"/>
      <c r="H15" s="372"/>
      <c r="I15" s="373"/>
      <c r="J15" s="346"/>
      <c r="K15" s="346"/>
      <c r="L15" s="445"/>
      <c r="M15" s="445"/>
      <c r="N15" s="445"/>
      <c r="O15" s="445"/>
      <c r="P15" s="445"/>
      <c r="Q15" s="342"/>
      <c r="R15" s="343">
        <v>45627</v>
      </c>
      <c r="S15" s="334"/>
      <c r="T15" s="334"/>
      <c r="U15" s="334"/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8.75" x14ac:dyDescent="0.25">
      <c r="A16" s="6"/>
      <c r="B16" s="334"/>
      <c r="C16" s="334"/>
      <c r="D16" s="334"/>
      <c r="E16" s="334"/>
      <c r="F16" s="342"/>
      <c r="G16" s="371"/>
      <c r="H16" s="372"/>
      <c r="I16" s="373"/>
      <c r="J16" s="346"/>
      <c r="K16" s="346"/>
      <c r="L16" s="445"/>
      <c r="M16" s="445"/>
      <c r="N16" s="445"/>
      <c r="O16" s="445"/>
      <c r="P16" s="445"/>
      <c r="Q16" s="342"/>
      <c r="R16" s="343"/>
      <c r="S16" s="334"/>
      <c r="T16" s="334"/>
      <c r="U16" s="334"/>
      <c r="V16" s="342"/>
      <c r="W16" s="353">
        <f>T35*10%</f>
        <v>3168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 s="6"/>
      <c r="B17" s="334"/>
      <c r="C17" s="334"/>
      <c r="D17" s="334"/>
      <c r="E17" s="334"/>
      <c r="F17" s="342"/>
      <c r="G17" s="375"/>
      <c r="H17" s="376"/>
      <c r="I17" s="377"/>
      <c r="J17" s="353"/>
      <c r="K17" s="346"/>
      <c r="L17" s="445"/>
      <c r="M17" s="445"/>
      <c r="N17" s="445"/>
      <c r="O17" s="445"/>
      <c r="P17" s="445"/>
      <c r="Q17" s="342"/>
      <c r="R17" s="334"/>
      <c r="S17" s="334"/>
      <c r="T17" s="334"/>
      <c r="U17" s="334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x14ac:dyDescent="0.25">
      <c r="A18" s="6"/>
      <c r="B18" s="334"/>
      <c r="C18" s="334"/>
      <c r="D18" s="334"/>
      <c r="E18" s="334"/>
      <c r="F18" s="342"/>
      <c r="G18" s="375"/>
      <c r="H18" s="376"/>
      <c r="I18" s="377"/>
      <c r="J18" s="353"/>
      <c r="K18" s="346"/>
      <c r="L18" s="445"/>
      <c r="M18" s="445"/>
      <c r="N18" s="445"/>
      <c r="O18" s="445"/>
      <c r="P18" s="445"/>
      <c r="Q18" s="342"/>
      <c r="R18" s="334"/>
      <c r="S18" s="334"/>
      <c r="T18" s="334"/>
      <c r="U18" s="334"/>
      <c r="V18" s="342"/>
      <c r="X18" s="706">
        <f>T35*1.1</f>
        <v>34848</v>
      </c>
    </row>
    <row r="19" spans="1:30" ht="18.75" x14ac:dyDescent="0.25">
      <c r="A19" s="6"/>
      <c r="B19" s="334"/>
      <c r="C19" s="334"/>
      <c r="D19" s="334"/>
      <c r="E19" s="334"/>
      <c r="H19" s="380"/>
      <c r="K19" s="381"/>
      <c r="L19" s="445"/>
      <c r="M19" s="445"/>
      <c r="N19" s="445"/>
      <c r="O19" s="445"/>
      <c r="P19" s="445"/>
      <c r="R19" s="334"/>
      <c r="S19" s="334"/>
      <c r="T19" s="334"/>
      <c r="U19" s="334"/>
      <c r="AB19" s="382"/>
      <c r="AC19" s="382"/>
    </row>
    <row r="20" spans="1:30" ht="31.5" x14ac:dyDescent="0.25">
      <c r="A20" s="6"/>
      <c r="B20" s="334"/>
      <c r="C20" s="334"/>
      <c r="D20" s="334"/>
      <c r="E20" s="334"/>
      <c r="K20" s="381"/>
      <c r="L20" s="334" t="s">
        <v>7047</v>
      </c>
      <c r="M20" s="334" t="s">
        <v>7048</v>
      </c>
      <c r="N20" s="334" t="s">
        <v>271</v>
      </c>
      <c r="O20" s="334"/>
      <c r="P20" s="334" t="s">
        <v>17</v>
      </c>
      <c r="R20" s="334"/>
      <c r="S20" s="334"/>
      <c r="T20" s="334"/>
      <c r="U20" s="334"/>
      <c r="Y20">
        <v>77000</v>
      </c>
      <c r="AB20" s="382">
        <v>66000</v>
      </c>
      <c r="AC20" s="383"/>
    </row>
    <row r="21" spans="1:30" ht="15.75" x14ac:dyDescent="0.25">
      <c r="A21" s="337">
        <v>1</v>
      </c>
      <c r="B21" s="338" t="s">
        <v>7257</v>
      </c>
      <c r="C21" s="339">
        <v>77000</v>
      </c>
      <c r="D21" s="340" t="s">
        <v>271</v>
      </c>
      <c r="E21" s="341" t="s">
        <v>7268</v>
      </c>
      <c r="H21" s="380"/>
      <c r="K21" s="381"/>
      <c r="L21" s="347">
        <v>44501</v>
      </c>
      <c r="M21" s="348">
        <v>78650</v>
      </c>
      <c r="N21" s="349">
        <v>78650</v>
      </c>
      <c r="O21" s="349"/>
      <c r="P21" s="350"/>
      <c r="R21" s="334"/>
      <c r="S21" s="334"/>
      <c r="T21" s="334"/>
      <c r="U21" s="334"/>
      <c r="Y21" s="382">
        <f>Y20-Y16</f>
        <v>43514</v>
      </c>
      <c r="AB21" s="382">
        <v>13000</v>
      </c>
      <c r="AC21" s="383"/>
    </row>
    <row r="22" spans="1:30" ht="15.75" x14ac:dyDescent="0.25">
      <c r="A22" s="337">
        <v>2</v>
      </c>
      <c r="B22" s="338" t="s">
        <v>7258</v>
      </c>
      <c r="C22" s="339">
        <v>77000</v>
      </c>
      <c r="D22" s="340" t="s">
        <v>271</v>
      </c>
      <c r="E22" s="341"/>
      <c r="H22" s="385"/>
      <c r="I22" s="380"/>
      <c r="L22" s="347">
        <v>44531</v>
      </c>
      <c r="M22" s="348">
        <v>78650</v>
      </c>
      <c r="N22" s="349">
        <v>78650</v>
      </c>
      <c r="O22" s="349"/>
      <c r="P22" s="350"/>
      <c r="R22" s="334"/>
      <c r="S22" s="334"/>
      <c r="T22" s="334"/>
      <c r="U22" s="334"/>
      <c r="X22" s="613"/>
      <c r="AB22" s="382">
        <f>AB20-AB21</f>
        <v>53000</v>
      </c>
    </row>
    <row r="23" spans="1:30" ht="15.75" x14ac:dyDescent="0.25">
      <c r="A23" s="337">
        <v>3</v>
      </c>
      <c r="B23" s="338" t="s">
        <v>7259</v>
      </c>
      <c r="C23" s="339">
        <v>77000</v>
      </c>
      <c r="D23" s="340" t="s">
        <v>271</v>
      </c>
      <c r="E23" s="355"/>
      <c r="I23" s="380"/>
      <c r="L23" s="347">
        <v>44562</v>
      </c>
      <c r="M23" s="348">
        <v>78650</v>
      </c>
      <c r="N23" s="349">
        <v>78650</v>
      </c>
      <c r="O23" s="349"/>
      <c r="P23" s="350"/>
      <c r="R23" s="343">
        <v>44896</v>
      </c>
      <c r="S23" s="17">
        <v>31680</v>
      </c>
      <c r="T23" s="351">
        <v>31680</v>
      </c>
      <c r="U23" s="361" t="s">
        <v>7285</v>
      </c>
      <c r="X23" s="613"/>
      <c r="AB23" s="382"/>
    </row>
    <row r="24" spans="1:30" ht="15.75" x14ac:dyDescent="0.25">
      <c r="A24" s="337">
        <v>4</v>
      </c>
      <c r="B24" s="338" t="s">
        <v>7260</v>
      </c>
      <c r="C24" s="339">
        <v>77000</v>
      </c>
      <c r="D24" s="340" t="s">
        <v>271</v>
      </c>
      <c r="E24" s="357"/>
      <c r="L24" s="347">
        <v>44593</v>
      </c>
      <c r="M24" s="348">
        <v>78650</v>
      </c>
      <c r="N24" s="349">
        <v>78650</v>
      </c>
      <c r="O24" s="349"/>
      <c r="P24" s="16"/>
      <c r="R24" s="343">
        <v>44927</v>
      </c>
      <c r="S24" s="17">
        <v>31680</v>
      </c>
      <c r="T24" s="351">
        <v>31680</v>
      </c>
      <c r="U24" s="361" t="s">
        <v>7308</v>
      </c>
      <c r="AB24" s="382"/>
    </row>
    <row r="25" spans="1:30" ht="15.75" x14ac:dyDescent="0.25">
      <c r="A25" s="337">
        <v>5</v>
      </c>
      <c r="B25" s="338" t="s">
        <v>7261</v>
      </c>
      <c r="C25" s="339">
        <v>77000</v>
      </c>
      <c r="D25" s="340" t="s">
        <v>271</v>
      </c>
      <c r="E25" s="355"/>
      <c r="H25" s="385"/>
      <c r="L25" s="347">
        <v>44621</v>
      </c>
      <c r="M25" s="348">
        <v>78650</v>
      </c>
      <c r="N25" s="349">
        <v>78650</v>
      </c>
      <c r="O25" s="349"/>
      <c r="P25" s="16"/>
      <c r="R25" s="343">
        <v>44958</v>
      </c>
      <c r="S25" s="17">
        <v>31680</v>
      </c>
      <c r="T25" s="351">
        <v>31680</v>
      </c>
      <c r="U25" s="361" t="s">
        <v>7464</v>
      </c>
      <c r="Y25" s="383"/>
      <c r="AB25" s="382"/>
    </row>
    <row r="26" spans="1:30" ht="31.5" x14ac:dyDescent="0.25">
      <c r="A26" s="337">
        <v>6</v>
      </c>
      <c r="B26" s="338" t="s">
        <v>7262</v>
      </c>
      <c r="C26" s="339">
        <v>77000</v>
      </c>
      <c r="D26" s="340" t="s">
        <v>271</v>
      </c>
      <c r="E26" s="355" t="s">
        <v>7564</v>
      </c>
      <c r="L26" s="347">
        <v>44652</v>
      </c>
      <c r="M26" s="348">
        <v>78650</v>
      </c>
      <c r="N26" s="349">
        <v>78650</v>
      </c>
      <c r="O26" s="349"/>
      <c r="P26" s="16"/>
      <c r="R26" s="343">
        <v>44986</v>
      </c>
      <c r="S26" s="17">
        <v>31680</v>
      </c>
      <c r="T26" s="351">
        <v>31680</v>
      </c>
      <c r="U26" s="361" t="s">
        <v>7463</v>
      </c>
      <c r="AB26" s="382"/>
      <c r="AD26" s="382"/>
    </row>
    <row r="27" spans="1:30" ht="15.75" x14ac:dyDescent="0.25">
      <c r="A27" s="337">
        <v>7</v>
      </c>
      <c r="B27" s="338" t="s">
        <v>7263</v>
      </c>
      <c r="C27" s="339">
        <v>77000</v>
      </c>
      <c r="D27" s="340" t="s">
        <v>271</v>
      </c>
      <c r="E27" s="355" t="s">
        <v>7711</v>
      </c>
      <c r="L27" s="347">
        <v>44682</v>
      </c>
      <c r="M27" s="348">
        <v>78650</v>
      </c>
      <c r="N27" s="349">
        <v>78650</v>
      </c>
      <c r="O27" s="349"/>
      <c r="P27" s="16"/>
      <c r="R27" s="343">
        <v>45017</v>
      </c>
      <c r="S27" s="17">
        <v>31680</v>
      </c>
      <c r="T27" s="351">
        <v>31680</v>
      </c>
      <c r="U27" s="361" t="s">
        <v>7491</v>
      </c>
      <c r="AB27" s="382"/>
    </row>
    <row r="28" spans="1:30" ht="15.75" x14ac:dyDescent="0.25">
      <c r="A28" s="337">
        <v>8</v>
      </c>
      <c r="B28" s="338" t="s">
        <v>7264</v>
      </c>
      <c r="C28" s="339">
        <v>77000</v>
      </c>
      <c r="D28" s="340" t="s">
        <v>271</v>
      </c>
      <c r="E28" s="355" t="s">
        <v>7711</v>
      </c>
      <c r="L28" s="347">
        <v>44713</v>
      </c>
      <c r="M28" s="348">
        <v>78650</v>
      </c>
      <c r="N28" s="349">
        <v>78650</v>
      </c>
      <c r="O28" s="349"/>
      <c r="P28" s="16" t="s">
        <v>7151</v>
      </c>
      <c r="R28" s="343">
        <v>45047</v>
      </c>
      <c r="S28" s="17">
        <v>31680</v>
      </c>
      <c r="T28" s="351">
        <v>31680</v>
      </c>
      <c r="U28" s="361" t="s">
        <v>7515</v>
      </c>
      <c r="AB28" s="382"/>
    </row>
    <row r="29" spans="1:30" ht="15.75" x14ac:dyDescent="0.25">
      <c r="A29" s="337">
        <v>9</v>
      </c>
      <c r="B29" s="338" t="s">
        <v>7265</v>
      </c>
      <c r="C29" s="339">
        <v>77000</v>
      </c>
      <c r="D29" s="340" t="s">
        <v>271</v>
      </c>
      <c r="E29" s="355" t="s">
        <v>7711</v>
      </c>
      <c r="L29" s="347">
        <v>44743</v>
      </c>
      <c r="M29" s="348">
        <v>78650</v>
      </c>
      <c r="N29" s="349">
        <v>78650</v>
      </c>
      <c r="O29" s="349"/>
      <c r="P29" s="16" t="s">
        <v>7286</v>
      </c>
      <c r="R29" s="343">
        <v>45078</v>
      </c>
      <c r="S29" s="17">
        <v>31680</v>
      </c>
      <c r="T29" s="351">
        <v>31680</v>
      </c>
      <c r="U29" s="361" t="s">
        <v>7568</v>
      </c>
      <c r="AB29" s="382"/>
    </row>
    <row r="30" spans="1:30" ht="15.75" x14ac:dyDescent="0.25">
      <c r="A30" s="337">
        <v>10</v>
      </c>
      <c r="B30" s="338" t="s">
        <v>7266</v>
      </c>
      <c r="C30" s="339">
        <v>77000</v>
      </c>
      <c r="D30" s="340" t="s">
        <v>271</v>
      </c>
      <c r="E30" s="355" t="s">
        <v>7711</v>
      </c>
      <c r="L30" s="347">
        <v>44774</v>
      </c>
      <c r="M30" s="348">
        <v>78650</v>
      </c>
      <c r="N30" s="349">
        <v>78650</v>
      </c>
      <c r="O30" s="349"/>
      <c r="P30" s="16" t="s">
        <v>7318</v>
      </c>
      <c r="R30" s="343">
        <v>45108</v>
      </c>
      <c r="S30" s="17">
        <v>31680</v>
      </c>
      <c r="T30" s="351">
        <v>31680</v>
      </c>
      <c r="U30" s="361" t="s">
        <v>7595</v>
      </c>
      <c r="AB30" s="382"/>
    </row>
    <row r="31" spans="1:30" ht="22.5" customHeight="1" x14ac:dyDescent="0.25">
      <c r="A31" s="337">
        <v>11</v>
      </c>
      <c r="B31" s="338" t="s">
        <v>7267</v>
      </c>
      <c r="C31" s="339">
        <v>77000</v>
      </c>
      <c r="D31" s="340" t="s">
        <v>271</v>
      </c>
      <c r="E31" s="355" t="s">
        <v>7711</v>
      </c>
      <c r="L31" s="347">
        <v>44805</v>
      </c>
      <c r="M31" s="348">
        <v>78650</v>
      </c>
      <c r="N31" s="349">
        <v>78650</v>
      </c>
      <c r="O31" s="349"/>
      <c r="P31" s="16" t="s">
        <v>7500</v>
      </c>
      <c r="R31" s="343">
        <v>45139</v>
      </c>
      <c r="S31" s="17">
        <v>31680</v>
      </c>
      <c r="T31" s="351">
        <v>31680</v>
      </c>
      <c r="U31" s="361" t="s">
        <v>7647</v>
      </c>
      <c r="AB31" s="382"/>
    </row>
    <row r="32" spans="1:30" ht="15.75" x14ac:dyDescent="0.25">
      <c r="R32" s="343">
        <v>45170</v>
      </c>
      <c r="S32" s="17">
        <v>31680</v>
      </c>
      <c r="T32" s="351">
        <v>31680</v>
      </c>
      <c r="U32" s="361" t="s">
        <v>7715</v>
      </c>
      <c r="AB32" s="382"/>
    </row>
    <row r="33" spans="1:31" ht="15.75" x14ac:dyDescent="0.25">
      <c r="R33" s="343">
        <v>45200</v>
      </c>
      <c r="S33" s="17">
        <v>31680</v>
      </c>
      <c r="T33" s="351">
        <v>31680</v>
      </c>
      <c r="U33" s="361" t="s">
        <v>7735</v>
      </c>
      <c r="AB33" s="382"/>
    </row>
    <row r="34" spans="1:31" ht="15.75" x14ac:dyDescent="0.25">
      <c r="R34" s="343">
        <v>45231</v>
      </c>
      <c r="S34" s="17">
        <v>31680</v>
      </c>
      <c r="T34" s="351">
        <v>31680</v>
      </c>
      <c r="U34" s="361" t="s">
        <v>7791</v>
      </c>
    </row>
    <row r="35" spans="1:31" ht="16.5" thickBot="1" x14ac:dyDescent="0.3">
      <c r="L35" s="815" t="s">
        <v>7044</v>
      </c>
      <c r="M35" s="815"/>
      <c r="N35" s="815"/>
      <c r="O35" s="815"/>
      <c r="P35" s="815"/>
      <c r="R35" s="343">
        <v>45261</v>
      </c>
      <c r="S35" s="17">
        <v>31680</v>
      </c>
      <c r="T35" s="351">
        <v>31680</v>
      </c>
      <c r="U35" s="361" t="s">
        <v>7858</v>
      </c>
      <c r="AB35" s="382"/>
    </row>
    <row r="36" spans="1:31" x14ac:dyDescent="0.25">
      <c r="A36" s="829" t="s">
        <v>7042</v>
      </c>
      <c r="B36" s="830"/>
      <c r="C36" s="830"/>
      <c r="D36" s="830"/>
      <c r="E36" s="831"/>
      <c r="L36" s="815"/>
      <c r="M36" s="815"/>
      <c r="N36" s="815"/>
      <c r="O36" s="815"/>
      <c r="P36" s="815"/>
      <c r="W36">
        <v>26200</v>
      </c>
    </row>
    <row r="37" spans="1:31" ht="31.5" x14ac:dyDescent="0.25">
      <c r="A37" s="832"/>
      <c r="B37" s="833"/>
      <c r="C37" s="833"/>
      <c r="D37" s="833"/>
      <c r="E37" s="834"/>
      <c r="L37" s="334" t="s">
        <v>7047</v>
      </c>
      <c r="M37" s="334" t="s">
        <v>7048</v>
      </c>
      <c r="N37" s="334" t="s">
        <v>271</v>
      </c>
      <c r="O37" s="334"/>
      <c r="P37" s="334" t="s">
        <v>17</v>
      </c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44166</v>
      </c>
      <c r="M38" s="348">
        <v>71500</v>
      </c>
      <c r="N38" s="349" t="s">
        <v>271</v>
      </c>
      <c r="O38" s="349"/>
      <c r="P38" s="350"/>
      <c r="R38" s="815" t="s">
        <v>7045</v>
      </c>
      <c r="S38" s="815"/>
      <c r="T38" s="815"/>
      <c r="U38" s="815"/>
      <c r="W38">
        <f>W37+W36</f>
        <v>28820</v>
      </c>
      <c r="AE38" s="383"/>
    </row>
    <row r="39" spans="1:31" x14ac:dyDescent="0.25">
      <c r="A39" s="337">
        <v>1</v>
      </c>
      <c r="B39" s="338" t="s">
        <v>7049</v>
      </c>
      <c r="C39" s="339">
        <v>70000</v>
      </c>
      <c r="D39" s="340" t="s">
        <v>271</v>
      </c>
      <c r="E39" s="341" t="s">
        <v>7050</v>
      </c>
      <c r="L39" s="347">
        <v>44197</v>
      </c>
      <c r="M39" s="348">
        <v>71500</v>
      </c>
      <c r="N39" s="349" t="s">
        <v>271</v>
      </c>
      <c r="O39" s="349"/>
      <c r="P39" s="350"/>
      <c r="R39" s="815"/>
      <c r="S39" s="815"/>
      <c r="T39" s="815"/>
      <c r="U39" s="815"/>
      <c r="AE39" s="383"/>
    </row>
    <row r="40" spans="1:31" ht="31.5" x14ac:dyDescent="0.25">
      <c r="A40" s="337">
        <v>2</v>
      </c>
      <c r="B40" s="338" t="s">
        <v>7052</v>
      </c>
      <c r="C40" s="339">
        <v>70000</v>
      </c>
      <c r="D40" s="340" t="s">
        <v>271</v>
      </c>
      <c r="E40" s="341" t="s">
        <v>7050</v>
      </c>
      <c r="L40" s="347">
        <v>44228</v>
      </c>
      <c r="M40" s="348">
        <v>71500</v>
      </c>
      <c r="N40" s="349" t="s">
        <v>271</v>
      </c>
      <c r="O40" s="349"/>
      <c r="P40" s="350"/>
      <c r="R40" s="334" t="s">
        <v>7047</v>
      </c>
      <c r="S40" s="334" t="s">
        <v>10</v>
      </c>
      <c r="T40" s="334" t="s">
        <v>271</v>
      </c>
      <c r="U40" s="334" t="s">
        <v>17</v>
      </c>
    </row>
    <row r="41" spans="1:31" ht="15.75" x14ac:dyDescent="0.25">
      <c r="A41" s="337">
        <v>3</v>
      </c>
      <c r="B41" s="338" t="s">
        <v>7053</v>
      </c>
      <c r="C41" s="339">
        <v>70000</v>
      </c>
      <c r="D41" s="340" t="s">
        <v>271</v>
      </c>
      <c r="E41" s="355" t="s">
        <v>7054</v>
      </c>
      <c r="L41" s="347">
        <v>44256</v>
      </c>
      <c r="M41" s="348">
        <v>71500</v>
      </c>
      <c r="N41" s="349" t="s">
        <v>271</v>
      </c>
      <c r="O41" s="349"/>
      <c r="P41" s="16"/>
      <c r="R41" s="343">
        <v>44501</v>
      </c>
      <c r="S41" s="17">
        <v>28820</v>
      </c>
      <c r="T41" s="351">
        <v>28800</v>
      </c>
      <c r="U41" s="352" t="s">
        <v>7051</v>
      </c>
    </row>
    <row r="42" spans="1:31" x14ac:dyDescent="0.25">
      <c r="A42" s="337">
        <v>4</v>
      </c>
      <c r="B42" s="338" t="s">
        <v>7056</v>
      </c>
      <c r="C42" s="339">
        <v>70000</v>
      </c>
      <c r="D42" s="340" t="s">
        <v>271</v>
      </c>
      <c r="E42" s="357"/>
      <c r="L42" s="347">
        <v>44287</v>
      </c>
      <c r="M42" s="348">
        <v>71500</v>
      </c>
      <c r="N42" s="349" t="s">
        <v>271</v>
      </c>
      <c r="O42" s="349"/>
      <c r="P42" s="16"/>
      <c r="R42" s="343">
        <v>44531</v>
      </c>
      <c r="S42" s="17">
        <v>28820</v>
      </c>
      <c r="T42" s="351">
        <v>28800</v>
      </c>
      <c r="U42" s="352" t="s">
        <v>7051</v>
      </c>
    </row>
    <row r="43" spans="1:31" ht="15.75" x14ac:dyDescent="0.25">
      <c r="A43" s="337">
        <v>5</v>
      </c>
      <c r="B43" s="338" t="s">
        <v>7057</v>
      </c>
      <c r="C43" s="339">
        <v>70000</v>
      </c>
      <c r="D43" s="340" t="s">
        <v>271</v>
      </c>
      <c r="E43" s="355" t="s">
        <v>7058</v>
      </c>
      <c r="L43" s="347">
        <v>44317</v>
      </c>
      <c r="M43" s="348">
        <v>71500</v>
      </c>
      <c r="N43" s="349" t="s">
        <v>271</v>
      </c>
      <c r="O43" s="349"/>
      <c r="P43" s="16"/>
      <c r="R43" s="343">
        <v>44562</v>
      </c>
      <c r="S43" s="17">
        <v>28820</v>
      </c>
      <c r="T43" s="351">
        <v>28800</v>
      </c>
      <c r="U43" s="356" t="s">
        <v>7055</v>
      </c>
    </row>
    <row r="44" spans="1:31" ht="30" x14ac:dyDescent="0.25">
      <c r="A44" s="337">
        <v>6</v>
      </c>
      <c r="B44" s="338" t="s">
        <v>7059</v>
      </c>
      <c r="C44" s="339">
        <v>70000</v>
      </c>
      <c r="D44" s="340" t="s">
        <v>271</v>
      </c>
      <c r="E44" s="355" t="s">
        <v>7058</v>
      </c>
      <c r="G44" s="815" t="s">
        <v>7081</v>
      </c>
      <c r="H44" s="815"/>
      <c r="I44" s="815"/>
      <c r="J44" s="815"/>
      <c r="L44" s="347">
        <v>44348</v>
      </c>
      <c r="M44" s="348">
        <v>71500</v>
      </c>
      <c r="N44" s="349" t="s">
        <v>271</v>
      </c>
      <c r="O44" s="349"/>
      <c r="P44" s="16"/>
      <c r="R44" s="343">
        <v>44593</v>
      </c>
      <c r="S44" s="17">
        <v>28820</v>
      </c>
      <c r="T44" s="351">
        <v>28800</v>
      </c>
      <c r="U44" s="355" t="s">
        <v>7054</v>
      </c>
    </row>
    <row r="45" spans="1:31" ht="15.75" x14ac:dyDescent="0.25">
      <c r="A45" s="337">
        <v>7</v>
      </c>
      <c r="B45" s="338" t="s">
        <v>7060</v>
      </c>
      <c r="C45" s="339">
        <v>70000</v>
      </c>
      <c r="D45" s="340" t="s">
        <v>271</v>
      </c>
      <c r="E45" s="355" t="s">
        <v>7058</v>
      </c>
      <c r="G45" s="815"/>
      <c r="H45" s="815"/>
      <c r="I45" s="815"/>
      <c r="J45" s="815"/>
      <c r="L45" s="347">
        <v>44378</v>
      </c>
      <c r="M45" s="348">
        <v>71500</v>
      </c>
      <c r="N45" s="349" t="s">
        <v>271</v>
      </c>
      <c r="O45" s="349"/>
      <c r="P45" s="16"/>
      <c r="R45" s="343">
        <v>44621</v>
      </c>
      <c r="S45" s="17">
        <v>28820</v>
      </c>
      <c r="T45" s="351">
        <v>28800</v>
      </c>
      <c r="U45" s="360"/>
    </row>
    <row r="46" spans="1:31" ht="75" x14ac:dyDescent="0.25">
      <c r="A46" s="337">
        <v>8</v>
      </c>
      <c r="B46" s="338" t="s">
        <v>7061</v>
      </c>
      <c r="C46" s="339">
        <v>70000</v>
      </c>
      <c r="D46" s="340" t="s">
        <v>271</v>
      </c>
      <c r="E46" s="355" t="s">
        <v>7058</v>
      </c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44409</v>
      </c>
      <c r="M46" s="348">
        <v>71500</v>
      </c>
      <c r="N46" s="349" t="s">
        <v>271</v>
      </c>
      <c r="O46" s="349"/>
      <c r="P46" s="16"/>
      <c r="R46" s="343">
        <v>44652</v>
      </c>
      <c r="S46" s="17">
        <v>28820</v>
      </c>
      <c r="T46" s="351">
        <v>28800</v>
      </c>
      <c r="U46" s="361"/>
    </row>
    <row r="47" spans="1:31" ht="18.75" x14ac:dyDescent="0.25">
      <c r="A47" s="337">
        <v>9</v>
      </c>
      <c r="B47" s="338" t="s">
        <v>7063</v>
      </c>
      <c r="C47" s="339">
        <v>70000</v>
      </c>
      <c r="D47" s="340" t="s">
        <v>271</v>
      </c>
      <c r="E47" s="355" t="s">
        <v>7058</v>
      </c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L47" s="347">
        <v>44440</v>
      </c>
      <c r="M47" s="348">
        <v>71500</v>
      </c>
      <c r="N47" s="349" t="s">
        <v>271</v>
      </c>
      <c r="O47" s="349"/>
      <c r="P47" s="16"/>
      <c r="R47" s="343">
        <v>44682</v>
      </c>
      <c r="S47" s="17">
        <v>28820</v>
      </c>
      <c r="T47" s="351">
        <v>28800</v>
      </c>
      <c r="U47" s="358"/>
    </row>
    <row r="48" spans="1:31" ht="18.75" x14ac:dyDescent="0.25">
      <c r="A48" s="337">
        <v>10</v>
      </c>
      <c r="B48" s="338" t="s">
        <v>7064</v>
      </c>
      <c r="C48" s="339">
        <v>70000</v>
      </c>
      <c r="D48" s="340" t="s">
        <v>271</v>
      </c>
      <c r="E48" s="355" t="s">
        <v>7058</v>
      </c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L48" s="347">
        <v>44470</v>
      </c>
      <c r="M48" s="348">
        <v>71500</v>
      </c>
      <c r="N48" s="349" t="s">
        <v>271</v>
      </c>
      <c r="O48" s="349"/>
      <c r="P48" s="16"/>
      <c r="R48" s="343">
        <v>44713</v>
      </c>
      <c r="S48" s="17">
        <v>28820</v>
      </c>
      <c r="T48" s="351">
        <v>28800</v>
      </c>
      <c r="U48" s="358" t="s">
        <v>7062</v>
      </c>
    </row>
    <row r="49" spans="1:21" x14ac:dyDescent="0.25">
      <c r="A49" s="337">
        <v>11</v>
      </c>
      <c r="B49" s="338" t="s">
        <v>7066</v>
      </c>
      <c r="C49" s="339">
        <v>70000</v>
      </c>
      <c r="D49" s="340" t="s">
        <v>271</v>
      </c>
      <c r="E49" s="367" t="s">
        <v>7067</v>
      </c>
      <c r="I49" s="413" t="s">
        <v>7089</v>
      </c>
      <c r="J49" s="360">
        <f>SUM(J47:J48)</f>
        <v>11264</v>
      </c>
      <c r="K49" s="414"/>
      <c r="L49" s="398"/>
      <c r="M49" s="399"/>
      <c r="N49" s="399"/>
      <c r="O49" s="399"/>
      <c r="P49" s="332"/>
      <c r="R49" s="343">
        <v>44743</v>
      </c>
      <c r="S49" s="17">
        <v>28820</v>
      </c>
      <c r="T49" s="351">
        <v>28800</v>
      </c>
      <c r="U49" s="358" t="s">
        <v>7062</v>
      </c>
    </row>
    <row r="50" spans="1:21" x14ac:dyDescent="0.25">
      <c r="K50" s="415"/>
      <c r="L50" s="401"/>
      <c r="R50" s="343">
        <v>44774</v>
      </c>
      <c r="S50" s="17">
        <v>28820</v>
      </c>
      <c r="T50" s="351">
        <v>28800</v>
      </c>
      <c r="U50" s="358" t="s">
        <v>7092</v>
      </c>
    </row>
    <row r="51" spans="1:21" x14ac:dyDescent="0.25">
      <c r="G51" s="816" t="s">
        <v>7090</v>
      </c>
      <c r="H51" s="816"/>
      <c r="I51" s="816"/>
      <c r="J51" s="416">
        <f>J49+I48</f>
        <v>73164</v>
      </c>
      <c r="K51" s="415"/>
      <c r="L51" s="836" t="s">
        <v>7044</v>
      </c>
      <c r="M51" s="836"/>
      <c r="N51" s="836"/>
      <c r="O51" s="836"/>
      <c r="P51" s="836"/>
      <c r="R51" s="343">
        <v>44805</v>
      </c>
      <c r="S51" s="17">
        <v>28820</v>
      </c>
      <c r="T51" s="351">
        <v>28800</v>
      </c>
      <c r="U51" s="358" t="s">
        <v>7115</v>
      </c>
    </row>
    <row r="52" spans="1:21" ht="15.75" thickBot="1" x14ac:dyDescent="0.3">
      <c r="G52" s="417" t="s">
        <v>7091</v>
      </c>
      <c r="K52" s="418"/>
      <c r="L52" s="815"/>
      <c r="M52" s="815"/>
      <c r="N52" s="815"/>
      <c r="O52" s="815"/>
      <c r="P52" s="815"/>
      <c r="R52" s="343">
        <v>44835</v>
      </c>
      <c r="S52" s="17">
        <v>28820</v>
      </c>
      <c r="T52" s="351">
        <v>28800</v>
      </c>
      <c r="U52" s="358" t="s">
        <v>7152</v>
      </c>
    </row>
    <row r="53" spans="1:21" x14ac:dyDescent="0.25">
      <c r="A53" s="829" t="s">
        <v>7068</v>
      </c>
      <c r="B53" s="830"/>
      <c r="C53" s="830"/>
      <c r="D53" s="830"/>
      <c r="E53" s="831"/>
      <c r="L53" s="343">
        <v>43862</v>
      </c>
      <c r="M53" s="344">
        <v>61900</v>
      </c>
      <c r="N53" s="345" t="s">
        <v>271</v>
      </c>
      <c r="O53" s="345"/>
      <c r="P53" s="339"/>
      <c r="R53" s="343">
        <v>44866</v>
      </c>
      <c r="S53" s="17">
        <v>28820</v>
      </c>
      <c r="T53" s="351">
        <v>28800</v>
      </c>
      <c r="U53" s="358" t="s">
        <v>7189</v>
      </c>
    </row>
    <row r="54" spans="1:21" x14ac:dyDescent="0.25">
      <c r="A54" s="832"/>
      <c r="B54" s="833"/>
      <c r="C54" s="833"/>
      <c r="D54" s="833"/>
      <c r="E54" s="834"/>
      <c r="K54" s="418"/>
      <c r="L54" s="343">
        <v>43891</v>
      </c>
      <c r="M54" s="344">
        <v>61900</v>
      </c>
      <c r="N54" s="345" t="s">
        <v>271</v>
      </c>
      <c r="O54" s="345"/>
      <c r="P54" s="339"/>
      <c r="R54" s="371"/>
      <c r="S54" s="374"/>
      <c r="T54" s="374"/>
      <c r="U54" s="359"/>
    </row>
    <row r="55" spans="1:21" ht="15.75" x14ac:dyDescent="0.25">
      <c r="A55" s="6" t="s">
        <v>7046</v>
      </c>
      <c r="B55" s="334" t="s">
        <v>7047</v>
      </c>
      <c r="C55" s="334" t="s">
        <v>10</v>
      </c>
      <c r="D55" s="334" t="s">
        <v>271</v>
      </c>
      <c r="E55" s="334" t="s">
        <v>17</v>
      </c>
      <c r="L55" s="343">
        <v>43922</v>
      </c>
      <c r="M55" s="344">
        <v>61900</v>
      </c>
      <c r="N55" s="345" t="s">
        <v>271</v>
      </c>
      <c r="O55" s="345"/>
      <c r="P55" s="358"/>
      <c r="R55" s="375"/>
      <c r="S55" s="378"/>
      <c r="T55" s="378"/>
      <c r="U55" s="379"/>
    </row>
    <row r="56" spans="1:21" ht="31.5" x14ac:dyDescent="0.25">
      <c r="A56" s="337">
        <v>1</v>
      </c>
      <c r="B56" s="384">
        <v>44501</v>
      </c>
      <c r="C56" s="339">
        <v>65100</v>
      </c>
      <c r="D56" s="340" t="s">
        <v>271</v>
      </c>
      <c r="E56" s="357"/>
      <c r="L56" s="343">
        <v>43952</v>
      </c>
      <c r="M56" s="344">
        <v>61900</v>
      </c>
      <c r="N56" s="345" t="s">
        <v>271</v>
      </c>
      <c r="O56" s="345"/>
      <c r="P56" s="358"/>
      <c r="R56" s="334" t="s">
        <v>7047</v>
      </c>
      <c r="S56" s="334" t="s">
        <v>10</v>
      </c>
      <c r="T56" s="334" t="s">
        <v>271</v>
      </c>
      <c r="U56" s="334" t="s">
        <v>17</v>
      </c>
    </row>
    <row r="57" spans="1:21" x14ac:dyDescent="0.25">
      <c r="A57" s="337">
        <v>2</v>
      </c>
      <c r="B57" s="384">
        <v>44531</v>
      </c>
      <c r="C57" s="339"/>
      <c r="D57" s="340"/>
      <c r="E57" s="357"/>
      <c r="L57" s="347">
        <v>43983</v>
      </c>
      <c r="M57" s="344">
        <v>64995</v>
      </c>
      <c r="N57" s="345" t="s">
        <v>271</v>
      </c>
      <c r="O57" s="345"/>
      <c r="P57" s="339"/>
      <c r="R57" s="343">
        <v>44166</v>
      </c>
      <c r="S57" s="17">
        <v>26200</v>
      </c>
      <c r="T57" s="351">
        <v>24000</v>
      </c>
      <c r="U57" s="358" t="s">
        <v>7069</v>
      </c>
    </row>
    <row r="58" spans="1:21" ht="30" x14ac:dyDescent="0.25">
      <c r="A58" s="337">
        <v>3</v>
      </c>
      <c r="B58" s="384">
        <v>44562</v>
      </c>
      <c r="C58" s="339"/>
      <c r="D58" s="340"/>
      <c r="E58" s="357"/>
      <c r="L58" s="347">
        <v>44013</v>
      </c>
      <c r="M58" s="344">
        <v>64995</v>
      </c>
      <c r="N58" s="345" t="s">
        <v>271</v>
      </c>
      <c r="O58" s="345"/>
      <c r="P58" s="339"/>
      <c r="R58" s="343">
        <v>44197</v>
      </c>
      <c r="S58" s="17">
        <v>26200</v>
      </c>
      <c r="T58" s="351">
        <v>26000</v>
      </c>
      <c r="U58" s="358" t="s">
        <v>7070</v>
      </c>
    </row>
    <row r="59" spans="1:21" ht="45" x14ac:dyDescent="0.25">
      <c r="A59" s="337">
        <v>4</v>
      </c>
      <c r="B59" s="384">
        <v>44593</v>
      </c>
      <c r="C59" s="339"/>
      <c r="D59" s="340"/>
      <c r="E59" s="357"/>
      <c r="L59" s="347">
        <v>44044</v>
      </c>
      <c r="M59" s="344">
        <v>64995</v>
      </c>
      <c r="N59" s="345" t="s">
        <v>271</v>
      </c>
      <c r="O59" s="345"/>
      <c r="P59" s="339"/>
      <c r="R59" s="343">
        <v>44228</v>
      </c>
      <c r="S59" s="17">
        <v>26200</v>
      </c>
      <c r="T59" s="351">
        <v>30000</v>
      </c>
      <c r="U59" s="358" t="s">
        <v>7071</v>
      </c>
    </row>
    <row r="60" spans="1:21" ht="15.75" x14ac:dyDescent="0.25">
      <c r="A60" s="337">
        <v>5</v>
      </c>
      <c r="B60" s="384">
        <v>44621</v>
      </c>
      <c r="C60" s="339"/>
      <c r="D60" s="340"/>
      <c r="E60" s="355"/>
      <c r="L60" s="347">
        <v>44075</v>
      </c>
      <c r="M60" s="344">
        <v>64995</v>
      </c>
      <c r="N60" s="345" t="s">
        <v>271</v>
      </c>
      <c r="O60" s="345"/>
      <c r="P60" s="339"/>
      <c r="R60" s="343">
        <v>44256</v>
      </c>
      <c r="S60" s="351">
        <v>26200</v>
      </c>
      <c r="T60" s="351">
        <v>24800</v>
      </c>
      <c r="U60" s="358" t="s">
        <v>7072</v>
      </c>
    </row>
    <row r="61" spans="1:21" x14ac:dyDescent="0.25">
      <c r="A61" s="337">
        <v>6</v>
      </c>
      <c r="B61" s="384">
        <v>44652</v>
      </c>
      <c r="C61" s="339"/>
      <c r="D61" s="362"/>
      <c r="E61" s="340"/>
      <c r="L61" s="364">
        <v>44105</v>
      </c>
      <c r="M61" s="407">
        <v>64995</v>
      </c>
      <c r="N61" s="408" t="s">
        <v>271</v>
      </c>
      <c r="O61" s="408"/>
      <c r="P61" s="366"/>
      <c r="R61" s="343">
        <v>44287</v>
      </c>
      <c r="S61" s="351">
        <v>26200</v>
      </c>
      <c r="T61" s="386">
        <v>26200</v>
      </c>
      <c r="U61" s="360" t="s">
        <v>7073</v>
      </c>
    </row>
    <row r="62" spans="1:21" ht="15.75" x14ac:dyDescent="0.25">
      <c r="A62" s="337">
        <v>7</v>
      </c>
      <c r="B62" s="384">
        <v>44682</v>
      </c>
      <c r="C62" s="339"/>
      <c r="D62" s="362"/>
      <c r="E62" s="390"/>
      <c r="L62" s="347">
        <v>44136</v>
      </c>
      <c r="M62" s="344">
        <v>64995</v>
      </c>
      <c r="N62" s="345" t="s">
        <v>271</v>
      </c>
      <c r="O62" s="345"/>
      <c r="P62" s="339"/>
      <c r="R62" s="343">
        <v>44317</v>
      </c>
      <c r="S62" s="351">
        <v>26000</v>
      </c>
      <c r="T62" s="16"/>
      <c r="U62" s="361" t="s">
        <v>7074</v>
      </c>
    </row>
    <row r="63" spans="1:21" x14ac:dyDescent="0.25">
      <c r="A63" s="337">
        <v>8</v>
      </c>
      <c r="B63" s="384">
        <v>44713</v>
      </c>
      <c r="C63" s="339"/>
      <c r="D63" s="362"/>
      <c r="E63" s="363"/>
      <c r="L63" s="401"/>
      <c r="M63" s="376"/>
      <c r="N63" s="376"/>
      <c r="O63" s="376"/>
      <c r="P63" s="353"/>
      <c r="R63" s="343">
        <v>44348</v>
      </c>
      <c r="S63" s="351">
        <v>26000</v>
      </c>
      <c r="T63" s="16"/>
      <c r="U63" s="358" t="s">
        <v>7062</v>
      </c>
    </row>
    <row r="64" spans="1:21" x14ac:dyDescent="0.25">
      <c r="A64" s="337">
        <v>9</v>
      </c>
      <c r="B64" s="384">
        <v>44743</v>
      </c>
      <c r="C64" s="339"/>
      <c r="D64" s="362"/>
      <c r="E64" s="363"/>
      <c r="R64" s="343">
        <v>44378</v>
      </c>
      <c r="S64" s="387">
        <v>24000</v>
      </c>
      <c r="T64" s="388"/>
      <c r="U64" s="389" t="s">
        <v>7075</v>
      </c>
    </row>
    <row r="65" spans="1:21" x14ac:dyDescent="0.25">
      <c r="A65" s="337">
        <v>10</v>
      </c>
      <c r="B65" s="384">
        <v>44774</v>
      </c>
      <c r="C65" s="339"/>
      <c r="D65" s="362"/>
      <c r="E65" s="363"/>
      <c r="R65" s="343">
        <v>44409</v>
      </c>
      <c r="S65" s="351">
        <v>26000</v>
      </c>
      <c r="T65" s="16"/>
      <c r="U65" s="352" t="s">
        <v>7062</v>
      </c>
    </row>
    <row r="66" spans="1:21" x14ac:dyDescent="0.25">
      <c r="A66" s="337">
        <v>11</v>
      </c>
      <c r="B66" s="384">
        <v>44805</v>
      </c>
      <c r="C66" s="339"/>
      <c r="D66" s="362"/>
      <c r="E66" s="363"/>
      <c r="R66" s="391">
        <v>44440</v>
      </c>
      <c r="S66" s="392">
        <v>26000</v>
      </c>
      <c r="T66" s="393"/>
      <c r="U66" s="352" t="s">
        <v>7062</v>
      </c>
    </row>
    <row r="67" spans="1:21" ht="18.75" x14ac:dyDescent="0.25">
      <c r="A67" s="397"/>
      <c r="B67" s="397"/>
      <c r="C67" s="397"/>
      <c r="D67" s="397"/>
      <c r="E67" s="397"/>
      <c r="R67" s="343">
        <v>44470</v>
      </c>
      <c r="S67" s="351">
        <v>26000</v>
      </c>
      <c r="T67" s="16"/>
      <c r="U67" s="394" t="s">
        <v>7076</v>
      </c>
    </row>
    <row r="68" spans="1:21" ht="19.5" thickBot="1" x14ac:dyDescent="0.3">
      <c r="A68" s="400"/>
      <c r="B68" s="400"/>
      <c r="C68" s="400"/>
      <c r="D68" s="400"/>
      <c r="E68" s="400"/>
      <c r="R68" s="375"/>
      <c r="S68" s="395"/>
      <c r="U68" s="396"/>
    </row>
    <row r="69" spans="1:21" x14ac:dyDescent="0.25">
      <c r="A69" s="817" t="s">
        <v>7077</v>
      </c>
      <c r="B69" s="818"/>
      <c r="C69" s="818"/>
      <c r="D69" s="818"/>
      <c r="E69" s="819"/>
      <c r="R69" s="375"/>
      <c r="S69" s="395"/>
      <c r="U69" s="396"/>
    </row>
    <row r="70" spans="1:21" x14ac:dyDescent="0.25">
      <c r="A70" s="820"/>
      <c r="B70" s="821"/>
      <c r="C70" s="821"/>
      <c r="D70" s="821"/>
      <c r="E70" s="822"/>
      <c r="R70" s="815" t="s">
        <v>7045</v>
      </c>
      <c r="S70" s="815"/>
      <c r="T70" s="815"/>
      <c r="U70" s="815"/>
    </row>
    <row r="71" spans="1:21" x14ac:dyDescent="0.25">
      <c r="A71" s="337">
        <v>1</v>
      </c>
      <c r="B71" s="384">
        <v>44136</v>
      </c>
      <c r="C71" s="339">
        <v>62000</v>
      </c>
      <c r="D71" s="340" t="s">
        <v>271</v>
      </c>
      <c r="E71" s="357"/>
      <c r="R71" s="815"/>
      <c r="S71" s="815"/>
      <c r="T71" s="815"/>
      <c r="U71" s="815"/>
    </row>
    <row r="72" spans="1:21" x14ac:dyDescent="0.25">
      <c r="A72" s="337">
        <v>2</v>
      </c>
      <c r="B72" s="384">
        <v>44166</v>
      </c>
      <c r="C72" s="339">
        <v>62000</v>
      </c>
      <c r="D72" s="340" t="s">
        <v>271</v>
      </c>
      <c r="E72" s="357"/>
      <c r="R72" s="343">
        <v>43831</v>
      </c>
      <c r="S72" s="402">
        <v>24000</v>
      </c>
      <c r="T72" s="403">
        <v>24000</v>
      </c>
      <c r="U72" s="358">
        <f>S72-T72</f>
        <v>0</v>
      </c>
    </row>
    <row r="73" spans="1:21" x14ac:dyDescent="0.25">
      <c r="A73" s="337">
        <v>3</v>
      </c>
      <c r="B73" s="384">
        <v>44197</v>
      </c>
      <c r="C73" s="339">
        <v>62000</v>
      </c>
      <c r="D73" s="340" t="s">
        <v>271</v>
      </c>
      <c r="E73" s="357"/>
      <c r="R73" s="343">
        <v>43862</v>
      </c>
      <c r="S73" s="402">
        <v>24000</v>
      </c>
      <c r="T73" s="403">
        <v>24000</v>
      </c>
      <c r="U73" s="358">
        <f>S73-T73</f>
        <v>0</v>
      </c>
    </row>
    <row r="74" spans="1:21" x14ac:dyDescent="0.25">
      <c r="A74" s="337">
        <v>4</v>
      </c>
      <c r="B74" s="384">
        <v>44228</v>
      </c>
      <c r="C74" s="339">
        <v>62000</v>
      </c>
      <c r="D74" s="340" t="s">
        <v>271</v>
      </c>
      <c r="E74" s="357"/>
      <c r="R74" s="343">
        <v>43891</v>
      </c>
      <c r="S74" s="402">
        <v>24000</v>
      </c>
      <c r="T74" s="823">
        <v>30000</v>
      </c>
      <c r="U74" s="826">
        <f>72000-T74-15000-10000-12000</f>
        <v>5000</v>
      </c>
    </row>
    <row r="75" spans="1:21" ht="15.75" x14ac:dyDescent="0.25">
      <c r="A75" s="337">
        <v>5</v>
      </c>
      <c r="B75" s="384">
        <v>44256</v>
      </c>
      <c r="C75" s="358">
        <v>62000</v>
      </c>
      <c r="D75" s="340" t="s">
        <v>271</v>
      </c>
      <c r="E75" s="355" t="s">
        <v>7074</v>
      </c>
      <c r="R75" s="343">
        <v>43922</v>
      </c>
      <c r="S75" s="402">
        <v>24000</v>
      </c>
      <c r="T75" s="824"/>
      <c r="U75" s="827"/>
    </row>
    <row r="76" spans="1:21" x14ac:dyDescent="0.25">
      <c r="A76" s="337">
        <v>6</v>
      </c>
      <c r="B76" s="384">
        <v>44287</v>
      </c>
      <c r="C76" s="339">
        <v>62000</v>
      </c>
      <c r="D76" s="362" t="s">
        <v>271</v>
      </c>
      <c r="E76" s="340"/>
      <c r="R76" s="343">
        <v>43952</v>
      </c>
      <c r="S76" s="402">
        <v>24000</v>
      </c>
      <c r="T76" s="825"/>
      <c r="U76" s="828"/>
    </row>
    <row r="77" spans="1:21" x14ac:dyDescent="0.25">
      <c r="A77" s="337">
        <v>7</v>
      </c>
      <c r="B77" s="384">
        <v>44317</v>
      </c>
      <c r="C77" s="339">
        <v>62000</v>
      </c>
      <c r="D77" s="362" t="s">
        <v>271</v>
      </c>
      <c r="E77" s="390" t="s">
        <v>7078</v>
      </c>
      <c r="R77" s="343">
        <v>43983</v>
      </c>
      <c r="S77" s="402">
        <v>24000</v>
      </c>
      <c r="T77" s="403">
        <f t="shared" ref="T77:T82" si="0">S77</f>
        <v>24000</v>
      </c>
      <c r="U77" s="358">
        <f>S77-T77</f>
        <v>0</v>
      </c>
    </row>
    <row r="78" spans="1:21" ht="30" x14ac:dyDescent="0.25">
      <c r="A78" s="337">
        <v>8</v>
      </c>
      <c r="B78" s="384">
        <v>44348</v>
      </c>
      <c r="C78" s="339">
        <v>62000</v>
      </c>
      <c r="D78" s="362" t="s">
        <v>271</v>
      </c>
      <c r="E78" s="363" t="s">
        <v>7079</v>
      </c>
      <c r="R78" s="343">
        <v>44013</v>
      </c>
      <c r="S78" s="402">
        <v>24000</v>
      </c>
      <c r="T78" s="403">
        <f t="shared" si="0"/>
        <v>24000</v>
      </c>
      <c r="U78" s="358"/>
    </row>
    <row r="79" spans="1:21" ht="30" x14ac:dyDescent="0.25">
      <c r="A79" s="337">
        <v>9</v>
      </c>
      <c r="B79" s="384">
        <v>44378</v>
      </c>
      <c r="C79" s="339">
        <v>62000</v>
      </c>
      <c r="D79" s="362" t="s">
        <v>271</v>
      </c>
      <c r="E79" s="363" t="s">
        <v>7080</v>
      </c>
      <c r="R79" s="343">
        <v>44044</v>
      </c>
      <c r="S79" s="402">
        <v>24000</v>
      </c>
      <c r="T79" s="403">
        <f t="shared" si="0"/>
        <v>24000</v>
      </c>
      <c r="U79" s="358"/>
    </row>
    <row r="80" spans="1:21" x14ac:dyDescent="0.25">
      <c r="A80" s="337">
        <v>10</v>
      </c>
      <c r="B80" s="384">
        <v>44409</v>
      </c>
      <c r="C80" s="339">
        <v>62000</v>
      </c>
      <c r="D80" s="362" t="s">
        <v>271</v>
      </c>
      <c r="E80" s="363" t="s">
        <v>7082</v>
      </c>
      <c r="R80" s="343">
        <v>44075</v>
      </c>
      <c r="S80" s="402">
        <v>24000</v>
      </c>
      <c r="T80" s="403">
        <f t="shared" si="0"/>
        <v>24000</v>
      </c>
      <c r="U80" s="358"/>
    </row>
    <row r="81" spans="1:21" x14ac:dyDescent="0.25">
      <c r="A81" s="337">
        <v>11</v>
      </c>
      <c r="B81" s="384">
        <v>44440</v>
      </c>
      <c r="C81" s="339">
        <v>62000</v>
      </c>
      <c r="D81" s="362" t="s">
        <v>271</v>
      </c>
      <c r="E81" s="363" t="s">
        <v>7083</v>
      </c>
      <c r="R81" s="391">
        <v>44105</v>
      </c>
      <c r="S81" s="404">
        <v>24000</v>
      </c>
      <c r="T81" s="405">
        <f t="shared" si="0"/>
        <v>24000</v>
      </c>
      <c r="U81" s="406"/>
    </row>
    <row r="82" spans="1:21" x14ac:dyDescent="0.25">
      <c r="A82" s="337">
        <v>12</v>
      </c>
      <c r="B82" s="384">
        <v>44470</v>
      </c>
      <c r="C82" s="339">
        <v>62000</v>
      </c>
      <c r="D82" s="362" t="s">
        <v>271</v>
      </c>
      <c r="E82" s="410"/>
      <c r="R82" s="343">
        <v>44136</v>
      </c>
      <c r="S82" s="402">
        <v>24000</v>
      </c>
      <c r="T82" s="403">
        <f t="shared" si="0"/>
        <v>24000</v>
      </c>
      <c r="U82" s="358"/>
    </row>
    <row r="94" spans="1:21" x14ac:dyDescent="0.25">
      <c r="L94" s="815" t="s">
        <v>7081</v>
      </c>
      <c r="M94" s="815"/>
      <c r="N94" s="815"/>
      <c r="O94" s="815"/>
      <c r="P94" s="815"/>
    </row>
    <row r="95" spans="1:21" x14ac:dyDescent="0.25">
      <c r="L95" s="815"/>
      <c r="M95" s="815"/>
      <c r="N95" s="815"/>
      <c r="O95" s="815"/>
      <c r="P95" s="815"/>
    </row>
    <row r="96" spans="1:21" ht="75" x14ac:dyDescent="0.25">
      <c r="L96" s="30" t="s">
        <v>7047</v>
      </c>
      <c r="M96" s="409" t="s">
        <v>7084</v>
      </c>
      <c r="N96" s="31" t="s">
        <v>7085</v>
      </c>
      <c r="O96" s="31"/>
      <c r="P96" s="31" t="s">
        <v>7086</v>
      </c>
    </row>
    <row r="97" spans="3:16" x14ac:dyDescent="0.25">
      <c r="C97" s="382"/>
      <c r="L97" s="16" t="s">
        <v>7087</v>
      </c>
      <c r="M97" s="411">
        <v>56268</v>
      </c>
      <c r="N97" s="348">
        <v>61900</v>
      </c>
      <c r="O97" s="348"/>
      <c r="P97" s="350">
        <f>N97-M97</f>
        <v>5632</v>
      </c>
    </row>
    <row r="98" spans="3:16" x14ac:dyDescent="0.25">
      <c r="C98" s="382"/>
      <c r="L98" s="16" t="s">
        <v>7088</v>
      </c>
      <c r="M98" s="411">
        <v>56268</v>
      </c>
      <c r="N98" s="348">
        <v>61900</v>
      </c>
      <c r="O98" s="348"/>
      <c r="P98" s="350">
        <f>N98-M98</f>
        <v>5632</v>
      </c>
    </row>
    <row r="99" spans="3:16" x14ac:dyDescent="0.25">
      <c r="N99" s="413" t="s">
        <v>7089</v>
      </c>
      <c r="O99" s="413"/>
      <c r="P99" s="360">
        <f>SUM(P97:P98)</f>
        <v>11264</v>
      </c>
    </row>
    <row r="101" spans="3:16" x14ac:dyDescent="0.25">
      <c r="L101" s="816" t="s">
        <v>7090</v>
      </c>
      <c r="M101" s="816"/>
      <c r="N101" s="816"/>
      <c r="O101" s="417"/>
      <c r="P101" s="416">
        <f>P99+N98</f>
        <v>73164</v>
      </c>
    </row>
    <row r="102" spans="3:16" x14ac:dyDescent="0.25">
      <c r="L102" s="417" t="s">
        <v>7091</v>
      </c>
    </row>
  </sheetData>
  <mergeCells count="17">
    <mergeCell ref="R38:U39"/>
    <mergeCell ref="A53:E54"/>
    <mergeCell ref="L35:P36"/>
    <mergeCell ref="A1:E2"/>
    <mergeCell ref="R1:U2"/>
    <mergeCell ref="G44:J45"/>
    <mergeCell ref="G51:I51"/>
    <mergeCell ref="A36:E37"/>
    <mergeCell ref="G1:J2"/>
    <mergeCell ref="L1:P2"/>
    <mergeCell ref="L51:P52"/>
    <mergeCell ref="L94:P95"/>
    <mergeCell ref="L101:N101"/>
    <mergeCell ref="R70:U71"/>
    <mergeCell ref="A69:E70"/>
    <mergeCell ref="T74:T76"/>
    <mergeCell ref="U74:U7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2024-03-15T07:16:32Z</dcterms:modified>
</cp:coreProperties>
</file>