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filterPrivacy="1" updateLinks="never" defaultThemeVersion="124226"/>
  <xr:revisionPtr revIDLastSave="0" documentId="13_ncr:1_{A57C907D-243E-40DC-A10D-3BF66A651BFF}" xr6:coauthVersionLast="36" xr6:coauthVersionMax="47" xr10:uidLastSave="{00000000-0000-0000-0000-000000000000}"/>
  <bookViews>
    <workbookView xWindow="-120" yWindow="-120" windowWidth="28920" windowHeight="12345" activeTab="6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  <sheet name="CBC" sheetId="13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_xlnm._FilterDatabase" localSheetId="2" hidden="1">'Al madina'!$A$2:$O$609</definedName>
    <definedName name="_xlnm._FilterDatabase" localSheetId="4" hidden="1">'SRB invoices'!$A$1:$J$269</definedName>
    <definedName name="_xlnm.Print_Area" localSheetId="2">'Al madina'!$A$1:$G$192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91029"/>
</workbook>
</file>

<file path=xl/calcChain.xml><?xml version="1.0" encoding="utf-8"?>
<calcChain xmlns="http://schemas.openxmlformats.org/spreadsheetml/2006/main">
  <c r="O728" i="12" l="1"/>
  <c r="O727" i="12"/>
  <c r="E588" i="3" l="1"/>
  <c r="F588" i="3" s="1"/>
  <c r="G642" i="12" l="1"/>
  <c r="G641" i="12"/>
  <c r="F573" i="3" l="1"/>
  <c r="K570" i="3"/>
  <c r="K571" i="3" s="1"/>
  <c r="H572" i="3"/>
  <c r="C571" i="3"/>
  <c r="E587" i="3" l="1"/>
  <c r="F587" i="3" s="1"/>
  <c r="K563" i="3" l="1"/>
  <c r="K564" i="3" s="1"/>
  <c r="E562" i="3" l="1"/>
  <c r="F562" i="3" s="1"/>
  <c r="F574" i="3"/>
  <c r="H575" i="3" s="1"/>
  <c r="C572" i="3"/>
  <c r="C575" i="3" s="1"/>
  <c r="C576" i="3" s="1"/>
  <c r="C577" i="3" s="1"/>
  <c r="E565" i="3"/>
  <c r="F565" i="3" s="1"/>
  <c r="E564" i="3"/>
  <c r="F564" i="3" s="1"/>
  <c r="E563" i="3"/>
  <c r="F563" i="3" s="1"/>
  <c r="H573" i="3" l="1"/>
  <c r="H576" i="3" s="1"/>
  <c r="C573" i="3"/>
  <c r="N12" i="6" l="1"/>
  <c r="E566" i="3" l="1"/>
  <c r="F566" i="3" s="1"/>
  <c r="C550" i="3" l="1"/>
  <c r="F552" i="3"/>
  <c r="K556" i="3"/>
  <c r="K557" i="3" s="1"/>
  <c r="Q631" i="12"/>
  <c r="Q632" i="12" s="1"/>
  <c r="E544" i="3" l="1"/>
  <c r="F544" i="3" s="1"/>
  <c r="E543" i="3" l="1"/>
  <c r="E542" i="3"/>
  <c r="F542" i="3" s="1"/>
  <c r="F543" i="3" l="1"/>
  <c r="E545" i="3" l="1"/>
  <c r="F545" i="3" s="1"/>
  <c r="K549" i="3" l="1"/>
  <c r="K550" i="3" s="1"/>
  <c r="N11" i="6" l="1"/>
  <c r="C529" i="3" l="1"/>
  <c r="F531" i="3"/>
  <c r="E522" i="3" l="1"/>
  <c r="F522" i="3" s="1"/>
  <c r="K535" i="3" l="1"/>
  <c r="K536" i="3" s="1"/>
  <c r="E541" i="3" l="1"/>
  <c r="H551" i="3" s="1"/>
  <c r="E526" i="3"/>
  <c r="K530" i="3"/>
  <c r="K531" i="3" s="1"/>
  <c r="E525" i="3" l="1"/>
  <c r="F525" i="3" s="1"/>
  <c r="E524" i="3"/>
  <c r="F524" i="3" s="1"/>
  <c r="E523" i="3" l="1"/>
  <c r="F523" i="3" s="1"/>
  <c r="F541" i="3"/>
  <c r="E521" i="3"/>
  <c r="F553" i="3"/>
  <c r="H554" i="3" s="1"/>
  <c r="E586" i="3"/>
  <c r="F586" i="3" s="1"/>
  <c r="E585" i="3"/>
  <c r="F585" i="3" s="1"/>
  <c r="H530" i="3" l="1"/>
  <c r="F521" i="3"/>
  <c r="H552" i="3"/>
  <c r="H555" i="3" s="1"/>
  <c r="M545" i="12" l="1"/>
  <c r="P14" i="12" l="1"/>
  <c r="P13" i="12"/>
  <c r="M526" i="12"/>
  <c r="P15" i="12" l="1"/>
  <c r="F512" i="3" l="1"/>
  <c r="K511" i="3"/>
  <c r="K512" i="3" s="1"/>
  <c r="C510" i="3" l="1"/>
  <c r="E504" i="3"/>
  <c r="F504" i="3" s="1"/>
  <c r="E503" i="3" l="1"/>
  <c r="F503" i="3" s="1"/>
  <c r="E502" i="3" l="1"/>
  <c r="F502" i="3" l="1"/>
  <c r="F532" i="3"/>
  <c r="H533" i="3" s="1"/>
  <c r="C530" i="3"/>
  <c r="C533" i="3" s="1"/>
  <c r="C534" i="3" s="1"/>
  <c r="C535" i="3" s="1"/>
  <c r="F526" i="3"/>
  <c r="H531" i="3" l="1"/>
  <c r="H534" i="3" s="1"/>
  <c r="C531" i="3"/>
  <c r="E495" i="12" l="1"/>
  <c r="M500" i="12" l="1"/>
  <c r="M504" i="12" l="1"/>
  <c r="F513" i="3" l="1"/>
  <c r="H514" i="3" s="1"/>
  <c r="C512" i="3"/>
  <c r="E507" i="3"/>
  <c r="F507" i="3" s="1"/>
  <c r="E505" i="3"/>
  <c r="E506" i="3"/>
  <c r="F506" i="3" s="1"/>
  <c r="H511" i="3" l="1"/>
  <c r="H512" i="3" s="1"/>
  <c r="H515" i="3" s="1"/>
  <c r="F505" i="3"/>
  <c r="C511" i="3"/>
  <c r="C514" i="3" s="1"/>
  <c r="C515" i="3" s="1"/>
  <c r="C516" i="3" s="1"/>
  <c r="F493" i="3" l="1"/>
  <c r="C491" i="3" l="1"/>
  <c r="F494" i="3" l="1"/>
  <c r="H495" i="3" s="1"/>
  <c r="C493" i="3"/>
  <c r="C492" i="3" l="1"/>
  <c r="C495" i="3" s="1"/>
  <c r="C496" i="3" s="1"/>
  <c r="C497" i="3" s="1"/>
  <c r="E485" i="3"/>
  <c r="F485" i="3" s="1"/>
  <c r="E484" i="3" l="1"/>
  <c r="F484" i="3" l="1"/>
  <c r="E486" i="3"/>
  <c r="F486" i="3" s="1"/>
  <c r="E487" i="3"/>
  <c r="F487" i="3" l="1"/>
  <c r="M19" i="13"/>
  <c r="M22" i="13" s="1"/>
  <c r="M24" i="13" s="1"/>
  <c r="K18" i="13"/>
  <c r="G20" i="13"/>
  <c r="G492" i="12" l="1"/>
  <c r="G493" i="12" s="1"/>
  <c r="G494" i="12" s="1"/>
  <c r="G495" i="12" l="1"/>
  <c r="G496" i="12" s="1"/>
  <c r="G497" i="12" s="1"/>
  <c r="G498" i="12" s="1"/>
  <c r="G499" i="12" s="1"/>
  <c r="G500" i="12" s="1"/>
  <c r="G501" i="12" s="1"/>
  <c r="G502" i="12" s="1"/>
  <c r="G503" i="12" s="1"/>
  <c r="G504" i="12" s="1"/>
  <c r="G505" i="12" s="1"/>
  <c r="G506" i="12" s="1"/>
  <c r="G507" i="12" s="1"/>
  <c r="G508" i="12" s="1"/>
  <c r="G509" i="12" s="1"/>
  <c r="G510" i="12" s="1"/>
  <c r="G511" i="12" s="1"/>
  <c r="G512" i="12" s="1"/>
  <c r="G513" i="12" s="1"/>
  <c r="G514" i="12" s="1"/>
  <c r="G515" i="12" s="1"/>
  <c r="G516" i="12" s="1"/>
  <c r="G517" i="12" s="1"/>
  <c r="G518" i="12" s="1"/>
  <c r="G519" i="12" s="1"/>
  <c r="G520" i="12" s="1"/>
  <c r="G521" i="12" s="1"/>
  <c r="G522" i="12" s="1"/>
  <c r="G523" i="12" s="1"/>
  <c r="G524" i="12" s="1"/>
  <c r="G525" i="12" s="1"/>
  <c r="G526" i="12" s="1"/>
  <c r="G527" i="12" s="1"/>
  <c r="N10" i="6"/>
  <c r="G528" i="12" l="1"/>
  <c r="G529" i="12" s="1"/>
  <c r="G530" i="12" s="1"/>
  <c r="G531" i="12" s="1"/>
  <c r="G532" i="12" s="1"/>
  <c r="G533" i="12" s="1"/>
  <c r="G534" i="12" s="1"/>
  <c r="G535" i="12" s="1"/>
  <c r="G536" i="12" s="1"/>
  <c r="G537" i="12" s="1"/>
  <c r="G538" i="12" s="1"/>
  <c r="G539" i="12" s="1"/>
  <c r="G540" i="12" s="1"/>
  <c r="G541" i="12" s="1"/>
  <c r="G542" i="12" s="1"/>
  <c r="G543" i="12" s="1"/>
  <c r="G544" i="12" s="1"/>
  <c r="G545" i="12" s="1"/>
  <c r="G546" i="12" s="1"/>
  <c r="G547" i="12" s="1"/>
  <c r="G548" i="12" s="1"/>
  <c r="G549" i="12" s="1"/>
  <c r="G550" i="12" s="1"/>
  <c r="G551" i="12" s="1"/>
  <c r="G552" i="12" s="1"/>
  <c r="G553" i="12" s="1"/>
  <c r="G554" i="12" s="1"/>
  <c r="G555" i="12" s="1"/>
  <c r="G556" i="12" s="1"/>
  <c r="G557" i="12" s="1"/>
  <c r="G558" i="12" s="1"/>
  <c r="G559" i="12" s="1"/>
  <c r="G560" i="12" s="1"/>
  <c r="G561" i="12" s="1"/>
  <c r="G562" i="12" s="1"/>
  <c r="G563" i="12" s="1"/>
  <c r="G564" i="12" s="1"/>
  <c r="G565" i="12" s="1"/>
  <c r="G566" i="12" s="1"/>
  <c r="N9" i="6"/>
  <c r="G567" i="12" l="1"/>
  <c r="G568" i="12" s="1"/>
  <c r="G569" i="12" s="1"/>
  <c r="G570" i="12" s="1"/>
  <c r="G571" i="12" s="1"/>
  <c r="G572" i="12" s="1"/>
  <c r="G573" i="12" s="1"/>
  <c r="G574" i="12" s="1"/>
  <c r="G575" i="12" s="1"/>
  <c r="G576" i="12" s="1"/>
  <c r="G577" i="12" s="1"/>
  <c r="G578" i="12" s="1"/>
  <c r="G579" i="12" s="1"/>
  <c r="G580" i="12" s="1"/>
  <c r="N8" i="6"/>
  <c r="G581" i="12" l="1"/>
  <c r="G582" i="12" s="1"/>
  <c r="G583" i="12" s="1"/>
  <c r="G584" i="12" s="1"/>
  <c r="G585" i="12" s="1"/>
  <c r="G586" i="12" s="1"/>
  <c r="G587" i="12" s="1"/>
  <c r="G588" i="12" s="1"/>
  <c r="G589" i="12" s="1"/>
  <c r="G590" i="12" s="1"/>
  <c r="G591" i="12" s="1"/>
  <c r="G592" i="12" s="1"/>
  <c r="M470" i="12"/>
  <c r="G593" i="12" l="1"/>
  <c r="G594" i="12" s="1"/>
  <c r="G595" i="12" s="1"/>
  <c r="G596" i="12" s="1"/>
  <c r="G597" i="12" s="1"/>
  <c r="G598" i="12" s="1"/>
  <c r="G599" i="12" s="1"/>
  <c r="G600" i="12" s="1"/>
  <c r="G601" i="12" s="1"/>
  <c r="G602" i="12" s="1"/>
  <c r="G603" i="12" s="1"/>
  <c r="G604" i="12" s="1"/>
  <c r="G605" i="12" s="1"/>
  <c r="G606" i="12" s="1"/>
  <c r="G607" i="12" s="1"/>
  <c r="G608" i="12" s="1"/>
  <c r="G609" i="12" s="1"/>
  <c r="G610" i="12" s="1"/>
  <c r="G611" i="12" s="1"/>
  <c r="G612" i="12" s="1"/>
  <c r="G613" i="12" s="1"/>
  <c r="G614" i="12" s="1"/>
  <c r="G615" i="12" s="1"/>
  <c r="G616" i="12" s="1"/>
  <c r="G617" i="12" s="1"/>
  <c r="G618" i="12" s="1"/>
  <c r="G619" i="12" s="1"/>
  <c r="G620" i="12" s="1"/>
  <c r="G621" i="12" s="1"/>
  <c r="G622" i="12" s="1"/>
  <c r="G623" i="12" s="1"/>
  <c r="G624" i="12" s="1"/>
  <c r="G625" i="12" s="1"/>
  <c r="G12" i="13"/>
  <c r="G22" i="13" s="1"/>
  <c r="G626" i="12" l="1"/>
  <c r="G627" i="12" s="1"/>
  <c r="G628" i="12" s="1"/>
  <c r="G629" i="12" s="1"/>
  <c r="G630" i="12" s="1"/>
  <c r="G631" i="12" s="1"/>
  <c r="G632" i="12" s="1"/>
  <c r="G633" i="12" s="1"/>
  <c r="G634" i="12" s="1"/>
  <c r="G635" i="12" s="1"/>
  <c r="G636" i="12" s="1"/>
  <c r="G637" i="12" s="1"/>
  <c r="G638" i="12" s="1"/>
  <c r="G639" i="12" s="1"/>
  <c r="G640" i="12" s="1"/>
  <c r="G643" i="12" s="1"/>
  <c r="G644" i="12" s="1"/>
  <c r="G645" i="12" s="1"/>
  <c r="G646" i="12" s="1"/>
  <c r="G647" i="12" s="1"/>
  <c r="G648" i="12" s="1"/>
  <c r="G649" i="12" s="1"/>
  <c r="G650" i="12" s="1"/>
  <c r="G651" i="12" s="1"/>
  <c r="G652" i="12" s="1"/>
  <c r="G653" i="12" s="1"/>
  <c r="G654" i="12" s="1"/>
  <c r="G655" i="12" s="1"/>
  <c r="G656" i="12" s="1"/>
  <c r="G657" i="12" s="1"/>
  <c r="E469" i="3"/>
  <c r="F469" i="3" s="1"/>
  <c r="E468" i="3"/>
  <c r="F468" i="3" s="1"/>
  <c r="C473" i="3"/>
  <c r="F475" i="3" l="1"/>
  <c r="F476" i="3" s="1"/>
  <c r="H477" i="3" s="1"/>
  <c r="E467" i="3" l="1"/>
  <c r="F467" i="3" s="1"/>
  <c r="N7" i="6" l="1"/>
  <c r="M444" i="12" l="1"/>
  <c r="N6" i="6" l="1"/>
  <c r="N5" i="6" l="1"/>
  <c r="M426" i="12" l="1"/>
  <c r="P5" i="12" s="1"/>
  <c r="G475" i="12" l="1"/>
  <c r="G476" i="12" s="1"/>
  <c r="G477" i="12" s="1"/>
  <c r="G478" i="12" s="1"/>
  <c r="G479" i="12" s="1"/>
  <c r="G480" i="12" s="1"/>
  <c r="G481" i="12" s="1"/>
  <c r="G482" i="12" s="1"/>
  <c r="G483" i="12" s="1"/>
  <c r="G484" i="12" s="1"/>
  <c r="G485" i="12" s="1"/>
  <c r="G486" i="12" s="1"/>
  <c r="G487" i="12" s="1"/>
  <c r="G488" i="12" s="1"/>
  <c r="G489" i="12" s="1"/>
  <c r="G490" i="12" s="1"/>
  <c r="K456" i="3" l="1"/>
  <c r="H26" i="6" l="1"/>
  <c r="H27" i="6" s="1"/>
  <c r="G462" i="12" l="1"/>
  <c r="G463" i="12" s="1"/>
  <c r="G464" i="12" s="1"/>
  <c r="G465" i="12" s="1"/>
  <c r="G466" i="12" s="1"/>
  <c r="G467" i="12" s="1"/>
  <c r="G468" i="12" s="1"/>
  <c r="G469" i="12" s="1"/>
  <c r="G470" i="12" s="1"/>
  <c r="G471" i="12" s="1"/>
  <c r="G472" i="12" s="1"/>
  <c r="G473" i="12" s="1"/>
  <c r="G474" i="12" l="1"/>
  <c r="C475" i="3"/>
  <c r="E470" i="3"/>
  <c r="F470" i="3" s="1"/>
  <c r="C474" i="3" l="1"/>
  <c r="C477" i="3" s="1"/>
  <c r="C478" i="3" s="1"/>
  <c r="C479" i="3" l="1"/>
  <c r="E447" i="3" l="1"/>
  <c r="F447" i="3" l="1"/>
  <c r="J461" i="3"/>
  <c r="K431" i="3"/>
  <c r="C452" i="3" l="1"/>
  <c r="C454" i="3" s="1"/>
  <c r="E446" i="3"/>
  <c r="F446" i="3" s="1"/>
  <c r="E445" i="3"/>
  <c r="E449" i="3"/>
  <c r="J463" i="3" s="1"/>
  <c r="F449" i="3" l="1"/>
  <c r="F445" i="3"/>
  <c r="C453" i="3"/>
  <c r="C456" i="3" s="1"/>
  <c r="C457" i="3" s="1"/>
  <c r="C458" i="3" l="1"/>
  <c r="E488" i="3"/>
  <c r="H492" i="3" s="1"/>
  <c r="E444" i="3"/>
  <c r="J460" i="3" s="1"/>
  <c r="F488" i="3" l="1"/>
  <c r="H493" i="3"/>
  <c r="H496" i="3" s="1"/>
  <c r="F444" i="3"/>
  <c r="F455" i="3"/>
  <c r="H456" i="3" s="1"/>
  <c r="E448" i="3" l="1"/>
  <c r="J462" i="3" s="1"/>
  <c r="H453" i="3" l="1"/>
  <c r="H454" i="3" s="1"/>
  <c r="H457" i="3" s="1"/>
  <c r="Q9" i="12"/>
  <c r="P9" i="12"/>
  <c r="P8" i="12"/>
  <c r="P11" i="12" l="1"/>
  <c r="E466" i="3" l="1"/>
  <c r="J468" i="3" l="1"/>
  <c r="J469" i="3" s="1"/>
  <c r="H474" i="3"/>
  <c r="H475" i="3" s="1"/>
  <c r="H478" i="3" s="1"/>
  <c r="F466" i="3"/>
  <c r="J482" i="3"/>
  <c r="E418" i="3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320" i="12" l="1"/>
  <c r="G321" i="12" s="1"/>
  <c r="G322" i="12" s="1"/>
  <c r="G323" i="12" s="1"/>
  <c r="G324" i="12" s="1"/>
  <c r="G325" i="12" s="1"/>
  <c r="G326" i="12" s="1"/>
  <c r="G327" i="12" s="1"/>
  <c r="G328" i="12" s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s="1"/>
  <c r="G341" i="12" s="1"/>
  <c r="G342" i="12" s="1"/>
  <c r="G343" i="12" s="1"/>
  <c r="G344" i="12" s="1"/>
  <c r="G345" i="12" s="1"/>
  <c r="G346" i="12" s="1"/>
  <c r="G347" i="12" s="1"/>
  <c r="G348" i="12" s="1"/>
  <c r="G349" i="12" s="1"/>
  <c r="G350" i="12" l="1"/>
  <c r="G351" i="12" s="1"/>
  <c r="G352" i="12" s="1"/>
  <c r="G353" i="12" s="1"/>
  <c r="G354" i="12" s="1"/>
  <c r="G355" i="12" s="1"/>
  <c r="G356" i="12" s="1"/>
  <c r="G357" i="12" s="1"/>
  <c r="G358" i="12" s="1"/>
  <c r="G359" i="12" s="1"/>
  <c r="G360" i="12" s="1"/>
  <c r="G361" i="12" s="1"/>
  <c r="G362" i="12" s="1"/>
  <c r="G363" i="12" s="1"/>
  <c r="G364" i="12" s="1"/>
  <c r="G365" i="12" s="1"/>
  <c r="G366" i="12" s="1"/>
  <c r="G367" i="12" s="1"/>
  <c r="G368" i="12" s="1"/>
  <c r="G369" i="12" s="1"/>
  <c r="G370" i="12" s="1"/>
  <c r="G371" i="12" s="1"/>
  <c r="G372" i="12" s="1"/>
  <c r="G373" i="12" s="1"/>
  <c r="G374" i="12" s="1"/>
  <c r="G375" i="12" s="1"/>
  <c r="E367" i="3"/>
  <c r="F367" i="3" s="1"/>
  <c r="G376" i="12" l="1"/>
  <c r="G377" i="12" s="1"/>
  <c r="E366" i="3"/>
  <c r="F366" i="3" s="1"/>
  <c r="G378" i="12" l="1"/>
  <c r="G379" i="12" s="1"/>
  <c r="G380" i="12" s="1"/>
  <c r="G381" i="12" s="1"/>
  <c r="G382" i="12" s="1"/>
  <c r="G383" i="12" s="1"/>
  <c r="G384" i="12" s="1"/>
  <c r="G385" i="12" s="1"/>
  <c r="G386" i="12" s="1"/>
  <c r="G387" i="12" s="1"/>
  <c r="G388" i="12" s="1"/>
  <c r="G389" i="12" s="1"/>
  <c r="G390" i="12" s="1"/>
  <c r="G391" i="12" s="1"/>
  <c r="G392" i="12" s="1"/>
  <c r="G393" i="12" s="1"/>
  <c r="G394" i="12" s="1"/>
  <c r="G395" i="12" s="1"/>
  <c r="G396" i="12" s="1"/>
  <c r="G397" i="12" s="1"/>
  <c r="G398" i="12" s="1"/>
  <c r="G399" i="12" s="1"/>
  <c r="G400" i="12" s="1"/>
  <c r="G401" i="12" s="1"/>
  <c r="G402" i="12" s="1"/>
  <c r="G403" i="12" s="1"/>
  <c r="G404" i="12" s="1"/>
  <c r="G405" i="12" s="1"/>
  <c r="G406" i="12" s="1"/>
  <c r="G407" i="12" s="1"/>
  <c r="G408" i="12" s="1"/>
  <c r="G409" i="12" s="1"/>
  <c r="G410" i="12" s="1"/>
  <c r="G411" i="12" s="1"/>
  <c r="G412" i="12" s="1"/>
  <c r="G413" i="12" s="1"/>
  <c r="G414" i="12" s="1"/>
  <c r="G415" i="12" s="1"/>
  <c r="G416" i="12" s="1"/>
  <c r="G417" i="12" s="1"/>
  <c r="G418" i="12" s="1"/>
  <c r="G419" i="12" s="1"/>
  <c r="G420" i="12" s="1"/>
  <c r="G421" i="12" s="1"/>
  <c r="E365" i="3"/>
  <c r="F365" i="3" s="1"/>
  <c r="G422" i="12" l="1"/>
  <c r="G423" i="12" s="1"/>
  <c r="G424" i="12" s="1"/>
  <c r="G425" i="12" s="1"/>
  <c r="G426" i="12" s="1"/>
  <c r="G427" i="12" s="1"/>
  <c r="G428" i="12" s="1"/>
  <c r="G429" i="12" s="1"/>
  <c r="G430" i="12" s="1"/>
  <c r="G431" i="12" s="1"/>
  <c r="G432" i="12" s="1"/>
  <c r="G433" i="12" s="1"/>
  <c r="G434" i="12" s="1"/>
  <c r="G435" i="12" s="1"/>
  <c r="G436" i="12" s="1"/>
  <c r="G437" i="12" s="1"/>
  <c r="G438" i="12" s="1"/>
  <c r="G439" i="12" s="1"/>
  <c r="G440" i="12" s="1"/>
  <c r="G441" i="12" s="1"/>
  <c r="G442" i="12" s="1"/>
  <c r="G443" i="12" s="1"/>
  <c r="G444" i="12" s="1"/>
  <c r="G445" i="12" s="1"/>
  <c r="G446" i="12" s="1"/>
  <c r="G447" i="12" s="1"/>
  <c r="G448" i="12" s="1"/>
  <c r="G449" i="12" s="1"/>
  <c r="G450" i="12" s="1"/>
  <c r="G451" i="12" s="1"/>
  <c r="G452" i="12" s="1"/>
  <c r="G453" i="12" s="1"/>
  <c r="G454" i="12" s="1"/>
  <c r="G455" i="12" s="1"/>
  <c r="G456" i="12" s="1"/>
  <c r="G457" i="12" s="1"/>
  <c r="G458" i="12" s="1"/>
  <c r="G459" i="12" s="1"/>
  <c r="G460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O421" i="12" s="1"/>
  <c r="O422" i="12" s="1"/>
  <c r="O423" i="12" s="1"/>
  <c r="O424" i="12" s="1"/>
  <c r="O425" i="12" s="1"/>
  <c r="O426" i="12" s="1"/>
  <c r="O427" i="12" s="1"/>
  <c r="O428" i="12" s="1"/>
  <c r="O429" i="12" s="1"/>
  <c r="O430" i="12" s="1"/>
  <c r="O431" i="12" s="1"/>
  <c r="O432" i="12" s="1"/>
  <c r="O433" i="12" s="1"/>
  <c r="O434" i="12" s="1"/>
  <c r="O435" i="12" s="1"/>
  <c r="O436" i="12" s="1"/>
  <c r="O437" i="12" s="1"/>
  <c r="O438" i="12" s="1"/>
  <c r="O439" i="12" s="1"/>
  <c r="O440" i="12" s="1"/>
  <c r="O441" i="12" s="1"/>
  <c r="O442" i="12" s="1"/>
  <c r="O443" i="12" s="1"/>
  <c r="O444" i="12" s="1"/>
  <c r="O445" i="12" s="1"/>
  <c r="O446" i="12" s="1"/>
  <c r="O447" i="12" s="1"/>
  <c r="O448" i="12" s="1"/>
  <c r="O449" i="12" s="1"/>
  <c r="O450" i="12" s="1"/>
  <c r="O451" i="12" s="1"/>
  <c r="O452" i="12" s="1"/>
  <c r="O453" i="12" s="1"/>
  <c r="O454" i="12" s="1"/>
  <c r="O455" i="12" s="1"/>
  <c r="O456" i="12" s="1"/>
  <c r="O457" i="12" s="1"/>
  <c r="O458" i="12" s="1"/>
  <c r="O459" i="12" s="1"/>
  <c r="O460" i="12" s="1"/>
  <c r="O461" i="12" s="1"/>
  <c r="O462" i="12" s="1"/>
  <c r="O463" i="12" s="1"/>
  <c r="O464" i="12" s="1"/>
  <c r="O465" i="12" s="1"/>
  <c r="O466" i="12" s="1"/>
  <c r="O467" i="12" s="1"/>
  <c r="O468" i="12" s="1"/>
  <c r="O469" i="12" s="1"/>
  <c r="O470" i="12" s="1"/>
  <c r="O471" i="12" s="1"/>
  <c r="O472" i="12" s="1"/>
  <c r="O473" i="12" s="1"/>
  <c r="O474" i="12" s="1"/>
  <c r="O475" i="12" s="1"/>
  <c r="O476" i="12" s="1"/>
  <c r="O477" i="12" s="1"/>
  <c r="O478" i="12" s="1"/>
  <c r="O479" i="12" s="1"/>
  <c r="O480" i="12" s="1"/>
  <c r="O481" i="12" s="1"/>
  <c r="O482" i="12" s="1"/>
  <c r="O483" i="12" s="1"/>
  <c r="O484" i="12" s="1"/>
  <c r="O485" i="12" s="1"/>
  <c r="O486" i="12" s="1"/>
  <c r="O487" i="12" s="1"/>
  <c r="O488" i="12" s="1"/>
  <c r="O489" i="12" s="1"/>
  <c r="O490" i="12" s="1"/>
  <c r="O491" i="12" s="1"/>
  <c r="O492" i="12" s="1"/>
  <c r="O493" i="12" s="1"/>
  <c r="O494" i="12" s="1"/>
  <c r="O495" i="12" s="1"/>
  <c r="O496" i="12" s="1"/>
  <c r="O497" i="12" s="1"/>
  <c r="O498" i="12" s="1"/>
  <c r="O499" i="12" s="1"/>
  <c r="F320" i="3"/>
  <c r="E313" i="3"/>
  <c r="F313" i="3" s="1"/>
  <c r="O500" i="12" l="1"/>
  <c r="O501" i="12" s="1"/>
  <c r="O502" i="12" s="1"/>
  <c r="O503" i="12" s="1"/>
  <c r="O504" i="12" s="1"/>
  <c r="O505" i="12" s="1"/>
  <c r="O506" i="12" s="1"/>
  <c r="O507" i="12" s="1"/>
  <c r="O508" i="12" s="1"/>
  <c r="O509" i="12" s="1"/>
  <c r="O510" i="12" s="1"/>
  <c r="O511" i="12" s="1"/>
  <c r="O512" i="12" s="1"/>
  <c r="O513" i="12" s="1"/>
  <c r="O514" i="12" s="1"/>
  <c r="O515" i="12" s="1"/>
  <c r="O516" i="12" s="1"/>
  <c r="O517" i="12" s="1"/>
  <c r="O518" i="12" s="1"/>
  <c r="O519" i="12" s="1"/>
  <c r="O520" i="12" s="1"/>
  <c r="O521" i="12" s="1"/>
  <c r="O522" i="12" s="1"/>
  <c r="O523" i="12" s="1"/>
  <c r="O524" i="12" s="1"/>
  <c r="O525" i="12" s="1"/>
  <c r="E312" i="3"/>
  <c r="F312" i="3" s="1"/>
  <c r="O526" i="12" l="1"/>
  <c r="O527" i="12" s="1"/>
  <c r="E311" i="3"/>
  <c r="F311" i="3" s="1"/>
  <c r="O528" i="12" l="1"/>
  <c r="O529" i="12" s="1"/>
  <c r="O530" i="12" s="1"/>
  <c r="O531" i="12" s="1"/>
  <c r="O532" i="12" s="1"/>
  <c r="O533" i="12" s="1"/>
  <c r="O534" i="12" s="1"/>
  <c r="O535" i="12" s="1"/>
  <c r="O536" i="12" s="1"/>
  <c r="O537" i="12" s="1"/>
  <c r="O538" i="12" s="1"/>
  <c r="O539" i="12" s="1"/>
  <c r="O540" i="12" s="1"/>
  <c r="O541" i="12" s="1"/>
  <c r="O542" i="12" s="1"/>
  <c r="O543" i="12" s="1"/>
  <c r="O544" i="12" s="1"/>
  <c r="O545" i="12" s="1"/>
  <c r="O546" i="12" s="1"/>
  <c r="O547" i="12" s="1"/>
  <c r="O548" i="12" s="1"/>
  <c r="O549" i="12" s="1"/>
  <c r="O550" i="12" s="1"/>
  <c r="O551" i="12" s="1"/>
  <c r="O552" i="12" s="1"/>
  <c r="O553" i="12" s="1"/>
  <c r="O554" i="12" s="1"/>
  <c r="O555" i="12" s="1"/>
  <c r="O556" i="12" s="1"/>
  <c r="O557" i="12" s="1"/>
  <c r="O558" i="12" s="1"/>
  <c r="O559" i="12" s="1"/>
  <c r="O560" i="12" s="1"/>
  <c r="O561" i="12" s="1"/>
  <c r="O562" i="12" s="1"/>
  <c r="O563" i="12" s="1"/>
  <c r="O564" i="12" s="1"/>
  <c r="O565" i="12" s="1"/>
  <c r="O566" i="12" s="1"/>
  <c r="O567" i="12" s="1"/>
  <c r="O568" i="12" s="1"/>
  <c r="O569" i="12" s="1"/>
  <c r="O570" i="12" s="1"/>
  <c r="O571" i="12" s="1"/>
  <c r="O572" i="12" s="1"/>
  <c r="O573" i="12" s="1"/>
  <c r="O574" i="12" s="1"/>
  <c r="O575" i="12" s="1"/>
  <c r="O576" i="12" s="1"/>
  <c r="O577" i="12" s="1"/>
  <c r="O578" i="12" s="1"/>
  <c r="O579" i="12" s="1"/>
  <c r="O580" i="12" s="1"/>
  <c r="O581" i="12" s="1"/>
  <c r="E308" i="3"/>
  <c r="F308" i="3" s="1"/>
  <c r="O582" i="12" l="1"/>
  <c r="O583" i="12" s="1"/>
  <c r="O584" i="12" s="1"/>
  <c r="O585" i="12" s="1"/>
  <c r="O586" i="12" s="1"/>
  <c r="O587" i="12" s="1"/>
  <c r="O588" i="12" s="1"/>
  <c r="O589" i="12" s="1"/>
  <c r="O590" i="12" s="1"/>
  <c r="O591" i="12" s="1"/>
  <c r="O592" i="12" s="1"/>
  <c r="O593" i="12" s="1"/>
  <c r="O594" i="12" s="1"/>
  <c r="O595" i="12" s="1"/>
  <c r="O596" i="12" s="1"/>
  <c r="O597" i="12" s="1"/>
  <c r="O598" i="12" s="1"/>
  <c r="O599" i="12" s="1"/>
  <c r="O600" i="12" s="1"/>
  <c r="O601" i="12" s="1"/>
  <c r="O602" i="12" s="1"/>
  <c r="O603" i="12" s="1"/>
  <c r="O604" i="12" s="1"/>
  <c r="O605" i="12" s="1"/>
  <c r="O606" i="12" s="1"/>
  <c r="O607" i="12" s="1"/>
  <c r="O608" i="12" s="1"/>
  <c r="O609" i="12" s="1"/>
  <c r="O610" i="12" s="1"/>
  <c r="O611" i="12" s="1"/>
  <c r="E307" i="3"/>
  <c r="F307" i="3" s="1"/>
  <c r="E306" i="3"/>
  <c r="F306" i="3" s="1"/>
  <c r="O612" i="12" l="1"/>
  <c r="O613" i="12" s="1"/>
  <c r="O614" i="12" s="1"/>
  <c r="O615" i="12" s="1"/>
  <c r="O616" i="12" s="1"/>
  <c r="O617" i="12" s="1"/>
  <c r="O618" i="12" s="1"/>
  <c r="O619" i="12" s="1"/>
  <c r="O620" i="12" s="1"/>
  <c r="O621" i="12" s="1"/>
  <c r="O622" i="12" s="1"/>
  <c r="O623" i="12" s="1"/>
  <c r="O624" i="12" s="1"/>
  <c r="O625" i="12" s="1"/>
  <c r="O626" i="12" s="1"/>
  <c r="O627" i="12" s="1"/>
  <c r="O628" i="12" s="1"/>
  <c r="O629" i="12" s="1"/>
  <c r="O630" i="12" s="1"/>
  <c r="E304" i="3"/>
  <c r="F304" i="3" s="1"/>
  <c r="E303" i="3"/>
  <c r="F303" i="3" s="1"/>
  <c r="O631" i="12" l="1"/>
  <c r="O632" i="12" s="1"/>
  <c r="O633" i="12" s="1"/>
  <c r="O634" i="12" s="1"/>
  <c r="O635" i="12" s="1"/>
  <c r="O636" i="12" s="1"/>
  <c r="O637" i="12" s="1"/>
  <c r="O638" i="12" s="1"/>
  <c r="O639" i="12" s="1"/>
  <c r="O640" i="12" s="1"/>
  <c r="O641" i="12" s="1"/>
  <c r="O642" i="12" s="1"/>
  <c r="O643" i="12" s="1"/>
  <c r="O644" i="12" s="1"/>
  <c r="O645" i="12" s="1"/>
  <c r="O646" i="12" s="1"/>
  <c r="O647" i="12" s="1"/>
  <c r="O648" i="12" s="1"/>
  <c r="O649" i="12" s="1"/>
  <c r="O650" i="12" s="1"/>
  <c r="O651" i="12" s="1"/>
  <c r="O652" i="12" s="1"/>
  <c r="O653" i="12" s="1"/>
  <c r="O654" i="12" s="1"/>
  <c r="O655" i="12" s="1"/>
  <c r="O656" i="12" s="1"/>
  <c r="O657" i="12" s="1"/>
  <c r="O658" i="12" s="1"/>
  <c r="O659" i="12" s="1"/>
  <c r="O660" i="12" s="1"/>
  <c r="O661" i="12" s="1"/>
  <c r="O662" i="12" s="1"/>
  <c r="O663" i="12" s="1"/>
  <c r="O664" i="12" s="1"/>
  <c r="O665" i="12" s="1"/>
  <c r="O666" i="12" s="1"/>
  <c r="O667" i="12" s="1"/>
  <c r="O668" i="12" s="1"/>
  <c r="O669" i="12" s="1"/>
  <c r="O670" i="12" s="1"/>
  <c r="O671" i="12" s="1"/>
  <c r="O672" i="12" s="1"/>
  <c r="O673" i="12" s="1"/>
  <c r="O674" i="12" s="1"/>
  <c r="O675" i="12" s="1"/>
  <c r="O676" i="12" s="1"/>
  <c r="O677" i="12" s="1"/>
  <c r="O678" i="12" s="1"/>
  <c r="O679" i="12" s="1"/>
  <c r="O680" i="12" s="1"/>
  <c r="O681" i="12" s="1"/>
  <c r="O682" i="12" s="1"/>
  <c r="O683" i="12" s="1"/>
  <c r="O684" i="12" s="1"/>
  <c r="O685" i="12" s="1"/>
  <c r="O686" i="12" s="1"/>
  <c r="O687" i="12" s="1"/>
  <c r="O688" i="12" s="1"/>
  <c r="O689" i="12" s="1"/>
  <c r="O690" i="12" s="1"/>
  <c r="O691" i="12" s="1"/>
  <c r="O692" i="12" s="1"/>
  <c r="O693" i="12" s="1"/>
  <c r="O694" i="12" s="1"/>
  <c r="O695" i="12" s="1"/>
  <c r="O696" i="12" s="1"/>
  <c r="O697" i="12" s="1"/>
  <c r="O698" i="12" s="1"/>
  <c r="O699" i="12" s="1"/>
  <c r="O700" i="12" s="1"/>
  <c r="O701" i="12" s="1"/>
  <c r="O702" i="12" s="1"/>
  <c r="O703" i="12" s="1"/>
  <c r="O704" i="12" s="1"/>
  <c r="O705" i="12" s="1"/>
  <c r="O706" i="12" s="1"/>
  <c r="O707" i="12" s="1"/>
  <c r="O708" i="12" s="1"/>
  <c r="O709" i="12" s="1"/>
  <c r="O710" i="12" s="1"/>
  <c r="O711" i="12" s="1"/>
  <c r="G137" i="12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G185" i="12" s="1"/>
  <c r="G186" i="12" s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O712" i="12" l="1"/>
  <c r="O713" i="12" s="1"/>
  <c r="O714" i="12" s="1"/>
  <c r="O715" i="12" s="1"/>
  <c r="O716" i="12" s="1"/>
  <c r="O717" i="12" s="1"/>
  <c r="O718" i="12" s="1"/>
  <c r="O719" i="12" s="1"/>
  <c r="O720" i="12" s="1"/>
  <c r="O721" i="12" s="1"/>
  <c r="O722" i="12" s="1"/>
  <c r="O723" i="12" s="1"/>
  <c r="O724" i="12" s="1"/>
  <c r="O725" i="12" s="1"/>
  <c r="O726" i="12" s="1"/>
  <c r="E302" i="3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207" i="12" l="1"/>
  <c r="G208" i="12" s="1"/>
  <c r="G209" i="12" s="1"/>
  <c r="G210" i="12" s="1"/>
  <c r="G211" i="12" s="1"/>
  <c r="G212" i="12" s="1"/>
  <c r="G213" i="12" s="1"/>
  <c r="G214" i="12" s="1"/>
  <c r="G215" i="12" s="1"/>
  <c r="G216" i="12" s="1"/>
  <c r="G217" i="12" s="1"/>
  <c r="G218" i="12" s="1"/>
  <c r="G219" i="12" s="1"/>
  <c r="E295" i="3"/>
  <c r="F295" i="3" s="1"/>
  <c r="E294" i="3"/>
  <c r="F294" i="3" s="1"/>
  <c r="G220" i="12" l="1"/>
  <c r="G221" i="12" s="1"/>
  <c r="G222" i="12" s="1"/>
  <c r="G223" i="12" s="1"/>
  <c r="G224" i="12" s="1"/>
  <c r="H5" i="9"/>
  <c r="H7" i="9" s="1"/>
  <c r="K17" i="9"/>
  <c r="G225" i="12" l="1"/>
  <c r="G226" i="12" s="1"/>
  <c r="G227" i="12" s="1"/>
  <c r="G228" i="12" s="1"/>
  <c r="G229" i="12" s="1"/>
  <c r="G230" i="12" s="1"/>
  <c r="G231" i="12" s="1"/>
  <c r="H8" i="9"/>
  <c r="H9" i="9" s="1"/>
  <c r="H27" i="9" s="1"/>
  <c r="B29" i="9" s="1"/>
  <c r="K7" i="9"/>
  <c r="K19" i="9" s="1"/>
  <c r="G232" i="12" l="1"/>
  <c r="G233" i="12" s="1"/>
  <c r="G234" i="12" s="1"/>
  <c r="G235" i="12" s="1"/>
  <c r="G236" i="12" s="1"/>
  <c r="G237" i="12" s="1"/>
  <c r="G238" i="12" s="1"/>
  <c r="G239" i="12" s="1"/>
  <c r="G240" i="12" s="1"/>
  <c r="G241" i="12" s="1"/>
  <c r="G242" i="12" s="1"/>
  <c r="K8" i="9"/>
  <c r="K9" i="9" s="1"/>
  <c r="G243" i="12" l="1"/>
  <c r="G244" i="12" s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N15" i="9"/>
  <c r="N5" i="9"/>
  <c r="N6" i="9" s="1"/>
  <c r="G256" i="12" l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G288" i="12" s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C5" i="9" l="1"/>
  <c r="AC6" i="9" l="1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97" i="6"/>
  <c r="T96" i="6"/>
  <c r="T95" i="6"/>
  <c r="T94" i="6"/>
  <c r="T93" i="6"/>
  <c r="T92" i="6"/>
  <c r="U92" i="6" s="1"/>
  <c r="W37" i="6"/>
  <c r="W38" i="6" s="1"/>
  <c r="U89" i="6"/>
  <c r="U88" i="6"/>
  <c r="U87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  <c r="C551" i="3"/>
  <c r="C554" i="3" s="1"/>
  <c r="C555" i="3" s="1"/>
  <c r="C556" i="3" s="1"/>
  <c r="C55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55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59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74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77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E89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89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</commentList>
</comments>
</file>

<file path=xl/sharedStrings.xml><?xml version="1.0" encoding="utf-8"?>
<sst xmlns="http://schemas.openxmlformats.org/spreadsheetml/2006/main" count="11554" uniqueCount="8671">
  <si>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</si>
  <si>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</si>
  <si>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</si>
  <si>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</si>
  <si>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</si>
  <si>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</si>
  <si>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</si>
  <si>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</si>
  <si>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</si>
  <si>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</si>
  <si>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</si>
  <si>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</si>
  <si>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</si>
  <si>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</si>
  <si>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</si>
  <si>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</si>
  <si>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</si>
  <si>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</si>
  <si>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</si>
  <si>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</si>
  <si>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</si>
  <si>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</si>
  <si>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</si>
  <si>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</si>
  <si>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</si>
  <si>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</si>
  <si>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</si>
  <si>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</si>
  <si>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</si>
  <si>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</si>
  <si>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</si>
  <si>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</si>
  <si>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</si>
  <si>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</si>
  <si>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</si>
  <si>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</si>
  <si>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</si>
  <si>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</si>
  <si>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</si>
  <si>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</si>
  <si>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</si>
  <si>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</si>
  <si>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</si>
  <si>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</si>
  <si>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</si>
  <si>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</si>
  <si>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</si>
  <si>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</si>
  <si>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</si>
  <si>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</si>
  <si>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</si>
  <si>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</si>
  <si>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</si>
  <si>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</si>
  <si>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</si>
  <si>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</si>
  <si>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</si>
  <si>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</si>
  <si>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</si>
  <si>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</si>
  <si>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</si>
  <si>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</si>
  <si>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</si>
  <si>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</si>
  <si>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</si>
  <si>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</si>
  <si>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</si>
  <si>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</si>
  <si>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</si>
  <si>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</si>
  <si>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</si>
  <si>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</si>
  <si>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</si>
  <si>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</si>
  <si>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</si>
  <si>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</si>
  <si>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</si>
  <si>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</si>
  <si>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</si>
  <si>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</si>
  <si>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</si>
  <si>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</si>
  <si>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</si>
  <si>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</si>
  <si>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</si>
  <si>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</si>
  <si>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</si>
  <si>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</si>
  <si>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</si>
  <si>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</si>
  <si>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</si>
  <si>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</si>
  <si>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</si>
  <si>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</si>
  <si>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</si>
  <si>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</si>
  <si>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</si>
  <si>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</si>
  <si>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</si>
  <si>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</si>
  <si>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</si>
  <si>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</si>
  <si>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</si>
  <si>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</si>
  <si>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</si>
  <si>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</si>
  <si>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</si>
  <si>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</si>
  <si>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</si>
  <si>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</si>
  <si>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</si>
  <si>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</si>
  <si>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</si>
  <si>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</si>
  <si>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</si>
  <si>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</si>
  <si>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</si>
  <si>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</si>
  <si>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</si>
  <si>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</si>
  <si>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</si>
  <si>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</si>
  <si>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</si>
  <si>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</si>
  <si>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</si>
  <si>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</si>
  <si>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</si>
  <si>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</si>
  <si>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</si>
  <si>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</si>
  <si>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</si>
  <si>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</si>
  <si>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</si>
  <si>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</si>
  <si>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</si>
  <si>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</si>
  <si>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</si>
  <si>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</si>
  <si>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</si>
  <si>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</si>
  <si>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</si>
  <si>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</si>
  <si>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</si>
  <si>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</si>
  <si>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</si>
  <si>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</si>
  <si>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</si>
  <si>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</si>
  <si>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</si>
  <si>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</si>
  <si>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</si>
  <si>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</si>
  <si>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</si>
  <si>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</si>
  <si>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</si>
  <si>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</si>
  <si>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</si>
  <si>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</si>
  <si>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</si>
  <si>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</si>
  <si>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</si>
  <si>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</si>
  <si>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</si>
  <si>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</si>
  <si>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</si>
  <si>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</si>
  <si>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</si>
  <si>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</si>
  <si>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</si>
  <si>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</si>
  <si>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</si>
  <si>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</si>
  <si>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</si>
  <si>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</si>
  <si>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</si>
  <si>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</si>
  <si>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</si>
  <si>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</si>
  <si>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</si>
  <si>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</si>
  <si>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</si>
  <si>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</si>
  <si>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</si>
  <si>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</si>
  <si>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</si>
  <si>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</si>
  <si>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</si>
  <si>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</si>
  <si>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</si>
  <si>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</si>
  <si>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</si>
  <si>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</si>
  <si>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</si>
  <si>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</si>
  <si>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</si>
  <si>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</si>
  <si>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</si>
  <si>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</si>
  <si>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</si>
  <si>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</si>
  <si>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</si>
  <si>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</si>
  <si>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</si>
  <si>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</si>
  <si>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</si>
  <si>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</si>
  <si>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</si>
  <si>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</si>
  <si>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</si>
  <si>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</si>
  <si>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</si>
  <si>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</si>
  <si>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</si>
  <si>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</si>
  <si>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</si>
  <si>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</si>
  <si>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</si>
  <si>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</si>
  <si>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</si>
  <si>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</si>
  <si>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</si>
  <si>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</si>
  <si>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</si>
  <si>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</si>
  <si>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</si>
  <si>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</si>
  <si>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</si>
  <si>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</si>
  <si>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</si>
  <si>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</si>
  <si>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</si>
  <si>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</si>
  <si>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</si>
  <si>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</si>
  <si>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</si>
  <si>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</si>
  <si>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</si>
  <si>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</si>
  <si>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</si>
  <si>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</si>
  <si>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</si>
  <si>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</si>
  <si>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</si>
  <si>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</si>
  <si>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</si>
  <si>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</si>
  <si>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</si>
  <si>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</si>
  <si>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</si>
  <si>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</si>
  <si>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</si>
  <si>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</si>
  <si>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</si>
  <si>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</si>
  <si>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</si>
  <si>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</si>
  <si>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</si>
  <si>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</si>
  <si>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</si>
  <si>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</si>
  <si>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</si>
  <si>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</si>
  <si>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</si>
  <si>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</si>
  <si>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</si>
  <si>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</si>
  <si>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</si>
  <si>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</si>
  <si>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</si>
  <si>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</si>
  <si>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</si>
  <si>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</si>
  <si>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</si>
  <si>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</si>
  <si>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</si>
  <si>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</si>
  <si>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</si>
  <si>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</si>
  <si>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</si>
  <si>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</si>
  <si>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</si>
  <si>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</si>
  <si>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</si>
  <si>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</si>
  <si>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</si>
  <si>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</si>
  <si>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</si>
  <si>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</si>
  <si>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</si>
  <si>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</si>
  <si>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</si>
  <si>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</si>
  <si>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</si>
  <si>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</si>
  <si>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</si>
  <si>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</si>
  <si>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</si>
  <si>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</si>
  <si>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</si>
  <si>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</si>
  <si>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</si>
  <si>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</si>
  <si>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</si>
  <si>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</si>
  <si>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</si>
  <si>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</si>
  <si>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</si>
  <si>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</si>
  <si>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</si>
  <si>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</si>
  <si>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</si>
  <si>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</si>
  <si>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</si>
  <si>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</si>
  <si>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</si>
  <si>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</si>
  <si>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</si>
  <si>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</si>
  <si>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</si>
  <si>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</si>
  <si>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</si>
  <si>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</si>
  <si>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</si>
  <si>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</si>
  <si>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</si>
  <si>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</si>
  <si>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</si>
  <si>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</si>
  <si>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</si>
  <si>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</si>
  <si>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</si>
  <si>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</si>
  <si>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</si>
  <si>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</si>
  <si>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</si>
  <si>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</si>
  <si>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</si>
  <si>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</si>
  <si>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</si>
  <si>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</si>
  <si>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</si>
  <si>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</si>
  <si>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</si>
  <si>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</si>
  <si>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</si>
  <si>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</si>
  <si>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</si>
  <si>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</si>
  <si>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</si>
  <si>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</si>
  <si>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</si>
  <si>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</si>
  <si>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</si>
  <si>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</si>
  <si>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</si>
  <si>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</si>
  <si>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</si>
  <si>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</si>
  <si>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</si>
  <si>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</si>
  <si>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</si>
  <si>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</si>
  <si>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</si>
  <si>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</si>
  <si>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</si>
  <si>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</si>
  <si>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</si>
  <si>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</si>
  <si>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</si>
  <si>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</si>
  <si>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</si>
  <si>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</si>
  <si>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</si>
  <si>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</si>
  <si>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</si>
  <si>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</si>
  <si>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</si>
  <si>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</si>
  <si>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</si>
  <si>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</si>
  <si>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</si>
  <si>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</si>
  <si>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</si>
  <si>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</si>
  <si>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</si>
  <si>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</si>
  <si>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</si>
  <si>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</si>
  <si>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</si>
  <si>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</si>
  <si>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</si>
  <si>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</si>
  <si>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</si>
  <si>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</si>
  <si>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</si>
  <si>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</si>
  <si>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</si>
  <si>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</si>
  <si>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</si>
  <si>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</si>
  <si>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</si>
  <si>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</si>
  <si>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</si>
  <si>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</si>
  <si>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</si>
  <si>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</si>
  <si>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</si>
  <si>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</si>
  <si>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</si>
  <si>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</si>
  <si>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</si>
  <si>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</si>
  <si>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</si>
  <si>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</si>
  <si>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</si>
  <si>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</si>
  <si>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</si>
  <si>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</si>
  <si>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</si>
  <si>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</si>
  <si>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</si>
  <si>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</si>
  <si>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</si>
  <si>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</si>
  <si>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</si>
  <si>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</si>
  <si>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</si>
  <si>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</si>
  <si>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</si>
  <si>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</si>
  <si>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</si>
  <si>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</si>
  <si>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</si>
  <si>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</si>
  <si>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</si>
  <si>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</si>
  <si>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</si>
  <si>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</si>
  <si>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</si>
  <si>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</si>
  <si>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</si>
  <si>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</si>
  <si>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</si>
  <si>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</si>
  <si>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</si>
  <si>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</si>
  <si>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</si>
  <si>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</si>
  <si>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</si>
  <si>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</si>
  <si>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</si>
  <si>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</si>
  <si>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</si>
  <si>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</si>
  <si>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</si>
  <si>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</si>
  <si>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</si>
  <si>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</si>
  <si>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</si>
  <si>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</si>
  <si>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</si>
  <si>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</si>
  <si>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</si>
  <si>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</si>
  <si>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</si>
  <si>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</si>
  <si>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</si>
  <si>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</si>
  <si>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</si>
  <si>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</si>
  <si>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</si>
  <si>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</si>
  <si>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</si>
  <si>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</si>
  <si>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</si>
  <si>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</si>
  <si>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</si>
  <si>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</si>
  <si>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</si>
  <si>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</si>
  <si>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</si>
  <si>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</si>
  <si>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</si>
  <si>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</si>
  <si>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</si>
  <si>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</si>
  <si>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</si>
  <si>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</si>
  <si>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</si>
  <si>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</si>
  <si>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</si>
  <si>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</si>
  <si>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</si>
  <si>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</si>
  <si>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</si>
  <si>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</si>
  <si>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</si>
  <si>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</si>
  <si>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</si>
  <si>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</si>
  <si>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</si>
  <si>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</si>
  <si>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</si>
  <si>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</si>
  <si>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</si>
  <si>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</si>
  <si>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</si>
  <si>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</si>
  <si>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</si>
  <si>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</si>
  <si>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</si>
  <si>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</si>
  <si>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</si>
  <si>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</si>
  <si>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</si>
  <si>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</si>
  <si>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</si>
  <si>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</si>
  <si>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</si>
  <si>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</si>
  <si>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</si>
  <si>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</si>
  <si>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</si>
  <si>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</si>
  <si>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</si>
  <si>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</si>
  <si>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</si>
  <si>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</si>
  <si>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</si>
  <si>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</si>
  <si>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</si>
  <si>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</si>
  <si>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</si>
  <si>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</si>
  <si>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</si>
  <si>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</si>
  <si>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</si>
  <si>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</si>
  <si>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</si>
  <si>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</si>
  <si>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</si>
  <si>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</si>
  <si>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</si>
  <si>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</si>
  <si>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</si>
  <si>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</si>
  <si>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</si>
  <si>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</si>
  <si>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</si>
  <si>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</si>
  <si>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</si>
  <si>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</si>
  <si>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</si>
  <si>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</si>
  <si>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</si>
  <si>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</si>
  <si>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</si>
  <si>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</si>
  <si>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</si>
  <si>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</si>
  <si>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</si>
  <si>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</si>
  <si>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</si>
  <si>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</si>
  <si>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</si>
  <si>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</si>
  <si>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</si>
  <si>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</si>
  <si>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</si>
  <si>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</si>
  <si>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</si>
  <si>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</si>
  <si>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</si>
  <si>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</si>
  <si>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</si>
  <si>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</si>
  <si>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</si>
  <si>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</si>
  <si>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</si>
  <si>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</si>
  <si>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</si>
  <si>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</si>
  <si>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</si>
  <si>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</si>
  <si>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</si>
  <si>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</si>
  <si>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</si>
  <si>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</si>
  <si>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</si>
  <si>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</si>
  <si>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</si>
  <si>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</si>
  <si>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</si>
  <si>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</si>
  <si>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</si>
  <si>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</si>
  <si>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</si>
  <si>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</si>
  <si>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</si>
  <si>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</si>
  <si>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</si>
  <si>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</si>
  <si>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</si>
  <si>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</si>
  <si>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</si>
  <si>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</si>
  <si>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</si>
  <si>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</si>
  <si>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</si>
  <si>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</si>
  <si>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</si>
  <si>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</si>
  <si>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</si>
  <si>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</si>
  <si>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</si>
  <si>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</si>
  <si>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</si>
  <si>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</si>
  <si>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</si>
  <si>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</si>
  <si>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</si>
  <si>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</si>
  <si>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</si>
  <si>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</si>
  <si>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</si>
  <si>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</si>
  <si>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</si>
  <si>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</si>
  <si>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</si>
  <si>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</si>
  <si>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</si>
  <si>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</si>
  <si>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</si>
  <si>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</si>
  <si>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</si>
  <si>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</si>
  <si>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</si>
  <si>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</si>
  <si>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</si>
  <si>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</si>
  <si>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</si>
  <si>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</si>
  <si>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</si>
  <si>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</si>
  <si>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</si>
  <si>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</si>
  <si>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</si>
  <si>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</si>
  <si>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</si>
  <si>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</si>
  <si>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</si>
  <si>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</si>
  <si>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</si>
  <si>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</si>
  <si>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</si>
  <si>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</si>
  <si>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</si>
  <si>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</si>
  <si>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</si>
  <si>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</si>
  <si>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</si>
  <si>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</si>
  <si>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</si>
  <si>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</si>
  <si>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</si>
  <si>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</si>
  <si>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</si>
  <si>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</si>
  <si>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</si>
  <si>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</si>
  <si>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</si>
  <si>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</si>
  <si>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</si>
  <si>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</si>
  <si>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</si>
  <si>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</si>
  <si>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</si>
  <si>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</si>
  <si>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</si>
  <si>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</si>
  <si>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</si>
  <si>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</si>
  <si>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</si>
  <si>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</si>
  <si>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</si>
  <si>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</si>
  <si>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</si>
  <si>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</si>
  <si>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</si>
  <si>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</si>
  <si>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</si>
  <si>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</si>
  <si>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</si>
  <si>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</si>
  <si>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</si>
  <si>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</si>
  <si>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</si>
  <si>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</si>
  <si>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</si>
  <si>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</si>
  <si>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</si>
  <si>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</si>
  <si>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</si>
  <si>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</si>
  <si>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</si>
  <si>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</si>
  <si>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</si>
  <si>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</si>
  <si>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</si>
  <si>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</si>
  <si>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</si>
  <si>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</si>
  <si>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</si>
  <si>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</si>
  <si>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</si>
  <si>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</si>
  <si>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</si>
  <si>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</si>
  <si>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</si>
  <si>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</si>
  <si>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</si>
  <si>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</si>
  <si>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</si>
  <si>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</si>
  <si>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</si>
  <si>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</si>
  <si>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</si>
  <si>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</si>
  <si>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</si>
  <si>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</si>
  <si>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</si>
  <si>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</si>
  <si>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</si>
  <si>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</si>
  <si>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</si>
  <si>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</si>
  <si>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</si>
  <si>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</si>
  <si>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</si>
  <si>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</si>
  <si>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</si>
  <si>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</si>
  <si>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</si>
  <si>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</si>
  <si>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</si>
  <si>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</si>
  <si>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</si>
  <si>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</si>
  <si>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</si>
  <si>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</si>
  <si>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</si>
  <si>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</si>
  <si>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</si>
  <si>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</si>
  <si>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</si>
  <si>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</si>
  <si>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</si>
  <si>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</si>
  <si>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</si>
  <si>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</si>
  <si>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</si>
  <si>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</si>
  <si>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</si>
  <si>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</si>
  <si>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</si>
  <si>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</si>
  <si>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</si>
  <si>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</si>
  <si>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</si>
  <si>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</si>
  <si>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</si>
  <si>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</si>
  <si>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</si>
  <si>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</si>
  <si>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</si>
  <si>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</si>
  <si>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</si>
  <si>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</si>
  <si>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</si>
  <si>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</si>
  <si>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</si>
  <si>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</si>
  <si>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</si>
  <si>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</si>
  <si>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</si>
  <si>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</si>
  <si>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</si>
  <si>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</si>
  <si>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</si>
  <si>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</si>
  <si>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</si>
  <si>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</si>
  <si>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</si>
  <si>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</si>
  <si>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</si>
  <si>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</si>
  <si>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</si>
  <si>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</si>
  <si>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</si>
  <si>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</si>
  <si>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</si>
  <si>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</si>
  <si>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</si>
  <si>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</si>
  <si>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</si>
  <si>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</si>
  <si>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</si>
  <si>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</si>
  <si>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</si>
  <si>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</si>
  <si>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</si>
  <si>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</si>
  <si>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</si>
  <si>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</si>
  <si>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</si>
  <si>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</si>
  <si>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</si>
  <si>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</si>
  <si>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</si>
  <si>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</si>
  <si>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</si>
  <si>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</si>
  <si>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</si>
  <si>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</si>
  <si>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</si>
  <si>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</si>
  <si>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</si>
  <si>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</si>
  <si>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</si>
  <si>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</si>
  <si>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</si>
  <si>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</si>
  <si>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</si>
  <si>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</si>
  <si>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</si>
  <si>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</si>
  <si>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</si>
  <si>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</si>
  <si>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</si>
  <si>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</si>
  <si>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</si>
  <si>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</si>
  <si>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</si>
  <si>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</si>
  <si>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</si>
  <si>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</si>
  <si>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</si>
  <si>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</si>
  <si>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</si>
  <si>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</si>
  <si>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</si>
  <si>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</si>
  <si>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</si>
  <si>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</si>
  <si>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</si>
  <si>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</si>
  <si>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</si>
  <si>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</si>
  <si>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</si>
  <si>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</si>
  <si>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</si>
  <si>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</si>
  <si>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</si>
  <si>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</si>
  <si>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</si>
  <si>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</si>
  <si>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</si>
  <si>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</si>
  <si>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</si>
  <si>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</si>
  <si>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</si>
  <si>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</si>
  <si>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</si>
  <si>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</si>
  <si>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</si>
  <si>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</si>
  <si>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</si>
  <si>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</si>
  <si>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</si>
  <si>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</si>
  <si>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</si>
  <si>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</si>
  <si>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</si>
  <si>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</si>
  <si>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</si>
  <si>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</si>
  <si>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</si>
  <si>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</si>
  <si>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</si>
  <si>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</si>
  <si>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</si>
  <si>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</si>
  <si>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</si>
  <si>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</si>
  <si>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</si>
  <si>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</si>
  <si>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</si>
  <si>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</si>
  <si>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</si>
  <si>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</si>
  <si>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</si>
  <si>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</si>
  <si>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</si>
  <si>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</si>
  <si>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</si>
  <si>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</si>
  <si>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</si>
  <si>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</si>
  <si>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</si>
  <si>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</si>
  <si>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</si>
  <si>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</si>
  <si>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</si>
  <si>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</si>
  <si>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</si>
  <si>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</si>
  <si>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</si>
  <si>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</si>
  <si>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</si>
  <si>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</si>
  <si>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</si>
  <si>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</si>
  <si>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</si>
  <si>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</si>
  <si>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</si>
  <si>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</si>
  <si>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</si>
  <si>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</si>
  <si>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</si>
  <si>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</si>
  <si>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</si>
  <si>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</si>
  <si>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</si>
  <si>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</si>
  <si>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</si>
  <si>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</si>
  <si>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</si>
  <si>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</si>
  <si>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</si>
  <si>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</si>
  <si>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</si>
  <si>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</si>
  <si>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</si>
  <si>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</si>
  <si>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</si>
  <si>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</si>
  <si>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</si>
  <si>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</si>
  <si>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</si>
  <si>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</si>
  <si>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</si>
  <si>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</si>
  <si>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</si>
  <si>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</si>
  <si>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</si>
  <si>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</si>
  <si>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</si>
  <si>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</si>
  <si>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</si>
  <si>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</si>
  <si>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</si>
  <si>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</si>
  <si>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</si>
  <si>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</si>
  <si>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</si>
  <si>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</si>
  <si>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</si>
  <si>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</si>
  <si>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</si>
  <si>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</si>
  <si>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</si>
  <si>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</si>
  <si>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</si>
  <si>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</si>
  <si>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</si>
  <si>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</si>
  <si>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</si>
  <si>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</si>
  <si>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</si>
  <si>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</si>
  <si>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</si>
  <si>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</si>
  <si>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</si>
  <si>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</si>
  <si>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</si>
  <si>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</si>
  <si>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</si>
  <si>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</si>
  <si>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</si>
  <si>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</si>
  <si>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</si>
  <si>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</si>
  <si>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</si>
  <si>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</si>
  <si>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</si>
  <si>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</si>
  <si>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</si>
  <si>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</si>
  <si>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</si>
  <si>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</si>
  <si>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</si>
  <si>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</si>
  <si>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</si>
  <si>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</si>
  <si>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</si>
  <si>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</si>
  <si>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</si>
  <si>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</si>
  <si>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</si>
  <si>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</si>
  <si>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</si>
  <si>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</si>
  <si>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</si>
  <si>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</si>
  <si>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</si>
  <si>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</si>
  <si>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</si>
  <si>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</si>
  <si>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</si>
  <si>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</si>
  <si>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</si>
  <si>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</si>
  <si>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</si>
  <si>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</si>
  <si>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</si>
  <si>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</si>
  <si>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</si>
  <si>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</si>
  <si>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</si>
  <si>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</si>
  <si>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</si>
  <si>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</si>
  <si>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</si>
  <si>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</si>
  <si>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</si>
  <si>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</si>
  <si>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</si>
  <si>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</si>
  <si>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</si>
  <si>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</si>
  <si>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</si>
  <si>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</si>
  <si>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</si>
  <si>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</si>
  <si>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</si>
  <si>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</si>
  <si>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</si>
  <si>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</si>
  <si>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</si>
  <si>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</si>
  <si>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</si>
  <si>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</si>
  <si>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</si>
  <si>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</si>
  <si>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</si>
  <si>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</si>
  <si>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</si>
  <si>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</si>
  <si>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</si>
  <si>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</si>
  <si>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</si>
  <si>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</si>
  <si>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</si>
  <si>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</si>
  <si>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</si>
  <si>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</si>
  <si>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</si>
  <si>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</si>
  <si>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</si>
  <si>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</si>
  <si>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</si>
  <si>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</si>
  <si>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</si>
  <si>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</si>
  <si>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</si>
  <si>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</si>
  <si>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</si>
  <si>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</si>
  <si>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</si>
  <si>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</si>
  <si>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</si>
  <si>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</si>
  <si>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</si>
  <si>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</si>
  <si>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</si>
  <si>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</si>
  <si>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</si>
  <si>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</si>
  <si>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</si>
  <si>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</si>
  <si>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</si>
  <si>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</si>
  <si>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</si>
  <si>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</si>
  <si>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</si>
  <si>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</si>
  <si>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</si>
  <si>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</si>
  <si>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</si>
  <si>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</si>
  <si>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</si>
  <si>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</si>
  <si>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</si>
  <si>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</si>
  <si>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</si>
  <si>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</si>
  <si>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</si>
  <si>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</si>
  <si>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</si>
  <si>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</si>
  <si>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</si>
  <si>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</si>
  <si>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</si>
  <si>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</si>
  <si>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</si>
  <si>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</si>
  <si>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</si>
  <si>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</si>
  <si>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</si>
  <si>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</si>
  <si>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</si>
  <si>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</si>
  <si>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</si>
  <si>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</si>
  <si>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</si>
  <si>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</si>
  <si>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</si>
  <si>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</si>
  <si>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</si>
  <si>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</si>
  <si>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</si>
  <si>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</si>
  <si>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</si>
  <si>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</si>
  <si>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</si>
  <si>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</si>
  <si>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</si>
  <si>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</si>
  <si>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</si>
  <si>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</si>
  <si>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</si>
  <si>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</si>
  <si>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</si>
  <si>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</si>
  <si>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</si>
  <si>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</si>
  <si>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</si>
  <si>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</si>
  <si>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</si>
  <si>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</si>
  <si>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</si>
  <si>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</si>
  <si>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</si>
  <si>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</si>
  <si>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</si>
  <si>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</si>
  <si>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</si>
  <si>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</si>
  <si>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</si>
  <si>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</si>
  <si>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</si>
  <si>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</si>
  <si>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</si>
  <si>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</si>
  <si>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</si>
  <si>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</si>
  <si>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</si>
  <si>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</si>
  <si>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</si>
  <si>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</si>
  <si>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</si>
  <si>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</si>
  <si>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</si>
  <si>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</si>
  <si>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</si>
  <si>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</si>
  <si>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</si>
  <si>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</si>
  <si>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</si>
  <si>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</si>
  <si>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</si>
  <si>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</si>
  <si>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</si>
  <si>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</si>
  <si>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</si>
  <si>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</si>
  <si>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</si>
  <si>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</si>
  <si>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</si>
  <si>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</si>
  <si>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</si>
  <si>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</si>
  <si>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</si>
  <si>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</si>
  <si>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</si>
  <si>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</si>
  <si>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</si>
  <si>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</si>
  <si>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</si>
  <si>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</si>
  <si>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</si>
  <si>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</si>
  <si>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</si>
  <si>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</si>
  <si>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</si>
  <si>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</si>
  <si>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</si>
  <si>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</si>
  <si>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</si>
  <si>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</si>
  <si>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</si>
  <si>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</si>
  <si>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</si>
  <si>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</si>
  <si>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</si>
  <si>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</si>
  <si>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</si>
  <si>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</si>
  <si>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</si>
  <si>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</si>
  <si>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</si>
  <si>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</si>
  <si>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</si>
  <si>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</si>
  <si>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</si>
  <si>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</si>
  <si>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</si>
  <si>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</si>
  <si>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</si>
  <si>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</si>
  <si>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</si>
  <si>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</si>
  <si>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</si>
  <si>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</si>
  <si>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</si>
  <si>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</si>
  <si>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</si>
  <si>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</si>
  <si>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</si>
  <si>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</si>
  <si>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</si>
  <si>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</si>
  <si>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</si>
  <si>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</si>
  <si>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</si>
  <si>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</si>
  <si>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</si>
  <si>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</si>
  <si>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</si>
  <si>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</si>
  <si>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</si>
  <si>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</si>
  <si>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</si>
  <si>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</si>
  <si>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</si>
  <si>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</si>
  <si>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</si>
  <si>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</si>
  <si>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</si>
  <si>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</si>
  <si>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</si>
  <si>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</si>
  <si>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</si>
  <si>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</si>
  <si>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</si>
  <si>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</si>
  <si>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</si>
  <si>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</si>
  <si>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</si>
  <si>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</si>
  <si>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</si>
  <si>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</si>
  <si>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</si>
  <si>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</si>
  <si>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</si>
  <si>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</si>
  <si>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</si>
  <si>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</si>
  <si>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</si>
  <si>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</si>
  <si>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</si>
  <si>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</si>
  <si>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</si>
  <si>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</si>
  <si>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</si>
  <si>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</si>
  <si>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</si>
  <si>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</si>
  <si>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</si>
  <si>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</si>
  <si>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</si>
  <si>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</si>
  <si>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</si>
  <si>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</si>
  <si>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</si>
  <si>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</si>
  <si>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</si>
  <si>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</si>
  <si>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</si>
  <si>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</si>
  <si>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</si>
  <si>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</si>
  <si>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</si>
  <si>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</si>
  <si>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</si>
  <si>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</si>
  <si>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</si>
  <si>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</si>
  <si>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</si>
  <si>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</si>
  <si>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</si>
  <si>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</si>
  <si>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</si>
  <si>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</si>
  <si>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</si>
  <si>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</si>
  <si>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</si>
  <si>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</si>
  <si>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</si>
  <si>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</si>
  <si>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</si>
  <si>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</si>
  <si>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</si>
  <si>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</si>
  <si>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</si>
  <si>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</si>
  <si>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</si>
  <si>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</si>
  <si>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</si>
  <si>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</si>
  <si>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</si>
  <si>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</si>
  <si>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</si>
  <si>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</si>
  <si>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</si>
  <si>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</si>
  <si>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</si>
  <si>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</si>
  <si>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</si>
  <si>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</si>
  <si>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</si>
  <si>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</si>
  <si>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</si>
  <si>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</si>
  <si>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</si>
  <si>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</si>
  <si>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</si>
  <si>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</si>
  <si>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</si>
  <si>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</si>
  <si>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</si>
  <si>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</si>
  <si>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</si>
  <si>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</si>
  <si>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</si>
  <si>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</si>
  <si>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</si>
  <si>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</si>
  <si>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</si>
  <si>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</si>
  <si>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</si>
  <si>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</si>
  <si>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</si>
  <si>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</si>
  <si>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</si>
  <si>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</si>
  <si>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</si>
  <si>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</si>
  <si>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</si>
  <si>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</si>
  <si>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</si>
  <si>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</si>
  <si>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</si>
  <si>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</si>
  <si>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</si>
  <si>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</si>
  <si>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</si>
  <si>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</si>
  <si>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</si>
  <si>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</si>
  <si>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</si>
  <si>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</si>
  <si>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</si>
  <si>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</si>
  <si>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</si>
  <si>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</si>
  <si>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</si>
  <si>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</si>
  <si>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</si>
  <si>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</si>
  <si>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</si>
  <si>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</si>
  <si>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</si>
  <si>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</si>
  <si>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</si>
  <si>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</si>
  <si>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</si>
  <si>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</si>
  <si>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</si>
  <si>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</si>
  <si>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</si>
  <si>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</si>
  <si>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</si>
  <si>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</si>
  <si>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</si>
  <si>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</si>
  <si>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</si>
  <si>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</si>
  <si>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</si>
  <si>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</si>
  <si>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</si>
  <si>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</si>
  <si>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</si>
  <si>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</si>
  <si>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</si>
  <si>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</si>
  <si>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</si>
  <si>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</si>
  <si>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</si>
  <si>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</si>
  <si>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</si>
  <si>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</si>
  <si>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</si>
  <si>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</si>
  <si>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</si>
  <si>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</si>
  <si>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</si>
  <si>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</si>
  <si>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</si>
  <si>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</si>
  <si>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</si>
  <si>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</si>
  <si>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</si>
  <si>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</si>
  <si>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</si>
  <si>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</si>
  <si>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</si>
  <si>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</si>
  <si>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</si>
  <si>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</si>
  <si>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</si>
  <si>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</si>
  <si>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</si>
  <si>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</si>
  <si>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</si>
  <si>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</si>
  <si>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</si>
  <si>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</si>
  <si>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</si>
  <si>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</si>
  <si>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</si>
  <si>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</si>
  <si>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</si>
  <si>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</si>
  <si>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</si>
  <si>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</si>
  <si>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</si>
  <si>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</si>
  <si>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</si>
  <si>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</si>
  <si>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</si>
  <si>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</si>
  <si>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</si>
  <si>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</si>
  <si>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</si>
  <si>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</si>
  <si>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</si>
  <si>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</si>
  <si>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</si>
  <si>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</si>
  <si>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</si>
  <si>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</si>
  <si>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</si>
  <si>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</si>
  <si>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</si>
  <si>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</si>
  <si>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</si>
  <si>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</si>
  <si>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</si>
  <si>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</si>
  <si>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</si>
  <si>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</si>
  <si>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</si>
  <si>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</si>
  <si>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</si>
  <si>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</si>
  <si>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</si>
  <si>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</si>
  <si>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</si>
  <si>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</si>
  <si>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</si>
  <si>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</si>
  <si>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</si>
  <si>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</si>
  <si>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</si>
  <si>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</si>
  <si>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</si>
  <si>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</si>
  <si>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</si>
  <si>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</si>
  <si>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</si>
  <si>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</si>
  <si>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</si>
  <si>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</si>
  <si>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</si>
  <si>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</si>
  <si>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</si>
  <si>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</si>
  <si>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</si>
  <si>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</si>
  <si>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</si>
  <si>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</si>
  <si>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</si>
  <si>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</si>
  <si>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</si>
  <si>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</si>
  <si>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</si>
  <si>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</si>
  <si>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</si>
  <si>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</si>
  <si>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</si>
  <si>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</si>
  <si>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</si>
  <si>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</si>
  <si>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</si>
  <si>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</si>
  <si>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</si>
  <si>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</si>
  <si>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</si>
  <si>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</si>
  <si>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</si>
  <si>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</si>
  <si>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</si>
  <si>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</si>
  <si>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</si>
  <si>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</si>
  <si>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</si>
  <si>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</si>
  <si>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</si>
  <si>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</si>
  <si>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</si>
  <si>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</si>
  <si>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</si>
  <si>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</si>
  <si>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</si>
  <si>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</si>
  <si>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</si>
  <si>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</si>
  <si>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</si>
  <si>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</si>
  <si>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</si>
  <si>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</si>
  <si>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</si>
  <si>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</si>
  <si>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</si>
  <si>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</si>
  <si>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</si>
  <si>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</si>
  <si>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</si>
  <si>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</si>
  <si>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</si>
  <si>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</si>
  <si>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</si>
  <si>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</si>
  <si>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</si>
  <si>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</si>
  <si>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</si>
  <si>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</si>
  <si>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</si>
  <si>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</si>
  <si>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</si>
  <si>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</si>
  <si>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</si>
  <si>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</si>
  <si>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</si>
  <si>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</si>
  <si>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</si>
  <si>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</si>
  <si>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</si>
  <si>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</si>
  <si>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</si>
  <si>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</si>
  <si>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</si>
  <si>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</si>
  <si>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</si>
  <si>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</si>
  <si>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</si>
  <si>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</si>
  <si>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</si>
  <si>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</si>
  <si>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</si>
  <si>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</si>
  <si>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</si>
  <si>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</si>
  <si>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</si>
  <si>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</si>
  <si>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</si>
  <si>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</si>
  <si>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</si>
  <si>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</si>
  <si>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</si>
  <si>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</si>
  <si>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</si>
  <si>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</si>
  <si>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</si>
  <si>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</si>
  <si>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</si>
  <si>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</si>
  <si>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</si>
  <si>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</si>
  <si>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</si>
  <si>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</si>
  <si>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</si>
  <si>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</si>
  <si>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</si>
  <si>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</si>
  <si>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</si>
  <si>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</si>
  <si>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</si>
  <si>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</si>
  <si>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</si>
  <si>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</si>
  <si>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</si>
  <si>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</si>
  <si>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</si>
  <si>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</si>
  <si>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</si>
  <si>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</si>
  <si>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</si>
  <si>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</si>
  <si>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</si>
  <si>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</si>
  <si>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</si>
  <si>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</si>
  <si>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</si>
  <si>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</si>
  <si>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</si>
  <si>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</si>
  <si>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</si>
  <si>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</si>
  <si>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</si>
  <si>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</si>
  <si>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</si>
  <si>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</si>
  <si>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</si>
  <si>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</si>
  <si>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</si>
  <si>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</si>
  <si>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</si>
  <si>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</si>
  <si>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</si>
  <si>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</si>
  <si>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</si>
  <si>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</si>
  <si>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</si>
  <si>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</si>
  <si>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</si>
  <si>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</si>
  <si>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</si>
  <si>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</si>
  <si>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</si>
  <si>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</si>
  <si>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</si>
  <si>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</si>
  <si>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</si>
  <si>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</si>
  <si>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</si>
  <si>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</si>
  <si>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</si>
  <si>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</si>
  <si>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</si>
  <si>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</si>
  <si>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</si>
  <si>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</si>
  <si>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</si>
  <si>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</si>
  <si>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</si>
  <si>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</si>
  <si>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</si>
  <si>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</si>
  <si>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</si>
  <si>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</si>
  <si>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</si>
  <si>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</si>
  <si>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</si>
  <si>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</si>
  <si>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</si>
  <si>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</si>
  <si>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</si>
  <si>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</si>
  <si>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</si>
  <si>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</si>
  <si>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</si>
  <si>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</si>
  <si>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</si>
  <si>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</si>
  <si>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</si>
  <si>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</si>
  <si>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</si>
  <si>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</si>
  <si>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</si>
  <si>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</si>
  <si>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</si>
  <si>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</si>
  <si>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</si>
  <si>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</si>
  <si>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</si>
  <si>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</si>
  <si>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</si>
  <si>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</si>
  <si>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</si>
  <si>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</si>
  <si>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</si>
  <si>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</si>
  <si>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</si>
  <si>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</si>
  <si>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</si>
  <si>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</si>
  <si>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</si>
  <si>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</si>
  <si>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</si>
  <si>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</si>
  <si>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</si>
  <si>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</si>
  <si>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</si>
  <si>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</si>
  <si>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</si>
  <si>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</si>
  <si>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</si>
  <si>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</si>
  <si>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</si>
  <si>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</si>
  <si>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</si>
  <si>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</si>
  <si>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</si>
  <si>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</si>
  <si>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</si>
  <si>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</si>
  <si>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</si>
  <si>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</si>
  <si>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</si>
  <si>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</si>
  <si>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</si>
  <si>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</si>
  <si>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</si>
  <si>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</si>
  <si>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</si>
  <si>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</si>
  <si>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</si>
  <si>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</si>
  <si>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</si>
  <si>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</si>
  <si>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</si>
  <si>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</si>
  <si>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</si>
  <si>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</si>
  <si>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</si>
  <si>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</si>
  <si>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</si>
  <si>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</si>
  <si>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</si>
  <si>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</si>
  <si>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</si>
  <si>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</si>
  <si>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</si>
  <si>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</si>
  <si>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</si>
  <si>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</si>
  <si>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</si>
  <si>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</si>
  <si>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</si>
  <si>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</si>
  <si>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</si>
  <si>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</si>
  <si>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</si>
  <si>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</si>
  <si>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</si>
  <si>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</si>
  <si>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</si>
  <si>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</si>
  <si>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</si>
  <si>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</si>
  <si>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</si>
  <si>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</si>
  <si>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</si>
  <si>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</si>
  <si>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</si>
  <si>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</si>
  <si>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</si>
  <si>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</si>
  <si>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</si>
  <si>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</si>
  <si>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</si>
  <si>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</si>
  <si>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</si>
  <si>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</si>
  <si>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</si>
  <si>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</si>
  <si>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</si>
  <si>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</si>
  <si>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</si>
  <si>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</si>
  <si>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</si>
  <si>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</si>
  <si>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</si>
  <si>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</si>
  <si>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</si>
  <si>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</si>
  <si>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</si>
  <si>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</si>
  <si>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</si>
  <si>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</si>
  <si>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</si>
  <si>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</si>
  <si>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</si>
  <si>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</si>
  <si>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</si>
  <si>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</si>
  <si>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</si>
  <si>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</si>
  <si>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</si>
  <si>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</si>
  <si>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</si>
  <si>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</si>
  <si>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</si>
  <si>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</si>
  <si>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</si>
  <si>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</si>
  <si>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</si>
  <si>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</si>
  <si>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</si>
  <si>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</si>
  <si>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</si>
  <si>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</si>
  <si>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</si>
  <si>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</si>
  <si>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</si>
  <si>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</si>
  <si>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</si>
  <si>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</si>
  <si>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</si>
  <si>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</si>
  <si>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</si>
  <si>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</si>
  <si>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</si>
  <si>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</si>
  <si>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</si>
  <si>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</si>
  <si>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</si>
  <si>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</si>
  <si>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</si>
  <si>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</si>
  <si>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</si>
  <si>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</si>
  <si>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</si>
  <si>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</si>
  <si>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</si>
  <si>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</si>
  <si>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</si>
  <si>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</si>
  <si>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</si>
  <si>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</si>
  <si>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</si>
  <si>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</si>
  <si>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</si>
  <si>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</si>
  <si>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</si>
  <si>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</si>
  <si>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</si>
  <si>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</si>
  <si>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</si>
  <si>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</si>
  <si>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</si>
  <si>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</si>
  <si>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</si>
  <si>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</si>
  <si>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</si>
  <si>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</si>
  <si>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</si>
  <si>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</si>
  <si>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</si>
  <si>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</si>
  <si>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</si>
  <si>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</si>
  <si>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</si>
  <si>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</si>
  <si>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</si>
  <si>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</si>
  <si>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</si>
  <si>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</si>
  <si>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</si>
  <si>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</si>
  <si>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</si>
  <si>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</si>
  <si>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</si>
  <si>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</si>
  <si>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</si>
  <si>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</si>
  <si>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</si>
  <si>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</si>
  <si>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</si>
  <si>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</si>
  <si>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</si>
  <si>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</si>
  <si>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</si>
  <si>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</si>
  <si>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</si>
  <si>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</si>
  <si>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</si>
  <si>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</si>
  <si>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</si>
  <si>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</si>
  <si>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</si>
  <si>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</si>
  <si>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</si>
  <si>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</si>
  <si>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</si>
  <si>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</si>
  <si>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</si>
  <si>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</si>
  <si>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</si>
  <si>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</si>
  <si>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</si>
  <si>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</si>
  <si>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</si>
  <si>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</si>
  <si>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</si>
  <si>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</si>
  <si>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</si>
  <si>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</si>
  <si>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</si>
  <si>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</si>
  <si>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</si>
  <si>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</si>
  <si>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</si>
  <si>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</si>
  <si>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</si>
  <si>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</si>
  <si>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</si>
  <si>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</si>
  <si>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</si>
  <si>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</si>
  <si>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</si>
  <si>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</si>
  <si>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</si>
  <si>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</si>
  <si>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</si>
  <si>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</si>
  <si>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</si>
  <si>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</si>
  <si>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</si>
  <si>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</si>
  <si>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</si>
  <si>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</si>
  <si>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</si>
  <si>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</si>
  <si>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</si>
  <si>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</si>
  <si>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</si>
  <si>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</si>
  <si>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</si>
  <si>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</si>
  <si>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</si>
  <si>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</si>
  <si>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</si>
  <si>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</si>
  <si>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</si>
  <si>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</si>
  <si>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</si>
  <si>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</si>
  <si>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</si>
  <si>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</si>
  <si>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</si>
  <si>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</si>
  <si>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</si>
  <si>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</si>
  <si>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</si>
  <si>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</si>
  <si>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</si>
  <si>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</si>
  <si>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</si>
  <si>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</si>
  <si>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</si>
  <si>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</si>
  <si>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</si>
  <si>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</si>
  <si>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</si>
  <si>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</si>
  <si>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</si>
  <si>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</si>
  <si>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</si>
  <si>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</si>
  <si>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</si>
  <si>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</si>
  <si>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</si>
  <si>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</si>
  <si>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</si>
  <si>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</si>
  <si>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</si>
  <si>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</si>
  <si>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</si>
  <si>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</si>
  <si>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</si>
  <si>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</si>
  <si>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</si>
  <si>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</si>
  <si>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</si>
  <si>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</si>
  <si>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</si>
  <si>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</si>
  <si>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</si>
  <si>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</si>
  <si>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</si>
  <si>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</si>
  <si>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</si>
  <si>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</si>
  <si>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</si>
  <si>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</si>
  <si>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</si>
  <si>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</si>
  <si>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</si>
  <si>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</si>
  <si>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</si>
  <si>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</si>
  <si>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</si>
  <si>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</si>
  <si>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</si>
  <si>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</si>
  <si>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</si>
  <si>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</si>
  <si>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</si>
  <si>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</si>
  <si>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</si>
  <si>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</si>
  <si>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</si>
  <si>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</si>
  <si>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</si>
  <si>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</si>
  <si>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</si>
  <si>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</si>
  <si>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</si>
  <si>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</si>
  <si>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</si>
  <si>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</si>
  <si>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</si>
  <si>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</si>
  <si>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</si>
  <si>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</si>
  <si>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</si>
  <si>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</si>
  <si>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</si>
  <si>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</si>
  <si>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</si>
  <si>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</si>
  <si>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</si>
  <si>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</si>
  <si>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</si>
  <si>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</si>
  <si>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</si>
  <si>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</si>
  <si>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</si>
  <si>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</si>
  <si>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</si>
  <si>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</si>
  <si>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</si>
  <si>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</si>
  <si>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</si>
  <si>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</si>
  <si>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</si>
  <si>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</si>
  <si>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</si>
  <si>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</si>
  <si>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</si>
  <si>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</si>
  <si>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</si>
  <si>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</si>
  <si>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</si>
  <si>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</si>
  <si>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</si>
  <si>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</si>
  <si>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</si>
  <si>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</si>
  <si>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</si>
  <si>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</si>
  <si>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</si>
  <si>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</si>
  <si>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</si>
  <si>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</si>
  <si>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</si>
  <si>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</si>
  <si>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</si>
  <si>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</si>
  <si>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</si>
  <si>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</si>
  <si>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</si>
  <si>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</si>
  <si>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</si>
  <si>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</si>
  <si>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</si>
  <si>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</si>
  <si>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</si>
  <si>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</si>
  <si>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</si>
  <si>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</si>
  <si>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</si>
  <si>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</si>
  <si>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</si>
  <si>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</si>
  <si>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</si>
  <si>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</si>
  <si>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</si>
  <si>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</si>
  <si>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</si>
  <si>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</si>
  <si>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</si>
  <si>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</si>
  <si>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</si>
  <si>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</si>
  <si>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</si>
  <si>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</si>
  <si>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</si>
  <si>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</si>
  <si>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</si>
  <si>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</si>
  <si>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</si>
  <si>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</si>
  <si>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</si>
  <si>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</si>
  <si>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</si>
  <si>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</si>
  <si>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</si>
  <si>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</si>
  <si>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</si>
  <si>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</si>
  <si>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</si>
  <si>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</si>
  <si>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</si>
  <si>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</si>
  <si>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</si>
  <si>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</si>
  <si>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</si>
  <si>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</si>
  <si>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</si>
  <si>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</si>
  <si>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</si>
  <si>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</si>
  <si>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</si>
  <si>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</si>
  <si>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</si>
  <si>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</si>
  <si>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</si>
  <si>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</si>
  <si>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</si>
  <si>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</si>
  <si>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</si>
  <si>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</si>
  <si>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</si>
  <si>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</si>
  <si>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</si>
  <si>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</si>
  <si>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</si>
  <si>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</si>
  <si>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</si>
  <si>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</si>
  <si>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</si>
  <si>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</si>
  <si>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</si>
  <si>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</si>
  <si>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</si>
  <si>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</si>
  <si>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</si>
  <si>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</si>
  <si>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</si>
  <si>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</si>
  <si>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</si>
  <si>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</si>
  <si>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</si>
  <si>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</si>
  <si>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</si>
  <si>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</si>
  <si>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</si>
  <si>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</si>
  <si>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</si>
  <si>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</si>
  <si>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</si>
  <si>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</si>
  <si>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</si>
  <si>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</si>
  <si>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</si>
  <si>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</si>
  <si>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</si>
  <si>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</si>
  <si>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</si>
  <si>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</si>
  <si>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</si>
  <si>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</si>
  <si>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</si>
  <si>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</si>
  <si>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</si>
  <si>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</si>
  <si>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</si>
  <si>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</si>
  <si>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</si>
  <si>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</si>
  <si>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</si>
  <si>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</si>
  <si>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</si>
  <si>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</si>
  <si>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</si>
  <si>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</si>
  <si>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</si>
  <si>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</si>
  <si>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</si>
  <si>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</si>
  <si>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</si>
  <si>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</si>
  <si>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</si>
  <si>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</si>
  <si>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</si>
  <si>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</si>
  <si>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</si>
  <si>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</si>
  <si>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</si>
  <si>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</si>
  <si>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</si>
  <si>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</si>
  <si>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</si>
  <si>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</si>
  <si>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</si>
  <si>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</si>
  <si>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</si>
  <si>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</si>
  <si>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</si>
  <si>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</si>
  <si>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</si>
  <si>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</si>
  <si>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</si>
  <si>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</si>
  <si>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</si>
  <si>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</si>
  <si>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</si>
  <si>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</si>
  <si>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</si>
  <si>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</si>
  <si>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</si>
  <si>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</si>
  <si>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</si>
  <si>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</si>
  <si>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</si>
  <si>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</si>
  <si>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</si>
  <si>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</si>
  <si>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</si>
  <si>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</si>
  <si>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</si>
  <si>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</si>
  <si>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</si>
  <si>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</si>
  <si>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</si>
  <si>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</si>
  <si>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</si>
  <si>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</si>
  <si>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</si>
  <si>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</si>
  <si>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</si>
  <si>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</si>
  <si>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</si>
  <si>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</si>
  <si>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</si>
  <si>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</si>
  <si>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</si>
  <si>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</si>
  <si>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</si>
  <si>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</si>
  <si>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</si>
  <si>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</si>
  <si>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</si>
  <si>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</si>
  <si>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</si>
  <si>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</si>
  <si>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</si>
  <si>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</si>
  <si>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</si>
  <si>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</si>
  <si>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</si>
  <si>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</si>
  <si>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</si>
  <si>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</si>
  <si>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</si>
  <si>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</si>
  <si>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</si>
  <si>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</si>
  <si>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</si>
  <si>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</si>
  <si>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</si>
  <si>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</si>
  <si>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</si>
  <si>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</si>
  <si>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</si>
  <si>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</si>
  <si>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</si>
  <si>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</si>
  <si>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</si>
  <si>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</si>
  <si>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</si>
  <si>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</si>
  <si>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</si>
  <si>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</si>
  <si>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</si>
  <si>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</si>
  <si>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</si>
  <si>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</si>
  <si>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</si>
  <si>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</si>
  <si>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</si>
  <si>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</si>
  <si>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</si>
  <si>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</si>
  <si>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</si>
  <si>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</si>
  <si>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</si>
  <si>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</si>
  <si>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</si>
  <si>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</si>
  <si>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</si>
  <si>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</si>
  <si>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</si>
  <si>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</si>
  <si>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</si>
  <si>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</si>
  <si>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</si>
  <si>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</si>
  <si>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</si>
  <si>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</si>
  <si>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</si>
  <si>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</si>
  <si>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</si>
  <si>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</si>
  <si>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</si>
  <si>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</si>
  <si>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</si>
  <si>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</si>
  <si>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</si>
  <si>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</si>
  <si>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</si>
  <si>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</si>
  <si>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</si>
  <si>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</si>
  <si>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</si>
  <si>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</si>
  <si>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</si>
  <si>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</si>
  <si>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</si>
  <si>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</si>
  <si>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</si>
  <si>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</si>
  <si>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</si>
  <si>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</si>
  <si>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</si>
  <si>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</si>
  <si>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</si>
  <si>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</si>
  <si>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</si>
  <si>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</si>
  <si>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</si>
  <si>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</si>
  <si>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</si>
  <si>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</si>
  <si>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</si>
  <si>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</si>
  <si>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</si>
  <si>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</si>
  <si>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</si>
  <si>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</si>
  <si>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</si>
  <si>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</si>
  <si>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</si>
  <si>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</si>
  <si>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</si>
  <si>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</si>
  <si>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</si>
  <si>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</si>
  <si>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</si>
  <si>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</si>
  <si>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</si>
  <si>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</si>
  <si>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</si>
  <si>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</si>
  <si>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</si>
  <si>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</si>
  <si>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</si>
  <si>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</si>
  <si>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</si>
  <si>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</si>
  <si>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</si>
  <si>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</si>
  <si>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</si>
  <si>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</si>
  <si>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</si>
  <si>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</si>
  <si>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</si>
  <si>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</si>
  <si>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</si>
  <si>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</si>
  <si>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</si>
  <si>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</si>
  <si>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</si>
  <si>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</si>
  <si>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</si>
  <si>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</si>
  <si>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</si>
  <si>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</si>
  <si>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</si>
  <si>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</si>
  <si>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</si>
  <si>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</si>
  <si>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</si>
  <si>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</si>
  <si>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</si>
  <si>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</si>
  <si>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</si>
  <si>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</si>
  <si>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</si>
  <si>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</si>
  <si>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</si>
  <si>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</si>
  <si>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</si>
  <si>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</si>
  <si>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</si>
  <si>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</si>
  <si>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</si>
  <si>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</si>
  <si>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</si>
  <si>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</si>
  <si>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</si>
  <si>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</si>
  <si>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</si>
  <si>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</si>
  <si>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</si>
  <si>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</si>
  <si>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</si>
  <si>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</si>
  <si>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</si>
  <si>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</si>
  <si>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</si>
  <si>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</si>
  <si>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</si>
  <si>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</si>
  <si>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</si>
  <si>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</si>
  <si>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</si>
  <si>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</si>
  <si>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</si>
  <si>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</si>
  <si>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</si>
  <si>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</si>
  <si>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</si>
  <si>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</si>
  <si>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</si>
  <si>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</si>
  <si>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</si>
  <si>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</si>
  <si>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</si>
  <si>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</si>
  <si>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</si>
  <si>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</si>
  <si>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</si>
  <si>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</si>
  <si>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</si>
  <si>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</si>
  <si>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</si>
  <si>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</si>
  <si>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</si>
  <si>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</si>
  <si>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</si>
  <si>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</si>
  <si>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</si>
  <si>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</si>
  <si>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</si>
  <si>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</si>
  <si>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</si>
  <si>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</si>
  <si>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</si>
  <si>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</si>
  <si>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</si>
  <si>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</si>
  <si>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</si>
  <si>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</si>
  <si>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</si>
  <si>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</si>
  <si>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</si>
  <si>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</si>
  <si>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</si>
  <si>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</si>
  <si>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</si>
  <si>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</si>
  <si>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</si>
  <si>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</si>
  <si>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</si>
  <si>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</si>
  <si>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</si>
  <si>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</si>
  <si>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</si>
  <si>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</si>
  <si>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</si>
  <si>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</si>
  <si>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</si>
  <si>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</si>
  <si>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</si>
  <si>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</si>
  <si>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</si>
  <si>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</si>
  <si>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</si>
  <si>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</si>
  <si>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</si>
  <si>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</si>
  <si>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</si>
  <si>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</si>
  <si>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</si>
  <si>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</si>
  <si>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</si>
  <si>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</si>
  <si>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</si>
  <si>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</si>
  <si>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</si>
  <si>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</si>
  <si>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</si>
  <si>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</si>
  <si>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</si>
  <si>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</si>
  <si>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</si>
  <si>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</si>
  <si>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</si>
  <si>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</si>
  <si>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</si>
  <si>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</si>
  <si>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</si>
  <si>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</si>
  <si>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</si>
  <si>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</si>
  <si>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</si>
  <si>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</si>
  <si>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</si>
  <si>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</si>
  <si>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</si>
  <si>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</si>
  <si>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</si>
  <si>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</si>
  <si>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</si>
  <si>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</si>
  <si>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</si>
  <si>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</si>
  <si>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</si>
  <si>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</si>
  <si>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</si>
  <si>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</si>
  <si>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</si>
  <si>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</si>
  <si>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</si>
  <si>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</si>
  <si>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</si>
  <si>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</si>
  <si>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</si>
  <si>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</si>
  <si>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</si>
  <si>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</si>
  <si>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</si>
  <si>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</si>
  <si>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</si>
  <si>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</si>
  <si>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</si>
  <si>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</si>
  <si>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</si>
  <si>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</si>
  <si>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</si>
  <si>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</si>
  <si>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</si>
  <si>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</si>
  <si>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</si>
  <si>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</si>
  <si>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</si>
  <si>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</si>
  <si>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</si>
  <si>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</si>
  <si>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</si>
  <si>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</si>
  <si>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</si>
  <si>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</si>
  <si>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</si>
  <si>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</si>
  <si>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</si>
  <si>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</si>
  <si>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</si>
  <si>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</si>
  <si>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</si>
  <si>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</si>
  <si>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</si>
  <si>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</si>
  <si>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</si>
  <si>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</si>
  <si>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</si>
  <si>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</si>
  <si>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</si>
  <si>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</si>
  <si>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</si>
  <si>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</si>
  <si>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</si>
  <si>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</si>
  <si>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</si>
  <si>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</si>
  <si>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</si>
  <si>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</si>
  <si>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</si>
  <si>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</si>
  <si>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</si>
  <si>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</si>
  <si>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</si>
  <si>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</si>
  <si>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</si>
  <si>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</si>
  <si>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</si>
  <si>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</si>
  <si>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</si>
  <si>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</si>
  <si>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</si>
  <si>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</si>
  <si>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</si>
  <si>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</si>
  <si>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</si>
  <si>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</si>
  <si>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</si>
  <si>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</si>
  <si>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</si>
  <si>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</si>
  <si>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</si>
  <si>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</si>
  <si>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</si>
  <si>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</si>
  <si>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</si>
  <si>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</si>
  <si>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</si>
  <si>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</si>
  <si>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</si>
  <si>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</si>
  <si>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</si>
  <si>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</si>
  <si>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</si>
  <si>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</si>
  <si>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</si>
  <si>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</si>
  <si>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</si>
  <si>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</si>
  <si>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</si>
  <si>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</si>
  <si>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</si>
  <si>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</si>
  <si>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</si>
  <si>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</si>
  <si>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</si>
  <si>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</si>
  <si>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</si>
  <si>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</si>
  <si>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</si>
  <si>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</si>
  <si>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</si>
  <si>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</si>
  <si>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</si>
  <si>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</si>
  <si>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</si>
  <si>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</si>
  <si>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</si>
  <si>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</si>
  <si>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</si>
  <si>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</si>
  <si>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</si>
  <si>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</si>
  <si>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</si>
  <si>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</si>
  <si>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</si>
  <si>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</si>
  <si>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</si>
  <si>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</si>
  <si>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</si>
  <si>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</si>
  <si>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</si>
  <si>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</si>
  <si>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</si>
  <si>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</si>
  <si>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</si>
  <si>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</si>
  <si>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</si>
  <si>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</si>
  <si>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</si>
  <si>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</si>
  <si>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</si>
  <si>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</si>
  <si>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</si>
  <si>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</si>
  <si>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</si>
  <si>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</si>
  <si>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</si>
  <si>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</si>
  <si>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</si>
  <si>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</si>
  <si>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</si>
  <si>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</si>
  <si>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</si>
  <si>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</si>
  <si>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</si>
  <si>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</si>
  <si>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</si>
  <si>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</si>
  <si>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</si>
  <si>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</si>
  <si>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</si>
  <si>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</si>
  <si>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</si>
  <si>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</si>
  <si>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</si>
  <si>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</si>
  <si>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</si>
  <si>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</si>
  <si>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</si>
  <si>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</si>
  <si>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</si>
  <si>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</si>
  <si>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</si>
  <si>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</si>
  <si>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</si>
  <si>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</si>
  <si>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</si>
  <si>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</si>
  <si>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</si>
  <si>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</si>
  <si>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</si>
  <si>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</si>
  <si>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</si>
  <si>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</si>
  <si>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</si>
  <si>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</si>
  <si>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</si>
  <si>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</si>
  <si>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</si>
  <si>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</si>
  <si>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</si>
  <si>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</si>
  <si>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</si>
  <si>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</si>
  <si>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</si>
  <si>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</si>
  <si>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</si>
  <si>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</si>
  <si>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</si>
  <si>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</si>
  <si>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</si>
  <si>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</si>
  <si>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</si>
  <si>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</si>
  <si>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</si>
  <si>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</si>
  <si>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</si>
  <si>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</si>
  <si>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</si>
  <si>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</si>
  <si>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</si>
  <si>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</si>
  <si>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</si>
  <si>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</si>
  <si>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</si>
  <si>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</si>
  <si>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</si>
  <si>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</si>
  <si>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</si>
  <si>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</si>
  <si>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</si>
  <si>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</si>
  <si>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</si>
  <si>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</si>
  <si>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</si>
  <si>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</si>
  <si>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</si>
  <si>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</si>
  <si>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</si>
  <si>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</si>
  <si>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</si>
  <si>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</si>
  <si>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</si>
  <si>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</si>
  <si>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</si>
  <si>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</si>
  <si>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</si>
  <si>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</si>
  <si>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</si>
  <si>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</si>
  <si>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</si>
  <si>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</si>
  <si>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</si>
  <si>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</si>
  <si>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</si>
  <si>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</si>
  <si>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</si>
  <si>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</si>
  <si>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</si>
  <si>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</si>
  <si>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</si>
  <si>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</si>
  <si>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</si>
  <si>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</si>
  <si>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</si>
  <si>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</si>
  <si>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</si>
  <si>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</si>
  <si>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</si>
  <si>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</si>
  <si>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</si>
  <si>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</si>
  <si>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</si>
  <si>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</si>
  <si>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</si>
  <si>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</si>
  <si>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</si>
  <si>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</si>
  <si>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</si>
  <si>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</si>
  <si>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</si>
  <si>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</si>
  <si>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</si>
  <si>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</si>
  <si>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</si>
  <si>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</si>
  <si>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</si>
  <si>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</si>
  <si>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</si>
  <si>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</si>
  <si>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</si>
  <si>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</si>
  <si>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</si>
  <si>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</si>
  <si>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</si>
  <si>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</si>
  <si>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</si>
  <si>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</si>
  <si>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</si>
  <si>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</si>
  <si>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</si>
  <si>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</si>
  <si>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</si>
  <si>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</si>
  <si>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</si>
  <si>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</si>
  <si>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</si>
  <si>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</si>
  <si>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</si>
  <si>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</si>
  <si>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</si>
  <si>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</si>
  <si>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</si>
  <si>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</si>
  <si>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</si>
  <si>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</si>
  <si>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</si>
  <si>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</si>
  <si>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</si>
  <si>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</si>
  <si>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</si>
  <si>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</si>
  <si>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</si>
  <si>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</si>
  <si>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</si>
  <si>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</si>
  <si>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</si>
  <si>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</si>
  <si>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</si>
  <si>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</si>
  <si>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</si>
  <si>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</si>
  <si>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</si>
  <si>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</si>
  <si>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</si>
  <si>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</si>
  <si>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</si>
  <si>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</si>
  <si>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</si>
  <si>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</si>
  <si>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</si>
  <si>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</si>
  <si>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</si>
  <si>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</si>
  <si>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</si>
  <si>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</si>
  <si>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</si>
  <si>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</si>
  <si>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</si>
  <si>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</si>
  <si>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</si>
  <si>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</si>
  <si>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</si>
  <si>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</si>
  <si>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</si>
  <si>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</si>
  <si>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</si>
  <si>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</si>
  <si>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</si>
  <si>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</si>
  <si>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</si>
  <si>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</si>
  <si>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</si>
  <si>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</si>
  <si>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</si>
  <si>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</si>
  <si>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</si>
  <si>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</si>
  <si>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</si>
  <si>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</si>
  <si>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</si>
  <si>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</si>
  <si>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</si>
  <si>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</si>
  <si>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</si>
  <si>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</si>
  <si>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</si>
  <si>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</si>
  <si>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</si>
  <si>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</si>
  <si>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</si>
  <si>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</si>
  <si>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</si>
  <si>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</si>
  <si>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</si>
  <si>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</si>
  <si>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</si>
  <si>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</si>
  <si>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</si>
  <si>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</si>
  <si>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</si>
  <si>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</si>
  <si>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</si>
  <si>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</si>
  <si>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</si>
  <si>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</si>
  <si>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</si>
  <si>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</si>
  <si>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</si>
  <si>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</si>
  <si>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</si>
  <si>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</si>
  <si>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</si>
  <si>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</si>
  <si>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</si>
  <si>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</si>
  <si>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</si>
  <si>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</si>
  <si>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</si>
  <si>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</si>
  <si>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</si>
  <si>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</si>
  <si>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</si>
  <si>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</si>
  <si>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</si>
  <si>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</si>
  <si>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</si>
  <si>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</si>
  <si>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</si>
  <si>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</si>
  <si>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</si>
  <si>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</si>
  <si>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</si>
  <si>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</si>
  <si>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</si>
  <si>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</si>
  <si>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</si>
  <si>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</si>
  <si>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</si>
  <si>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</si>
  <si>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</si>
  <si>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</si>
  <si>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</si>
  <si>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</si>
  <si>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</si>
  <si>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</si>
  <si>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</si>
  <si>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</si>
  <si>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</si>
  <si>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</si>
  <si>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</si>
  <si>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</si>
  <si>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</si>
  <si>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</si>
  <si>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</si>
  <si>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</si>
  <si>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</si>
  <si>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</si>
  <si>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</si>
  <si>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</si>
  <si>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</si>
  <si>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</si>
  <si>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</si>
  <si>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</si>
  <si>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</si>
  <si>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</si>
  <si>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</si>
  <si>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</si>
  <si>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</si>
  <si>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</si>
  <si>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</si>
  <si>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</si>
  <si>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</si>
  <si>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</si>
  <si>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</si>
  <si>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</si>
  <si>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</si>
  <si>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</si>
  <si>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</si>
  <si>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</si>
  <si>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</si>
  <si>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</si>
  <si>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</si>
  <si>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</si>
  <si>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</si>
  <si>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</si>
  <si>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</si>
  <si>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</si>
  <si>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</si>
  <si>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</si>
  <si>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</si>
  <si>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</si>
  <si>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</si>
  <si>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</si>
  <si>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</si>
  <si>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</si>
  <si>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</si>
  <si>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</si>
  <si>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</si>
  <si>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</si>
  <si>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</si>
  <si>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</si>
  <si>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</si>
  <si>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</si>
  <si>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</si>
  <si>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</si>
  <si>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</si>
  <si>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</si>
  <si>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</si>
  <si>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</si>
  <si>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</si>
  <si>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</si>
  <si>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</si>
  <si>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</si>
  <si>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</si>
  <si>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</si>
  <si>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</si>
  <si>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</si>
  <si>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</si>
  <si>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</si>
  <si>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</si>
  <si>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</si>
  <si>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</si>
  <si>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</si>
  <si>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</si>
  <si>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</si>
  <si>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</si>
  <si>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</si>
  <si>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</si>
  <si>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</si>
  <si>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</si>
  <si>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</si>
  <si>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</si>
  <si>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</si>
  <si>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</si>
  <si>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</si>
  <si>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</si>
  <si>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</si>
  <si>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</si>
  <si>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</si>
  <si>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</si>
  <si>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</si>
  <si>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</si>
  <si>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</si>
  <si>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</si>
  <si>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</si>
  <si>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</si>
  <si>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</si>
  <si>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</si>
  <si>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</si>
  <si>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</si>
  <si>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</si>
  <si>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</si>
  <si>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</si>
  <si>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</si>
  <si>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</si>
  <si>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</si>
  <si>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</si>
  <si>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</si>
  <si>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</si>
  <si>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</si>
  <si>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</si>
  <si>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</si>
  <si>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</si>
  <si>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</si>
  <si>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</si>
  <si>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</si>
  <si>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</si>
  <si>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</si>
  <si>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</si>
  <si>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</si>
  <si>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</si>
  <si>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</si>
  <si>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</si>
  <si>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</si>
  <si>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</si>
  <si>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</si>
  <si>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</si>
  <si>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</si>
  <si>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</si>
  <si>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</si>
  <si>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</si>
  <si>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</si>
  <si>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</si>
  <si>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</si>
  <si>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</si>
  <si>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</si>
  <si>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</si>
  <si>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</si>
  <si>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</si>
  <si>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</si>
  <si>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</si>
  <si>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</si>
  <si>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</si>
  <si>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</si>
  <si>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</si>
  <si>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</si>
  <si>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</si>
  <si>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</si>
  <si>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</si>
  <si>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</si>
  <si>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</si>
  <si>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</si>
  <si>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</si>
  <si>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</si>
  <si>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</si>
  <si>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</si>
  <si>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</si>
  <si>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</si>
  <si>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</si>
  <si>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</si>
  <si>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</si>
  <si>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</si>
  <si>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</si>
  <si>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</si>
  <si>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</si>
  <si>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</si>
  <si>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</si>
  <si>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</si>
  <si>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</si>
  <si>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</si>
  <si>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</si>
  <si>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</si>
  <si>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</si>
  <si>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</si>
  <si>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</si>
  <si>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</si>
  <si>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</si>
  <si>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</si>
  <si>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</si>
  <si>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</si>
  <si>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</si>
  <si>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</si>
  <si>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</si>
  <si>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</si>
  <si>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</si>
  <si>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</si>
  <si>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</si>
  <si>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</si>
  <si>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</si>
  <si>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</si>
  <si>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</si>
  <si>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</si>
  <si>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</si>
  <si>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</si>
  <si>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</si>
  <si>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</si>
  <si>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</si>
  <si>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</si>
  <si>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</si>
  <si>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</si>
  <si>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</si>
  <si>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</si>
  <si>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</si>
  <si>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</si>
  <si>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</si>
  <si>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</si>
  <si>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</si>
  <si>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</si>
  <si>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</si>
  <si>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</si>
  <si>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</si>
  <si>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</si>
  <si>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</si>
  <si>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</si>
  <si>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</si>
  <si>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</si>
  <si>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</si>
  <si>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</si>
  <si>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</si>
  <si>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</si>
  <si>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</si>
  <si>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</si>
  <si>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</si>
  <si>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</si>
  <si>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</si>
  <si>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</si>
  <si>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</si>
  <si>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</si>
  <si>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</si>
  <si>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</si>
  <si>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</si>
  <si>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</si>
  <si>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</si>
  <si>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</si>
  <si>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</si>
  <si>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</si>
  <si>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</si>
  <si>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</si>
  <si>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</si>
  <si>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</si>
  <si>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</si>
  <si>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</si>
  <si>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</si>
  <si>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</si>
  <si>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</si>
  <si>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</si>
  <si>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</si>
  <si>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</si>
  <si>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</si>
  <si>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</si>
  <si>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</si>
  <si>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</si>
  <si>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</si>
  <si>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</si>
  <si>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</si>
  <si>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</si>
  <si>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</si>
  <si>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</si>
  <si>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</si>
  <si>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</si>
  <si>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</si>
  <si>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</si>
  <si>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</si>
  <si>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</si>
  <si>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</si>
  <si>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</si>
  <si>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</si>
  <si>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</si>
  <si>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</si>
  <si>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</si>
  <si>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</si>
  <si>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</si>
  <si>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</si>
  <si>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</si>
  <si>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</si>
  <si>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</si>
  <si>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</si>
  <si>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</si>
  <si>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</si>
  <si>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</si>
  <si>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</si>
  <si>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</si>
  <si>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</si>
  <si>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</si>
  <si>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</si>
  <si>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</si>
  <si>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</si>
  <si>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</si>
  <si>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</si>
  <si>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</si>
  <si>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</si>
  <si>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</si>
  <si>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</si>
  <si>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</si>
  <si>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</si>
  <si>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</si>
  <si>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</si>
  <si>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</si>
  <si>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</si>
  <si>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</si>
  <si>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</si>
  <si>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</si>
  <si>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</si>
  <si>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</si>
  <si>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</si>
  <si>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</si>
  <si>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</si>
  <si>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</si>
  <si>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</si>
  <si>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</si>
  <si>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</si>
  <si>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</si>
  <si>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</si>
  <si>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</si>
  <si>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</si>
  <si>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</si>
  <si>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</si>
  <si>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</si>
  <si>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</si>
  <si>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</si>
  <si>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</si>
  <si>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</si>
  <si>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</si>
  <si>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</si>
  <si>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</si>
  <si>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</si>
  <si>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</si>
  <si>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</si>
  <si>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</si>
  <si>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</si>
  <si>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</si>
  <si>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</si>
  <si>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</si>
  <si>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</si>
  <si>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</si>
  <si>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</si>
  <si>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</si>
  <si>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</si>
  <si>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</si>
  <si>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</si>
  <si>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</si>
  <si>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</si>
  <si>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</si>
  <si>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</si>
  <si>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</si>
  <si>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</si>
  <si>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</si>
  <si>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</si>
  <si>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</si>
  <si>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</si>
  <si>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</si>
  <si>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</si>
  <si>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</si>
  <si>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</si>
  <si>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</si>
  <si>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</si>
  <si>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</si>
  <si>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</si>
  <si>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</si>
  <si>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</si>
  <si>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</si>
  <si>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</si>
  <si>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</si>
  <si>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</si>
  <si>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</si>
  <si>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</si>
  <si>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</si>
  <si>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</si>
  <si>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</si>
  <si>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</si>
  <si>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</si>
  <si>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</si>
  <si>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</si>
  <si>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</si>
  <si>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</si>
  <si>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</si>
  <si>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</si>
  <si>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</si>
  <si>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</si>
  <si>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</si>
  <si>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</si>
  <si>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</si>
  <si>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</si>
  <si>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</si>
  <si>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</si>
  <si>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</si>
  <si>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</si>
  <si>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</si>
  <si>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</si>
  <si>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</si>
  <si>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</si>
  <si>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</si>
  <si>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</si>
  <si>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</si>
  <si>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</si>
  <si>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</si>
  <si>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</si>
  <si>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</si>
  <si>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</si>
  <si>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</si>
  <si>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</si>
  <si>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</si>
  <si>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</si>
  <si>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</si>
  <si>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</si>
  <si>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</si>
  <si>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</si>
  <si>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</si>
  <si>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</si>
  <si>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</si>
  <si>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</si>
  <si>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</si>
  <si>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</si>
  <si>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</si>
  <si>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</si>
  <si>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</si>
  <si>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</si>
  <si>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</si>
  <si>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</si>
  <si>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</si>
  <si>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</si>
  <si>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</si>
  <si>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</si>
  <si>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</si>
  <si>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</si>
  <si>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</si>
  <si>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</si>
  <si>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</si>
  <si>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</si>
  <si>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</si>
  <si>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</si>
  <si>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</si>
  <si>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</si>
  <si>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</si>
  <si>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</si>
  <si>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</si>
  <si>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</si>
  <si>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</si>
  <si>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</si>
  <si>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</si>
  <si>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</si>
  <si>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</si>
  <si>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</si>
  <si>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</si>
  <si>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</si>
  <si>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</si>
  <si>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</si>
  <si>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</si>
  <si>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</si>
  <si>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</si>
  <si>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</si>
  <si>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</si>
  <si>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</si>
  <si>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</si>
  <si>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</si>
  <si>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</si>
  <si>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</si>
  <si>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</si>
  <si>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</si>
  <si>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</si>
  <si>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</si>
  <si>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</si>
  <si>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</si>
  <si>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</si>
  <si>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</si>
  <si>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</si>
  <si>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</si>
  <si>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</si>
  <si>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</si>
  <si>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</si>
  <si>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</si>
  <si>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</si>
  <si>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</si>
  <si>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</si>
  <si>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</si>
  <si>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</si>
  <si>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</si>
  <si>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</si>
  <si>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</si>
  <si>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</si>
  <si>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</si>
  <si>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</si>
  <si>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</si>
  <si>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</si>
  <si>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</si>
  <si>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</si>
  <si>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</si>
  <si>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</si>
  <si>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</si>
  <si>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</si>
  <si>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</si>
  <si>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</si>
  <si>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</si>
  <si>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</si>
  <si>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</si>
  <si>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</si>
  <si>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</si>
  <si>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</si>
  <si>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</si>
  <si>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</si>
  <si>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</si>
  <si>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</si>
  <si>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</si>
  <si>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</si>
  <si>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</si>
  <si>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</si>
  <si>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</si>
  <si>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</si>
  <si>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</si>
  <si>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</si>
  <si>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</si>
  <si>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</si>
  <si>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</si>
  <si>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</si>
  <si>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</si>
  <si>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</si>
  <si>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</si>
  <si>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</si>
  <si>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</si>
  <si>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</si>
  <si>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</si>
  <si>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</si>
  <si>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</si>
  <si>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</si>
  <si>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</si>
  <si>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</si>
  <si>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</si>
  <si>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</si>
  <si>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</si>
  <si>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</si>
  <si>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</si>
  <si>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</si>
  <si>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</si>
  <si>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</si>
  <si>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</si>
  <si>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</si>
  <si>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</si>
  <si>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</si>
  <si>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</si>
  <si>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</si>
  <si>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</si>
  <si>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</si>
  <si>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</si>
  <si>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</si>
  <si>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</si>
  <si>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</si>
  <si>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</si>
  <si>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</si>
  <si>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</si>
  <si>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</si>
  <si>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</si>
  <si>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</si>
  <si>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</si>
  <si>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</si>
  <si>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</si>
  <si>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</si>
  <si>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</si>
  <si>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</si>
  <si>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</si>
  <si>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</si>
  <si>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</si>
  <si>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</si>
  <si>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</si>
  <si>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</si>
  <si>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</si>
  <si>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</si>
  <si>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</si>
  <si>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</si>
  <si>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</si>
  <si>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</si>
  <si>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</si>
  <si>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</si>
  <si>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</si>
  <si>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</si>
  <si>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</si>
  <si>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</si>
  <si>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</si>
  <si>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</si>
  <si>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</si>
  <si>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</si>
  <si>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</si>
  <si>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</si>
  <si>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</si>
  <si>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</si>
  <si>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</si>
  <si>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</si>
  <si>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</si>
  <si>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</si>
  <si>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</si>
  <si>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</si>
  <si>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</si>
  <si>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</si>
  <si>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</si>
  <si>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</si>
  <si>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</si>
  <si>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</si>
  <si>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</si>
  <si>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</si>
  <si>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</si>
  <si>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</si>
  <si>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</si>
  <si>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</si>
  <si>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</si>
  <si>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</si>
  <si>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</si>
  <si>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</si>
  <si>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</si>
  <si>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</si>
  <si>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</si>
  <si>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</si>
  <si>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</si>
  <si>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</si>
  <si>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</si>
  <si>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</si>
  <si>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</si>
  <si>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</si>
  <si>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</si>
  <si>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</si>
  <si>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</si>
  <si>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</si>
  <si>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</si>
  <si>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</si>
  <si>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</si>
  <si>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</si>
  <si>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</si>
  <si>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</si>
  <si>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</si>
  <si>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</si>
  <si>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</si>
  <si>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</si>
  <si>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</si>
  <si>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</si>
  <si>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</si>
  <si>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</si>
  <si>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</si>
  <si>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</si>
  <si>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</si>
  <si>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</si>
  <si>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</si>
  <si>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</si>
  <si>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</si>
  <si>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</si>
  <si>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</si>
  <si>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</si>
  <si>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</si>
  <si>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</si>
  <si>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</si>
  <si>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</si>
  <si>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</si>
  <si>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</si>
  <si>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</si>
  <si>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</si>
  <si>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</si>
  <si>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</si>
  <si>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</si>
  <si>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</si>
  <si>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</si>
  <si>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</si>
  <si>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</si>
  <si>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</si>
  <si>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</si>
  <si>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</si>
  <si>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</si>
  <si>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</si>
  <si>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</si>
  <si>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</si>
  <si>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</si>
  <si>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</si>
  <si>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</si>
  <si>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</si>
  <si>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</si>
  <si>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</si>
  <si>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</si>
  <si>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</si>
  <si>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</si>
  <si>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</si>
  <si>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</si>
  <si>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</si>
  <si>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</si>
  <si>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</si>
  <si>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</si>
  <si>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</si>
  <si>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</si>
  <si>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</si>
  <si>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</si>
  <si>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</si>
  <si>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</si>
  <si>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</si>
  <si>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</si>
  <si>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</si>
  <si>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</si>
  <si>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</si>
  <si>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</si>
  <si>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</si>
  <si>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</si>
  <si>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</si>
  <si>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</si>
  <si>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</si>
  <si>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</si>
  <si>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</si>
  <si>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</si>
  <si>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</si>
  <si>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</si>
  <si>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</si>
  <si>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</si>
  <si>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</si>
  <si>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</si>
  <si>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</si>
  <si>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</si>
  <si>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</si>
  <si>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</si>
  <si>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</si>
  <si>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</si>
  <si>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</si>
  <si>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</si>
  <si>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</si>
  <si>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</si>
  <si>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</si>
  <si>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</si>
  <si>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</si>
  <si>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</si>
  <si>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</si>
  <si>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</si>
  <si>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</si>
  <si>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</si>
  <si>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</si>
  <si>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</si>
  <si>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</si>
  <si>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</si>
  <si>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</si>
  <si>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</si>
  <si>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</si>
  <si>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</si>
  <si>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</si>
  <si>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</si>
  <si>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</si>
  <si>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</si>
  <si>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</si>
  <si>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</si>
  <si>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</si>
  <si>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</si>
  <si>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</si>
  <si>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</si>
  <si>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</si>
  <si>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</si>
  <si>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</si>
  <si>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</si>
  <si>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</si>
  <si>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</si>
  <si>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</si>
  <si>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</si>
  <si>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</si>
  <si>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</si>
  <si>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</si>
  <si>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</si>
  <si>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</si>
  <si>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</si>
  <si>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</si>
  <si>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</si>
  <si>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</si>
  <si>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</si>
  <si>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</si>
  <si>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</si>
  <si>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</si>
  <si>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</si>
  <si>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</si>
  <si>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</si>
  <si>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</si>
  <si>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</si>
  <si>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</si>
  <si>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</si>
  <si>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</si>
  <si>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</si>
  <si>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</si>
  <si>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</si>
  <si>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</si>
  <si>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</si>
  <si>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</si>
  <si>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</si>
  <si>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</si>
  <si>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</si>
  <si>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</si>
  <si>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</si>
  <si>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</si>
  <si>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</si>
  <si>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</si>
  <si>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</si>
  <si>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</si>
  <si>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</si>
  <si>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</si>
  <si>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</si>
  <si>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</si>
  <si>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</si>
  <si>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</si>
  <si>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</si>
  <si>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</si>
  <si>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</si>
  <si>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</si>
  <si>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</si>
  <si>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</si>
  <si>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</si>
  <si>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</si>
  <si>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</si>
  <si>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</si>
  <si>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</si>
  <si>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</si>
  <si>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</si>
  <si>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</si>
  <si>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</si>
  <si>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</si>
  <si>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</si>
  <si>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</si>
  <si>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</si>
  <si>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</si>
  <si>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</si>
  <si>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</si>
  <si>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</si>
  <si>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</si>
  <si>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</si>
  <si>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</si>
  <si>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</si>
  <si>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</si>
  <si>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</si>
  <si>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</si>
  <si>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</si>
  <si>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</si>
  <si>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</si>
  <si>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</si>
  <si>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</si>
  <si>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</si>
  <si>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</si>
  <si>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</si>
  <si>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</si>
  <si>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</si>
  <si>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</si>
  <si>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</si>
  <si>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</si>
  <si>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</si>
  <si>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</si>
  <si>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</si>
  <si>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</si>
  <si>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</si>
  <si>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</si>
  <si>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</si>
  <si>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</si>
  <si>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</si>
  <si>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</si>
  <si>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</si>
  <si>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</si>
  <si>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</si>
  <si>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</si>
  <si>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</si>
  <si>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</si>
  <si>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</si>
  <si>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</si>
  <si>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</si>
  <si>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</si>
  <si>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</si>
  <si>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</si>
  <si>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</si>
  <si>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</si>
  <si>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</si>
  <si>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</si>
  <si>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</si>
  <si>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</si>
  <si>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</si>
  <si>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</si>
  <si>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</si>
  <si>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</si>
  <si>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</si>
  <si>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</si>
  <si>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</si>
  <si>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</si>
  <si>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</si>
  <si>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</si>
  <si>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</si>
  <si>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</si>
  <si>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</si>
  <si>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</si>
  <si>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</si>
  <si>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</si>
  <si>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</si>
  <si>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</si>
  <si>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</si>
  <si>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</si>
  <si>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</si>
  <si>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</si>
  <si>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</si>
  <si>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</si>
  <si>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</si>
  <si>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</si>
  <si>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</si>
  <si>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</si>
  <si>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</si>
  <si>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</si>
  <si>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</si>
  <si>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</si>
  <si>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</si>
  <si>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</si>
  <si>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</si>
  <si>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</si>
  <si>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</si>
  <si>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</si>
  <si>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</si>
  <si>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</si>
  <si>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</si>
  <si>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</si>
  <si>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</si>
  <si>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</si>
  <si>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</si>
  <si>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</si>
  <si>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</si>
  <si>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</si>
  <si>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</si>
  <si>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</si>
  <si>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</si>
  <si>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</si>
  <si>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</si>
  <si>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</si>
  <si>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</si>
  <si>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</si>
  <si>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</si>
  <si>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</si>
  <si>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</si>
  <si>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</si>
  <si>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</si>
  <si>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</si>
  <si>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</si>
  <si>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</si>
  <si>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</si>
  <si>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</si>
  <si>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</si>
  <si>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</si>
  <si>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</si>
  <si>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</si>
  <si>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</si>
  <si>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</si>
  <si>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</si>
  <si>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</si>
  <si>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</si>
  <si>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</si>
  <si>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</si>
  <si>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</si>
  <si>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</si>
  <si>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</si>
  <si>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</si>
  <si>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</si>
  <si>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</si>
  <si>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</si>
  <si>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</si>
  <si>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</si>
  <si>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</si>
  <si>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</si>
  <si>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</si>
  <si>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</si>
  <si>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</si>
  <si>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</si>
  <si>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</si>
  <si>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</si>
  <si>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</si>
  <si>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</si>
  <si>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</si>
  <si>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</si>
  <si>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</si>
  <si>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</si>
  <si>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</si>
  <si>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</si>
  <si>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</si>
  <si>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</si>
  <si>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</si>
  <si>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</si>
  <si>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</si>
  <si>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</si>
  <si>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</si>
  <si>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</si>
  <si>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</si>
  <si>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</si>
  <si>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</si>
  <si>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</si>
  <si>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</si>
  <si>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</si>
  <si>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</si>
  <si>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</si>
  <si>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</si>
  <si>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</si>
  <si>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</si>
  <si>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</si>
  <si>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</si>
  <si>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</si>
  <si>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</si>
  <si>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</si>
  <si>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</si>
  <si>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</si>
  <si>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</si>
  <si>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</si>
  <si>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</si>
  <si>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</si>
  <si>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</si>
  <si>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</si>
  <si>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</si>
  <si>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</si>
  <si>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</si>
  <si>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</si>
  <si>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</si>
  <si>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</si>
  <si>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</si>
  <si>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</si>
  <si>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</si>
  <si>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</si>
  <si>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</si>
  <si>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</si>
  <si>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</si>
  <si>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</si>
  <si>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</si>
  <si>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</si>
  <si>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</si>
  <si>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</si>
  <si>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</si>
  <si>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</si>
  <si>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</si>
  <si>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</si>
  <si>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</si>
  <si>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</si>
  <si>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</si>
  <si>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</si>
  <si>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</si>
  <si>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</si>
  <si>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</si>
  <si>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</si>
  <si>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</si>
  <si>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</si>
  <si>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</si>
  <si>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</si>
  <si>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</si>
  <si>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</si>
  <si>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</si>
  <si>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</si>
  <si>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</si>
  <si>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</si>
  <si>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</si>
  <si>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</si>
  <si>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</si>
  <si>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</si>
  <si>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</si>
  <si>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</si>
  <si>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</si>
  <si>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</si>
  <si>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</si>
  <si>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</si>
  <si>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</si>
  <si>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</si>
  <si>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</si>
  <si>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</si>
  <si>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</si>
  <si>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</si>
  <si>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</si>
  <si>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</si>
  <si>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</si>
  <si>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</si>
  <si>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</si>
  <si>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</si>
  <si>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</si>
  <si>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</si>
  <si>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</si>
  <si>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</si>
  <si>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</si>
  <si>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</si>
  <si>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</si>
  <si>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</si>
  <si>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</si>
  <si>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</si>
  <si>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</si>
  <si>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</si>
  <si>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</si>
  <si>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</si>
  <si>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</si>
  <si>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</si>
  <si>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</si>
  <si>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</si>
  <si>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</si>
  <si>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</si>
  <si>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</si>
  <si>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</si>
  <si>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</si>
  <si>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</si>
  <si>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</si>
  <si>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</si>
  <si>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</si>
  <si>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</si>
  <si>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</si>
  <si>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</si>
  <si>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</si>
  <si>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</si>
  <si>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</si>
  <si>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</si>
  <si>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</si>
  <si>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</si>
  <si>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</si>
  <si>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</si>
  <si>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</si>
  <si>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</si>
  <si>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</si>
  <si>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</si>
  <si>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</si>
  <si>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</si>
  <si>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</si>
  <si>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</si>
  <si>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</si>
  <si>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</si>
  <si>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</si>
  <si>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</si>
  <si>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</si>
  <si>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</si>
  <si>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</si>
  <si>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</si>
  <si>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</si>
  <si>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</si>
  <si>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</si>
  <si>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</si>
  <si>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</si>
  <si>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</si>
  <si>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</si>
  <si>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</si>
  <si>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</si>
  <si>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</si>
  <si>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</si>
  <si>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</si>
  <si>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</si>
  <si>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</si>
  <si>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</si>
  <si>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</si>
  <si>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</si>
  <si>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</si>
  <si>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</si>
  <si>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</si>
  <si>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</si>
  <si>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</si>
  <si>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</si>
  <si>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</si>
  <si>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</si>
  <si>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</si>
  <si>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</si>
  <si>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</si>
  <si>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</si>
  <si>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</si>
  <si>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</si>
  <si>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</si>
  <si>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</si>
  <si>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</si>
  <si>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</si>
  <si>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</si>
  <si>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</si>
  <si>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</si>
  <si>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</si>
  <si>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</si>
  <si>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</si>
  <si>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</si>
  <si>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</si>
  <si>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</si>
  <si>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</si>
  <si>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</si>
  <si>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</si>
  <si>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</si>
  <si>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</si>
  <si>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</si>
  <si>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</si>
  <si>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</si>
  <si>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</si>
  <si>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</si>
  <si>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</si>
  <si>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</si>
  <si>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</si>
  <si>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</si>
  <si>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</si>
  <si>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</si>
  <si>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</si>
  <si>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</si>
  <si>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</si>
  <si>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</si>
  <si>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</si>
  <si>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</si>
  <si>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</si>
  <si>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</si>
  <si>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</si>
  <si>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</si>
  <si>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</si>
  <si>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</si>
  <si>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</si>
  <si>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</si>
  <si>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</si>
  <si>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</si>
  <si>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</si>
  <si>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</si>
  <si>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</si>
  <si>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</si>
  <si>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</si>
  <si>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</si>
  <si>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</si>
  <si>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</si>
  <si>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</si>
  <si>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</si>
  <si>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</si>
  <si>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</si>
  <si>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</si>
  <si>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</si>
  <si>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</si>
  <si>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</si>
  <si>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</si>
  <si>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</si>
  <si>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</si>
  <si>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</si>
  <si>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</si>
  <si>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</si>
  <si>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</si>
  <si>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</si>
  <si>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</si>
  <si>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</si>
  <si>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</si>
  <si>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</si>
  <si>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</si>
  <si>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</si>
  <si>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</si>
  <si>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</si>
  <si>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</si>
  <si>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</si>
  <si>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</si>
  <si>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</si>
  <si>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</si>
  <si>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</si>
  <si>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</si>
  <si>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</si>
  <si>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</si>
  <si>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</si>
  <si>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</si>
  <si>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</si>
  <si>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</si>
  <si>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</si>
  <si>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</si>
  <si>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</si>
  <si>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</si>
  <si>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</si>
  <si>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</si>
  <si>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</si>
  <si>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</si>
  <si>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</si>
  <si>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</si>
  <si>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</si>
  <si>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</si>
  <si>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</si>
  <si>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</si>
  <si>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</si>
  <si>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</si>
  <si>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</si>
  <si>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</si>
  <si>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</si>
  <si>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</si>
  <si>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</si>
  <si>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</si>
  <si>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</si>
  <si>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</si>
  <si>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</si>
  <si>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</si>
  <si>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</si>
  <si>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</si>
  <si>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</si>
  <si>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</si>
  <si>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</si>
  <si>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</si>
  <si>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</si>
  <si>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</si>
  <si>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</si>
  <si>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</si>
  <si>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</si>
  <si>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</si>
  <si>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</si>
  <si>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</si>
  <si>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</si>
  <si>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</si>
  <si>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</si>
  <si>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</si>
  <si>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</si>
  <si>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</si>
  <si>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</si>
  <si>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</si>
  <si>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</si>
  <si>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</si>
  <si>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</si>
  <si>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</si>
  <si>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</si>
  <si>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</si>
  <si>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</si>
  <si>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</si>
  <si>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</si>
  <si>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</si>
  <si>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</si>
  <si>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</si>
  <si>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</si>
  <si>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</si>
  <si>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</si>
  <si>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</si>
  <si>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</si>
  <si>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</si>
  <si>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</si>
  <si>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</si>
  <si>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</si>
  <si>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</si>
  <si>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</si>
  <si>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</si>
  <si>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</si>
  <si>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</si>
  <si>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</si>
  <si>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</si>
  <si>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</si>
  <si>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</si>
  <si>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</si>
  <si>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</si>
  <si>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</si>
  <si>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</si>
  <si>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</si>
  <si>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</si>
  <si>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</si>
  <si>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</si>
  <si>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</si>
  <si>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</si>
  <si>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</si>
  <si>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</si>
  <si>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</si>
  <si>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</si>
  <si>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</si>
  <si>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</si>
  <si>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</si>
  <si>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</si>
  <si>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</si>
  <si>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</si>
  <si>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</si>
  <si>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</si>
  <si>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</si>
  <si>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</si>
  <si>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</si>
  <si>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</si>
  <si>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</si>
  <si>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</si>
  <si>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</si>
  <si>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</si>
  <si>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</si>
  <si>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</si>
  <si>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</si>
  <si>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</si>
  <si>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</si>
  <si>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</si>
  <si>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</si>
  <si>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</si>
  <si>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</si>
  <si>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</si>
  <si>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</si>
  <si>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</si>
  <si>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</si>
  <si>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</si>
  <si>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</si>
  <si>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</si>
  <si>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</si>
  <si>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</si>
  <si>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</si>
  <si>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</si>
  <si>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</si>
  <si>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</si>
  <si>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</si>
  <si>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</si>
  <si>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</si>
  <si>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</si>
  <si>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</si>
  <si>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</si>
  <si>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</si>
  <si>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</si>
  <si>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</si>
  <si>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</si>
  <si>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</si>
  <si>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</si>
  <si>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</si>
  <si>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</si>
  <si>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</si>
  <si>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</si>
  <si>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</si>
  <si>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</si>
  <si>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</si>
  <si>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</si>
  <si>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</si>
  <si>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</si>
  <si>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</si>
  <si>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</si>
  <si>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</si>
  <si>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</si>
  <si>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</si>
  <si>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</si>
  <si>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</si>
  <si>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</si>
  <si>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</si>
  <si>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</si>
  <si>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</si>
  <si>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</si>
  <si>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</si>
  <si>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</si>
  <si>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</si>
  <si>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</si>
  <si>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</si>
  <si>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</si>
  <si>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</si>
  <si>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</si>
  <si>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</si>
  <si>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</si>
  <si>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</si>
  <si>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</si>
  <si>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</si>
  <si>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</si>
  <si>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</si>
  <si>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</si>
  <si>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</si>
  <si>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</si>
  <si>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</si>
  <si>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</si>
  <si>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</si>
  <si>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</si>
  <si>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</si>
  <si>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</si>
  <si>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</si>
  <si>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</si>
  <si>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</si>
  <si>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</si>
  <si>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</si>
  <si>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</si>
  <si>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</si>
  <si>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</si>
  <si>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</si>
  <si>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</si>
  <si>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</si>
  <si>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</si>
  <si>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</si>
  <si>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</si>
  <si>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</si>
  <si>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</si>
  <si>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</si>
  <si>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</si>
  <si>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</si>
  <si>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</si>
  <si>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</si>
  <si>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</si>
  <si>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</si>
  <si>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</si>
  <si>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</si>
  <si>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</si>
  <si>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</si>
  <si>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</si>
  <si>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</si>
  <si>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</si>
  <si>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</si>
  <si>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</si>
  <si>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</si>
  <si>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</si>
  <si>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</si>
  <si>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</si>
  <si>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</si>
  <si>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</si>
  <si>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</si>
  <si>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</si>
  <si>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</si>
  <si>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</si>
  <si>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</si>
  <si>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</si>
  <si>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</si>
  <si>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</si>
  <si>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</si>
  <si>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</si>
  <si>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</si>
  <si>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</si>
  <si>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</si>
  <si>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</si>
  <si>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</si>
  <si>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</si>
  <si>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</si>
  <si>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</si>
  <si>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</si>
  <si>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</si>
  <si>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</si>
  <si>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</si>
  <si>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</si>
  <si>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</si>
  <si>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</si>
  <si>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</si>
  <si>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</si>
  <si>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</si>
  <si>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</si>
  <si>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</si>
  <si>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</si>
  <si>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</si>
  <si>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</si>
  <si>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</si>
  <si>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</si>
  <si>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</si>
  <si>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</si>
  <si>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</si>
  <si>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</si>
  <si>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</si>
  <si>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</si>
  <si>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</si>
  <si>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</si>
  <si>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</si>
  <si>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</si>
  <si>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</si>
  <si>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</si>
  <si>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</si>
  <si>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</si>
  <si>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</si>
  <si>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</si>
  <si>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</si>
  <si>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</si>
  <si>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</si>
  <si>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</si>
  <si>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</si>
  <si>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</si>
  <si>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</si>
  <si>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</si>
  <si>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</si>
  <si>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</si>
  <si>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</si>
  <si>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</si>
  <si>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</si>
  <si>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</si>
  <si>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</si>
  <si>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</si>
  <si>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</si>
  <si>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</si>
  <si>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</si>
  <si>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</si>
  <si>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</si>
  <si>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</si>
  <si>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</si>
  <si>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</si>
  <si>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</si>
  <si>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</si>
  <si>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</si>
  <si>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</si>
  <si>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</si>
  <si>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</si>
  <si>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</si>
  <si>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</si>
  <si>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</si>
  <si>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</si>
  <si>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</si>
  <si>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</si>
  <si>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</si>
  <si>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</si>
  <si>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</si>
  <si>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</si>
  <si>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</si>
  <si>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</si>
  <si>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</si>
  <si>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</si>
  <si>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</si>
  <si>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</si>
  <si>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</si>
  <si>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</si>
  <si>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</si>
  <si>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</si>
  <si>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</si>
  <si>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</si>
  <si>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</si>
  <si>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</si>
  <si>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</si>
  <si>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</si>
  <si>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</si>
  <si>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</si>
  <si>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</si>
  <si>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</si>
  <si>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</si>
  <si>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</si>
  <si>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</si>
  <si>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</si>
  <si>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</si>
  <si>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</si>
  <si>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</si>
  <si>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</si>
  <si>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</si>
  <si>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</si>
  <si>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</si>
  <si>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</si>
  <si>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</si>
  <si>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</si>
  <si>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</si>
  <si>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</si>
  <si>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</si>
  <si>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</si>
  <si>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</si>
  <si>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</si>
  <si>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</si>
  <si>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</si>
  <si>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</si>
  <si>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</si>
  <si>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</si>
  <si>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</si>
  <si>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</si>
  <si>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</si>
  <si>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</si>
  <si>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</si>
  <si>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</si>
  <si>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</si>
  <si>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</si>
  <si>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</si>
  <si>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</si>
  <si>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</si>
  <si>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</si>
  <si>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</si>
  <si>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</si>
  <si>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</si>
  <si>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</si>
  <si>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</si>
  <si>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</si>
  <si>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</si>
  <si>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</si>
  <si>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</si>
  <si>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</si>
  <si>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</si>
  <si>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</si>
  <si>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</si>
  <si>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</si>
  <si>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</si>
  <si>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</si>
  <si>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</si>
  <si>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</si>
  <si>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</si>
  <si>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</si>
  <si>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</si>
  <si>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</si>
  <si>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</si>
  <si>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</si>
  <si>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</si>
  <si>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</si>
  <si>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</si>
  <si>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</si>
  <si>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</si>
  <si>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</si>
  <si>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</si>
  <si>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</si>
  <si>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</si>
  <si>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</si>
  <si>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</si>
  <si>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</si>
  <si>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</si>
  <si>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</si>
  <si>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</si>
  <si>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</si>
  <si>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</si>
  <si>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</si>
  <si>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</si>
  <si>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</si>
  <si>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</si>
  <si>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</si>
  <si>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</si>
  <si>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</si>
  <si>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</si>
  <si>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</si>
  <si>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</si>
  <si>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</si>
  <si>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</si>
  <si>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</si>
  <si>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</si>
  <si>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</si>
  <si>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</si>
  <si>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</si>
  <si>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</si>
  <si>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</si>
  <si>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</si>
  <si>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</si>
  <si>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</si>
  <si>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</si>
  <si>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</si>
  <si>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</si>
  <si>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</si>
  <si>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</si>
  <si>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</si>
  <si>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</si>
  <si>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</si>
  <si>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</si>
  <si>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</si>
  <si>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</si>
  <si>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</si>
  <si>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</si>
  <si>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</si>
  <si>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</si>
  <si>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</si>
  <si>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</si>
  <si>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</si>
  <si>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</si>
  <si>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</si>
  <si>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</si>
  <si>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</si>
  <si>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</si>
  <si>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</si>
  <si>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</si>
  <si>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</si>
  <si>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</si>
  <si>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</si>
  <si>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</si>
  <si>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</si>
  <si>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</si>
  <si>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</si>
  <si>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</si>
  <si>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</si>
  <si>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</si>
  <si>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</si>
  <si>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</si>
  <si>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</si>
  <si>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</si>
  <si>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</si>
  <si>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</si>
  <si>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</si>
  <si>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</si>
  <si>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</si>
  <si>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</si>
  <si>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</si>
  <si>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</si>
  <si>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</si>
  <si>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</si>
  <si>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</si>
  <si>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</si>
  <si>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</si>
  <si>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</si>
  <si>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</si>
  <si>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</si>
  <si>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</si>
  <si>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</si>
  <si>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</si>
  <si>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</si>
  <si>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</si>
  <si>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</si>
  <si>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</si>
  <si>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</si>
  <si>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</si>
  <si>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</si>
  <si>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</si>
  <si>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</si>
  <si>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</si>
  <si>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</si>
  <si>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</si>
  <si>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</si>
  <si>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</si>
  <si>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</si>
  <si>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</si>
  <si>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</si>
  <si>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</si>
  <si>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</si>
  <si>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</si>
  <si>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</si>
  <si>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</si>
  <si>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</si>
  <si>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</si>
  <si>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</si>
  <si>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</si>
  <si>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</si>
  <si>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</si>
  <si>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</si>
  <si>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</si>
  <si>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</si>
  <si>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</si>
  <si>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</si>
  <si>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</si>
  <si>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</si>
  <si>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</si>
  <si>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</si>
  <si>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</si>
  <si>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</si>
  <si>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</si>
  <si>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</si>
  <si>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</si>
  <si>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</si>
  <si>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</si>
  <si>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</si>
  <si>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</si>
  <si>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</si>
  <si>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</si>
  <si>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</si>
  <si>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</si>
  <si>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</si>
  <si>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</si>
  <si>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</si>
  <si>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</si>
  <si>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</si>
  <si>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</si>
  <si>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</si>
  <si>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</si>
  <si>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</si>
  <si>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</si>
  <si>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</si>
  <si>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</si>
  <si>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</si>
  <si>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</si>
  <si>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</si>
  <si>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</si>
  <si>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</si>
  <si>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</si>
  <si>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</si>
  <si>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</si>
  <si>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</si>
  <si>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</si>
  <si>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</si>
  <si>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</si>
  <si>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</si>
  <si>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</si>
  <si>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</si>
  <si>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</si>
  <si>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</si>
  <si>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</si>
  <si>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</si>
  <si>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</si>
  <si>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</si>
  <si>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</si>
  <si>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</si>
  <si>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</si>
  <si>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</si>
  <si>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</si>
  <si>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</si>
  <si>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</si>
  <si>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</si>
  <si>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</si>
  <si>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</si>
  <si>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</si>
  <si>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</si>
  <si>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</si>
  <si>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</si>
  <si>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</si>
  <si>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</si>
  <si>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</si>
  <si>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</si>
  <si>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</si>
  <si>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</si>
  <si>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</si>
  <si>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</si>
  <si>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</si>
  <si>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</si>
  <si>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</si>
  <si>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</si>
  <si>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</si>
  <si>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</si>
  <si>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</si>
  <si>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</si>
  <si>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</si>
  <si>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</si>
  <si>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</si>
  <si>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</si>
  <si>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</si>
  <si>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</si>
  <si>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</si>
  <si>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</si>
  <si>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</si>
  <si>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</si>
  <si>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</si>
  <si>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</si>
  <si>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</si>
  <si>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</si>
  <si>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</si>
  <si>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</si>
  <si>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</si>
  <si>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</si>
  <si>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</si>
  <si>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</si>
  <si>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</si>
  <si>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</si>
  <si>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</si>
  <si>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</si>
  <si>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</si>
  <si>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</si>
  <si>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</si>
  <si>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</si>
  <si>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</si>
  <si>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</si>
  <si>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</si>
  <si>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</si>
  <si>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</si>
  <si>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</si>
  <si>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</si>
  <si>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</si>
  <si>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</si>
  <si>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</si>
  <si>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</si>
  <si>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</si>
  <si>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</si>
  <si>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</si>
  <si>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</si>
  <si>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</si>
  <si>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</si>
  <si>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</si>
  <si>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</si>
  <si>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</si>
  <si>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</si>
  <si>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</si>
  <si>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</si>
  <si>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</si>
  <si>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</si>
  <si>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</si>
  <si>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</si>
  <si>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</si>
  <si>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</si>
  <si>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</si>
  <si>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</si>
  <si>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</si>
  <si>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</si>
  <si>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</si>
  <si>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</si>
  <si>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</si>
  <si>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</si>
  <si>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</si>
  <si>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</si>
  <si>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</si>
  <si>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</si>
  <si>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</si>
  <si>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</si>
  <si>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</si>
  <si>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</si>
  <si>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</si>
  <si>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</si>
  <si>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</si>
  <si>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</si>
  <si>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</si>
  <si>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</si>
  <si>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</si>
  <si>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</si>
  <si>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</si>
  <si>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</si>
  <si>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</si>
  <si>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</si>
  <si>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</si>
  <si>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</si>
  <si>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</si>
  <si>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</si>
  <si>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</si>
  <si>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</si>
  <si>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</si>
  <si>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</si>
  <si>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</si>
  <si>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</si>
  <si>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</si>
  <si>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</si>
  <si>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</si>
  <si>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</si>
  <si>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</si>
  <si>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</si>
  <si>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</si>
  <si>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</si>
  <si>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</si>
  <si>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</si>
  <si>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</si>
  <si>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</si>
  <si>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</si>
  <si>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</si>
  <si>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</si>
  <si>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</si>
  <si>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</si>
  <si>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</si>
  <si>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</si>
  <si>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</si>
  <si>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</si>
  <si>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</si>
  <si>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</si>
  <si>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</si>
  <si>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</si>
  <si>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</si>
  <si>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</si>
  <si>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</si>
  <si>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</si>
  <si>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</si>
  <si>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</si>
  <si>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</si>
  <si>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</si>
  <si>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</si>
  <si>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</si>
  <si>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</si>
  <si>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</si>
  <si>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</si>
  <si>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</si>
  <si>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</si>
  <si>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</si>
  <si>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</si>
  <si>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</si>
  <si>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</si>
  <si>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</si>
  <si>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</si>
  <si>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</si>
  <si>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</si>
  <si>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</si>
  <si>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</si>
  <si>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</si>
  <si>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</si>
  <si>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</si>
  <si>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</si>
  <si>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</si>
  <si>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</si>
  <si>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</si>
  <si>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</si>
  <si>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</si>
  <si>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</si>
  <si>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</si>
  <si>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</si>
  <si>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</si>
  <si>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</si>
  <si>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</si>
  <si>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</si>
  <si>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</si>
  <si>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</si>
  <si>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</si>
  <si>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</si>
  <si>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</si>
  <si>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</si>
  <si>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</si>
  <si>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</si>
  <si>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</si>
  <si>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</si>
  <si>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</si>
  <si>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</si>
  <si>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</si>
  <si>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</si>
  <si>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</si>
  <si>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</si>
  <si>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</si>
  <si>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</si>
  <si>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</si>
  <si>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</si>
  <si>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</si>
  <si>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</si>
  <si>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</si>
  <si>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</si>
  <si>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</si>
  <si>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</si>
  <si>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</si>
  <si>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</si>
  <si>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</si>
  <si>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</si>
  <si>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</si>
  <si>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</si>
  <si>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</si>
  <si>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</si>
  <si>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</si>
  <si>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</si>
  <si>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</si>
  <si>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</si>
  <si>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</si>
  <si>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</si>
  <si>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</si>
  <si>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</si>
  <si>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</si>
  <si>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</si>
  <si>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</si>
  <si>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</si>
  <si>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</si>
  <si>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</si>
  <si>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</si>
  <si>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</si>
  <si>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</si>
  <si>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</si>
  <si>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</si>
  <si>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</si>
  <si>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</si>
  <si>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</si>
  <si>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</si>
  <si>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</si>
  <si>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</si>
  <si>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</si>
  <si>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</si>
  <si>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</si>
  <si>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</si>
  <si>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</si>
  <si>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</si>
  <si>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</si>
  <si>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</si>
  <si>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</si>
  <si>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</si>
  <si>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</si>
  <si>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</si>
  <si>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</si>
  <si>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</si>
  <si>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</si>
  <si>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</si>
  <si>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</si>
  <si>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</si>
  <si>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</si>
  <si>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</si>
  <si>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</si>
  <si>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</si>
  <si>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</si>
  <si>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</si>
  <si>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</si>
  <si>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</si>
  <si>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</si>
  <si>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</si>
  <si>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</si>
  <si>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</si>
  <si>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</si>
  <si>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</si>
  <si>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</si>
  <si>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</si>
  <si>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</si>
  <si>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</si>
  <si>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</si>
  <si>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</si>
  <si>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</si>
  <si>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</si>
  <si>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</si>
  <si>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</si>
  <si>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</si>
  <si>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</si>
  <si>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</si>
  <si>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</si>
  <si>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</si>
  <si>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</si>
  <si>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</si>
  <si>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</si>
  <si>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</si>
  <si>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</si>
  <si>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</si>
  <si>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</si>
  <si>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</si>
  <si>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</si>
  <si>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</si>
  <si>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</si>
  <si>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</si>
  <si>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</si>
  <si>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</si>
  <si>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</si>
  <si>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</si>
  <si>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</si>
  <si>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</si>
  <si>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</si>
  <si>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</si>
  <si>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</si>
  <si>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</si>
  <si>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</si>
  <si>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</si>
  <si>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</si>
  <si>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</si>
  <si>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</si>
  <si>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</si>
  <si>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</si>
  <si>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</si>
  <si>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</si>
  <si>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</si>
  <si>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</si>
  <si>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</si>
  <si>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</si>
  <si>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</si>
  <si>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</si>
  <si>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</si>
  <si>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</si>
  <si>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</si>
  <si>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</si>
  <si>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</si>
  <si>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</si>
  <si>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</si>
  <si>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</si>
  <si>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</si>
  <si>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</si>
  <si>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</si>
  <si>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</si>
  <si>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</si>
  <si>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</si>
  <si>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</si>
  <si>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</si>
  <si>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</si>
  <si>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</si>
  <si>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</si>
  <si>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</si>
  <si>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</si>
  <si>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</si>
  <si>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</si>
  <si>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</si>
  <si>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</si>
  <si>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</si>
  <si>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</si>
  <si>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</si>
  <si>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</si>
  <si>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</si>
  <si>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</si>
  <si>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</si>
  <si>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</si>
  <si>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</si>
  <si>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</si>
  <si>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</si>
  <si>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</si>
  <si>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</si>
  <si>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</si>
  <si>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</si>
  <si>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</si>
  <si>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</si>
  <si>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</si>
  <si>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</si>
  <si>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</si>
  <si>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</si>
  <si>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</si>
  <si>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</si>
  <si>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</si>
  <si>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</si>
  <si>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</si>
  <si>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</si>
  <si>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</si>
  <si>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</si>
  <si>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</si>
  <si>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</si>
  <si>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</si>
  <si>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</si>
  <si>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</si>
  <si>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</si>
  <si>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</si>
  <si>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</si>
  <si>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</si>
  <si>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</si>
  <si>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</si>
  <si>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</si>
  <si>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</si>
  <si>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</si>
  <si>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</si>
  <si>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</si>
  <si>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</si>
  <si>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</si>
  <si>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</si>
  <si>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</si>
  <si>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</si>
  <si>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</si>
  <si>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</si>
  <si>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</si>
  <si>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</si>
  <si>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</si>
  <si>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</si>
  <si>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</si>
  <si>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</si>
  <si>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</si>
  <si>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</si>
  <si>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</si>
  <si>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</si>
  <si>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</si>
  <si>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</si>
  <si>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</si>
  <si>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</si>
  <si>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</si>
  <si>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</si>
  <si>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</si>
  <si>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</si>
  <si>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</si>
  <si>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</si>
  <si>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</si>
  <si>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</si>
  <si>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</si>
  <si>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</si>
  <si>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</si>
  <si>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</si>
  <si>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</si>
  <si>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</si>
  <si>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</si>
  <si>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</si>
  <si>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</si>
  <si>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</si>
  <si>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</si>
  <si>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</si>
  <si>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</si>
  <si>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</si>
  <si>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</si>
  <si>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</si>
  <si>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</si>
  <si>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</si>
  <si>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</si>
  <si>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</si>
  <si>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</si>
  <si>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</si>
  <si>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</si>
  <si>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</si>
  <si>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</si>
  <si>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</si>
  <si>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</si>
  <si>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</si>
  <si>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</si>
  <si>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</si>
  <si>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</si>
  <si>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</si>
  <si>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</si>
  <si>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</si>
  <si>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</si>
  <si>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</si>
  <si>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</si>
  <si>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</si>
  <si>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</si>
  <si>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</si>
  <si>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</si>
  <si>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</si>
  <si>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</si>
  <si>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</si>
  <si>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</si>
  <si>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</si>
  <si>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</si>
  <si>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</si>
  <si>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</si>
  <si>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</si>
  <si>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</si>
  <si>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</si>
  <si>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</si>
  <si>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</si>
  <si>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</si>
  <si>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</si>
  <si>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</si>
  <si>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</si>
  <si>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</si>
  <si>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</si>
  <si>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</si>
  <si>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</si>
  <si>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</si>
  <si>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</si>
  <si>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</si>
  <si>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</si>
  <si>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</si>
  <si>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</si>
  <si>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</si>
  <si>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</si>
  <si>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</si>
  <si>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</si>
  <si>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</si>
  <si>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</si>
  <si>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</si>
  <si>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</si>
  <si>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</si>
  <si>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</si>
  <si>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</si>
  <si>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</si>
  <si>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</si>
  <si>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</si>
  <si>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</si>
  <si>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</si>
  <si>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</si>
  <si>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</si>
  <si>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</si>
  <si>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</si>
  <si>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</si>
  <si>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</si>
  <si>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</si>
  <si>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</si>
  <si>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</si>
  <si>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</si>
  <si>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</si>
  <si>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</si>
  <si>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</si>
  <si>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</si>
  <si>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</si>
  <si>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</si>
  <si>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</si>
  <si>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</si>
  <si>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</si>
  <si>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</si>
  <si>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</si>
  <si>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</si>
  <si>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</si>
  <si>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</si>
  <si>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</si>
  <si>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</si>
  <si>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</si>
  <si>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</si>
  <si>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</si>
  <si>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</si>
  <si>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</si>
  <si>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</si>
  <si>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</si>
  <si>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</si>
  <si>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</si>
  <si>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</si>
  <si>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</si>
  <si>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</si>
  <si>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</si>
  <si>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</si>
  <si>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</si>
  <si>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</si>
  <si>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</si>
  <si>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</si>
  <si>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</si>
  <si>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</si>
  <si>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</si>
  <si>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</si>
  <si>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</si>
  <si>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</si>
  <si>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</si>
  <si>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</si>
  <si>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</si>
  <si>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</si>
  <si>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</si>
  <si>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</si>
  <si>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</si>
  <si>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</si>
  <si>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</si>
  <si>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</si>
  <si>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</si>
  <si>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</si>
  <si>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</si>
  <si>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</si>
  <si>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</si>
  <si>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</si>
  <si>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</si>
  <si>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</si>
  <si>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</si>
  <si>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</si>
  <si>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</si>
  <si>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</si>
  <si>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</si>
  <si>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</si>
  <si>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</si>
  <si>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</si>
  <si>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</si>
  <si>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</si>
  <si>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</si>
  <si>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</si>
  <si>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</si>
  <si>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</si>
  <si>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</si>
  <si>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</si>
  <si>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</si>
  <si>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</si>
  <si>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</si>
  <si>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</si>
  <si>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</si>
  <si>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</si>
  <si>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</si>
  <si>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</si>
  <si>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</si>
  <si>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</si>
  <si>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</si>
  <si>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</si>
  <si>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</si>
  <si>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</si>
  <si>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</si>
  <si>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</si>
  <si>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</si>
  <si>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</si>
  <si>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</si>
  <si>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</si>
  <si>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</si>
  <si>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</si>
  <si>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</si>
  <si>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</si>
  <si>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</si>
  <si>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</si>
  <si>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</si>
  <si>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</si>
  <si>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</si>
  <si>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</si>
  <si>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</si>
  <si>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</si>
  <si>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</si>
  <si>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</si>
  <si>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</si>
  <si>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</si>
  <si>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</si>
  <si>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</si>
  <si>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</si>
  <si>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</si>
  <si>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</si>
  <si>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</si>
  <si>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</si>
  <si>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</si>
  <si>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</si>
  <si>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</si>
  <si>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</si>
  <si>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</si>
  <si>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</si>
  <si>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</si>
  <si>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</si>
  <si>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</si>
  <si>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</si>
  <si>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</si>
  <si>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</si>
  <si>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</si>
  <si>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</si>
  <si>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</si>
  <si>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</si>
  <si>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</si>
  <si>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</si>
  <si>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</si>
  <si>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</si>
  <si>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</si>
  <si>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</si>
  <si>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</si>
  <si>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</si>
  <si>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</si>
  <si>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</si>
  <si>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</si>
  <si>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</si>
  <si>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</si>
  <si>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</si>
  <si>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</si>
  <si>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</si>
  <si>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</si>
  <si>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</si>
  <si>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</si>
  <si>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</si>
  <si>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</si>
  <si>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</si>
  <si>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</si>
  <si>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</si>
  <si>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</si>
  <si>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</si>
  <si>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</si>
  <si>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</si>
  <si>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</si>
  <si>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</si>
  <si>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</si>
  <si>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</si>
  <si>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</si>
  <si>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</si>
  <si>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</si>
  <si>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</si>
  <si>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</si>
  <si>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</si>
  <si>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</si>
  <si>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</si>
  <si>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</si>
  <si>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</si>
  <si>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</si>
  <si>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</si>
  <si>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</si>
  <si>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</si>
  <si>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</si>
  <si>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</si>
  <si>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</si>
  <si>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</si>
  <si>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</si>
  <si>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</si>
  <si>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</si>
  <si>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</si>
  <si>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</si>
  <si>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</si>
  <si>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</si>
  <si>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</si>
  <si>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</si>
  <si>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</si>
  <si>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</si>
  <si>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</si>
  <si>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</si>
  <si>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</si>
  <si>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</si>
  <si>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</si>
  <si>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</si>
  <si>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</si>
  <si>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</si>
  <si>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</si>
  <si>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</si>
  <si>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</si>
  <si>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</si>
  <si>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</si>
  <si>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</si>
  <si>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</si>
  <si>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</si>
  <si>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</si>
  <si>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</si>
  <si>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</si>
  <si>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</si>
  <si>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</si>
  <si>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</si>
  <si>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</si>
  <si>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</si>
  <si>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</si>
  <si>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</si>
  <si>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</si>
  <si>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</si>
  <si>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</si>
  <si>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</si>
  <si>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</si>
  <si>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</si>
  <si>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</si>
  <si>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</si>
  <si>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</si>
  <si>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</si>
  <si>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</si>
  <si>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</si>
  <si>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</si>
  <si>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</si>
  <si>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</si>
  <si>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</si>
  <si>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</si>
  <si>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</si>
  <si>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</si>
  <si>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</si>
  <si>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</si>
  <si>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</si>
  <si>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</si>
  <si>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</si>
  <si>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</si>
  <si>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</si>
  <si>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</si>
  <si>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</si>
  <si>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</si>
  <si>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</si>
  <si>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</si>
  <si>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</si>
  <si>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</si>
  <si>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</si>
  <si>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</si>
  <si>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</si>
  <si>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</si>
  <si>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</si>
  <si>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</si>
  <si>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</si>
  <si>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</si>
  <si>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</si>
  <si>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</si>
  <si>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</si>
  <si>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</si>
  <si>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</si>
  <si>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</si>
  <si>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</si>
  <si>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</si>
  <si>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</si>
  <si>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</si>
  <si>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</si>
  <si>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</si>
  <si>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</si>
  <si>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</si>
  <si>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</si>
  <si>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</si>
  <si>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</si>
  <si>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</si>
  <si>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</si>
  <si>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</si>
  <si>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</si>
  <si>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</si>
  <si>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</si>
  <si>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</si>
  <si>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</si>
  <si>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</si>
  <si>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</si>
  <si>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</si>
  <si>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</si>
  <si>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</si>
  <si>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</si>
  <si>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</si>
  <si>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</si>
  <si>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</si>
  <si>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</si>
  <si>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</si>
  <si>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</si>
  <si>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</si>
  <si>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</si>
  <si>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</si>
  <si>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</si>
  <si>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</si>
  <si>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</si>
  <si>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</si>
  <si>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</si>
  <si>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</si>
  <si>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</si>
  <si>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</si>
  <si>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</si>
  <si>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</si>
  <si>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</si>
  <si>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</si>
  <si>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</si>
  <si>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</si>
  <si>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</si>
  <si>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</si>
  <si>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</si>
  <si>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</si>
  <si>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</si>
  <si>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</si>
  <si>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</si>
  <si>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</si>
  <si>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</si>
  <si>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</si>
  <si>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</si>
  <si>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</si>
  <si>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</si>
  <si>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</si>
  <si>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</si>
  <si>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</si>
  <si>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</si>
  <si>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</si>
  <si>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</si>
  <si>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</si>
  <si>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</si>
  <si>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</si>
  <si>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</si>
  <si>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</si>
  <si>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</si>
  <si>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</si>
  <si>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</si>
  <si>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</si>
  <si>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</si>
  <si>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</si>
  <si>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</si>
  <si>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</si>
  <si>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</si>
  <si>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</si>
  <si>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</si>
  <si>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</si>
  <si>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</si>
  <si>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</si>
  <si>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</si>
  <si>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</si>
  <si>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</si>
  <si>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</si>
  <si>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</si>
  <si>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</si>
  <si>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</si>
  <si>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</si>
  <si>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</si>
  <si>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</si>
  <si>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</si>
  <si>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</si>
  <si>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</si>
  <si>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</si>
  <si>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</si>
  <si>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</si>
  <si>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</si>
  <si>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</si>
  <si>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</si>
  <si>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</si>
  <si>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</si>
  <si>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</si>
  <si>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</si>
  <si>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</si>
  <si>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</si>
  <si>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</si>
  <si>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</si>
  <si>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</si>
  <si>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</si>
  <si>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</si>
  <si>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</si>
  <si>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</si>
  <si>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</si>
  <si>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</si>
  <si>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</si>
  <si>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</si>
  <si>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</si>
  <si>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</si>
  <si>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</si>
  <si>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</si>
  <si>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</si>
  <si>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</si>
  <si>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</si>
  <si>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</si>
  <si>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</si>
  <si>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</si>
  <si>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</si>
  <si>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</si>
  <si>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</si>
  <si>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</si>
  <si>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</si>
  <si>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</si>
  <si>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</si>
  <si>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</si>
  <si>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</si>
  <si>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</si>
  <si>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</si>
  <si>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</si>
  <si>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</si>
  <si>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</si>
  <si>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</si>
  <si>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</si>
  <si>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</si>
  <si>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</si>
  <si>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</si>
  <si>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</si>
  <si>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</si>
  <si>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</si>
  <si>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</si>
  <si>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</si>
  <si>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</si>
  <si>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</si>
  <si>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</si>
  <si>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</si>
  <si>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</si>
  <si>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</si>
  <si>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</si>
  <si>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</si>
  <si>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</si>
  <si>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</si>
  <si>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</si>
  <si>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</si>
  <si>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</si>
  <si>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</si>
  <si>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</si>
  <si>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</si>
  <si>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</si>
  <si>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</si>
  <si>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</si>
  <si>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</si>
  <si>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</si>
  <si>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</si>
  <si>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</si>
  <si>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</si>
  <si>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</si>
  <si>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</si>
  <si>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</si>
  <si>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</si>
  <si>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</si>
  <si>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</si>
  <si>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</si>
  <si>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</si>
  <si>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</si>
  <si>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</si>
  <si>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</si>
  <si>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</si>
  <si>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</si>
  <si>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</si>
  <si>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</si>
  <si>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</si>
  <si>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</si>
  <si>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</si>
  <si>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</si>
  <si>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</si>
  <si>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</si>
  <si>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</si>
  <si>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</si>
  <si>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</si>
  <si>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</si>
  <si>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</si>
  <si>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</si>
  <si>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</si>
  <si>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</si>
  <si>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</si>
  <si>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</si>
  <si>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</si>
  <si>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</si>
  <si>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</si>
  <si>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</si>
  <si>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</si>
  <si>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</si>
  <si>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</si>
  <si>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</si>
  <si>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</si>
  <si>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</si>
  <si>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</si>
  <si>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</si>
  <si>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</si>
  <si>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</si>
  <si>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</si>
  <si>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</si>
  <si>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</si>
  <si>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</si>
  <si>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</si>
  <si>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</si>
  <si>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</si>
  <si>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</si>
  <si>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</si>
  <si>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</si>
  <si>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</si>
  <si>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</si>
  <si>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</si>
  <si>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</si>
  <si>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</si>
  <si>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</si>
  <si>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</si>
  <si>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</si>
  <si>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</si>
  <si>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</si>
  <si>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</si>
  <si>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</si>
  <si>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</si>
  <si>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</si>
  <si>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</si>
  <si>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</si>
  <si>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</si>
  <si>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</si>
  <si>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</si>
  <si>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</si>
  <si>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</si>
  <si>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</si>
  <si>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</si>
  <si>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</si>
  <si>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</si>
  <si>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</si>
  <si>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</si>
  <si>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</si>
  <si>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</si>
  <si>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</si>
  <si>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</si>
  <si>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</si>
  <si>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</si>
  <si>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</si>
  <si>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</si>
  <si>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</si>
  <si>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</si>
  <si>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</si>
  <si>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</si>
  <si>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</si>
  <si>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</si>
  <si>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</si>
  <si>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</si>
  <si>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</si>
  <si>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</si>
  <si>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</si>
  <si>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</si>
  <si>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</si>
  <si>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</si>
  <si>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</si>
  <si>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</si>
  <si>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</si>
  <si>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</si>
  <si>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</si>
  <si>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</si>
  <si>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</si>
  <si>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</si>
  <si>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</si>
  <si>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</si>
  <si>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</si>
  <si>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</si>
  <si>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</si>
  <si>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</si>
  <si>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</si>
  <si>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</si>
  <si>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</si>
  <si>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</si>
  <si>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</si>
  <si>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</si>
  <si>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</si>
  <si>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</si>
  <si>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</si>
  <si>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</si>
  <si>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</si>
  <si>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</si>
  <si>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</si>
  <si>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</si>
  <si>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</si>
  <si>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</si>
  <si>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</si>
  <si>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</si>
  <si>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</si>
  <si>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</si>
  <si>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</si>
  <si>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</si>
  <si>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</si>
  <si>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</si>
  <si>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</si>
  <si>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</si>
  <si>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</si>
  <si>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</si>
  <si>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</si>
  <si>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</si>
  <si>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</si>
  <si>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</si>
  <si>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</si>
  <si>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</si>
  <si>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</si>
  <si>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</si>
  <si>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</si>
  <si>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</si>
  <si>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</si>
  <si>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</si>
  <si>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</si>
  <si>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</si>
  <si>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</si>
  <si>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</si>
  <si>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</si>
  <si>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</si>
  <si>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</si>
  <si>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</si>
  <si>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</si>
  <si>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</si>
  <si>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</si>
  <si>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</si>
  <si>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</si>
  <si>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</si>
  <si>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</si>
  <si>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</si>
  <si>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</si>
  <si>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</si>
  <si>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</si>
  <si>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</si>
  <si>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</si>
  <si>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</si>
  <si>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</si>
  <si>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</si>
  <si>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</si>
  <si>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</si>
  <si>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</si>
  <si>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</si>
  <si>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</si>
  <si>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</si>
  <si>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</si>
  <si>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</si>
  <si>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</si>
  <si>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</si>
  <si>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</si>
  <si>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</si>
  <si>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</si>
  <si>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</si>
  <si>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</si>
  <si>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</si>
  <si>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</si>
  <si>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</si>
  <si>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</si>
  <si>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</si>
  <si>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</si>
  <si>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</si>
  <si>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</si>
  <si>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</si>
  <si>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</si>
  <si>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</si>
  <si>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</si>
  <si>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</si>
  <si>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</si>
  <si>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</si>
  <si>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</si>
  <si>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</si>
  <si>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</si>
  <si>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</si>
  <si>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</si>
  <si>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</si>
  <si>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</si>
  <si>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</si>
  <si>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</si>
  <si>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</si>
  <si>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</si>
  <si>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</si>
  <si>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</si>
  <si>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</si>
  <si>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</si>
  <si>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</si>
  <si>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</si>
  <si>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</si>
  <si>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</si>
  <si>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</si>
  <si>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</si>
  <si>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</si>
  <si>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</si>
  <si>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</si>
  <si>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</si>
  <si>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</si>
  <si>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</si>
  <si>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</si>
  <si>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</si>
  <si>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</si>
  <si>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</si>
  <si>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</si>
  <si>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</si>
  <si>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</si>
  <si>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</si>
  <si>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</si>
  <si>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</si>
  <si>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</si>
  <si>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</si>
  <si>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</si>
  <si>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</si>
  <si>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</si>
  <si>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</si>
  <si>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</si>
  <si>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</si>
  <si>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</si>
  <si>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</si>
  <si>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</si>
  <si>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</si>
  <si>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</si>
  <si>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</si>
  <si>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</si>
  <si>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</si>
  <si>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</si>
  <si>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</si>
  <si>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</si>
  <si>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</si>
  <si>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</si>
  <si>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</si>
  <si>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</si>
  <si>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</si>
  <si>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</si>
  <si>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</si>
  <si>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</si>
  <si>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</si>
  <si>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</si>
  <si>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</si>
  <si>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</si>
  <si>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</si>
  <si>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</si>
  <si>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</si>
  <si>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</si>
  <si>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</si>
  <si>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</si>
  <si>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</si>
  <si>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</si>
  <si>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</si>
  <si>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</si>
  <si>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</si>
  <si>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</si>
  <si>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</si>
  <si>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</si>
  <si>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</si>
  <si>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</si>
  <si>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</si>
  <si>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</si>
  <si>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</si>
  <si>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</si>
  <si>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</si>
  <si>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</si>
  <si>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</si>
  <si>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</si>
  <si>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</si>
  <si>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</si>
  <si>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</si>
  <si>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</si>
  <si>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</si>
  <si>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</si>
  <si>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</si>
  <si>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</si>
  <si>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</si>
  <si>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</si>
  <si>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</si>
  <si>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</si>
  <si>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</si>
  <si>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</si>
  <si>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</si>
  <si>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</si>
  <si>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</si>
  <si>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</si>
  <si>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</si>
  <si>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</si>
  <si>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</si>
  <si>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</si>
  <si>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</si>
  <si>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</si>
  <si>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</si>
  <si>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</si>
  <si>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</si>
  <si>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</si>
  <si>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</si>
  <si>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</si>
  <si>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</si>
  <si>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</si>
  <si>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</si>
  <si>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</si>
  <si>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</si>
  <si>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</si>
  <si>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</si>
  <si>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</si>
  <si>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</si>
  <si>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</si>
  <si>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</si>
  <si>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</si>
  <si>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</si>
  <si>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</si>
  <si>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</si>
  <si>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</si>
  <si>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</si>
  <si>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</si>
  <si>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</si>
  <si>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</si>
  <si>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</si>
  <si>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</si>
  <si>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</si>
  <si>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</si>
  <si>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</si>
  <si>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</si>
  <si>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</si>
  <si>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</si>
  <si>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</si>
  <si>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</si>
  <si>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</si>
  <si>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</si>
  <si>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</si>
  <si>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</si>
  <si>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</si>
  <si>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</si>
  <si>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</si>
  <si>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</si>
  <si>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</si>
  <si>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</si>
  <si>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</si>
  <si>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</si>
  <si>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</si>
  <si>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</si>
  <si>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</si>
  <si>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</si>
  <si>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</si>
  <si>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</si>
  <si>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</si>
  <si>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</si>
  <si>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</si>
  <si>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</si>
  <si>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</si>
  <si>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</si>
  <si>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</si>
  <si>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</si>
  <si>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</si>
  <si>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</si>
  <si>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</si>
  <si>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</si>
  <si>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</si>
  <si>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</si>
  <si>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</si>
  <si>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</si>
  <si>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</si>
  <si>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</si>
  <si>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</si>
  <si>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</si>
  <si>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</si>
  <si>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</si>
  <si>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</si>
  <si>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</si>
  <si>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</si>
  <si>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</si>
  <si>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</si>
  <si>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</si>
  <si>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</si>
  <si>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</si>
  <si>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</si>
  <si>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</si>
  <si>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</si>
  <si>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</si>
  <si>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</si>
  <si>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</si>
  <si>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</si>
  <si>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</si>
  <si>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</si>
  <si>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</si>
  <si>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</si>
  <si>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</si>
  <si>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</si>
  <si>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</si>
  <si>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</si>
  <si>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</si>
  <si>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</si>
  <si>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</si>
  <si>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</si>
  <si>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</si>
  <si>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</si>
  <si>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</si>
  <si>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</si>
  <si>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</si>
  <si>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</si>
  <si>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</si>
  <si>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</si>
  <si>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</si>
  <si>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</si>
  <si>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</si>
  <si>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</si>
  <si>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</si>
  <si>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</si>
  <si>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</si>
  <si>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</si>
  <si>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</si>
  <si>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</si>
  <si>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</si>
  <si>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</si>
  <si>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</si>
  <si>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</si>
  <si>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</si>
  <si>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</si>
  <si>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</si>
  <si>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</si>
  <si>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</si>
  <si>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</si>
  <si>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</si>
  <si>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</si>
  <si>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</si>
  <si>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</si>
  <si>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</si>
  <si>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</si>
  <si>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</si>
  <si>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</si>
  <si>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</si>
  <si>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</si>
  <si>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</si>
  <si>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</si>
  <si>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</si>
  <si>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</si>
  <si>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</si>
  <si>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</si>
  <si>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</si>
  <si>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</si>
  <si>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</si>
  <si>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</si>
  <si>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</si>
  <si>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</si>
  <si>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</si>
  <si>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</si>
  <si>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</si>
  <si>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</si>
  <si>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</si>
  <si>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</si>
  <si>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</si>
  <si>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</si>
  <si>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</si>
  <si>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</si>
  <si>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</si>
  <si>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</si>
  <si>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</si>
  <si>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</si>
  <si>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</si>
  <si>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</si>
  <si>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</si>
  <si>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</si>
  <si>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</si>
  <si>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</si>
  <si>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</si>
  <si>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</si>
  <si>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</si>
  <si>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</si>
  <si>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</si>
  <si>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</si>
  <si>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</si>
  <si>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</si>
  <si>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</si>
  <si>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</si>
  <si>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</si>
  <si>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</si>
  <si>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</si>
  <si>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</si>
  <si>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</si>
  <si>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</si>
  <si>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</si>
  <si>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</si>
  <si>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</si>
  <si>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</si>
  <si>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</si>
  <si>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</si>
  <si>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</si>
  <si>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</si>
  <si>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</si>
  <si>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</si>
  <si>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</si>
  <si>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</si>
  <si>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</si>
  <si>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</si>
  <si>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</si>
  <si>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</si>
  <si>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</si>
  <si>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</si>
  <si>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</si>
  <si>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</si>
  <si>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</si>
  <si>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</si>
  <si>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</si>
  <si>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</si>
  <si>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</si>
  <si>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</si>
  <si>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</si>
  <si>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</si>
  <si>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</si>
  <si>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</si>
  <si>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</si>
  <si>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</si>
  <si>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</si>
  <si>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</si>
  <si>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</si>
  <si>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</si>
  <si>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</si>
  <si>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</si>
  <si>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</si>
  <si>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</si>
  <si>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</si>
  <si>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</si>
  <si>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</si>
  <si>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</si>
  <si>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</si>
  <si>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</si>
  <si>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</si>
  <si>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</si>
  <si>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</si>
  <si>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</si>
  <si>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</si>
  <si>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</si>
  <si>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</si>
  <si>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</si>
  <si>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</si>
  <si>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</si>
  <si>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</si>
  <si>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</si>
  <si>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</si>
  <si>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</si>
  <si>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</si>
  <si>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</si>
  <si>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</si>
  <si>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</si>
  <si>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</si>
  <si>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</si>
  <si>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</si>
  <si>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</si>
  <si>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</si>
  <si>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</si>
  <si>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</si>
  <si>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</si>
  <si>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</si>
  <si>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</si>
  <si>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</si>
  <si>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</si>
  <si>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</si>
  <si>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</si>
  <si>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</si>
  <si>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</si>
  <si>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</si>
  <si>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</si>
  <si>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</si>
  <si>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</si>
  <si>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</si>
  <si>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</si>
  <si>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</si>
  <si>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</si>
  <si>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</si>
  <si>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</si>
  <si>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</si>
  <si>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</si>
  <si>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</si>
  <si>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</si>
  <si>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</si>
  <si>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</si>
  <si>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</si>
  <si>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</si>
  <si>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</si>
  <si>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</si>
  <si>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</si>
  <si>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</si>
  <si>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</si>
  <si>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</si>
  <si>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</si>
  <si>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</si>
  <si>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</si>
  <si>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</si>
  <si>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</si>
  <si>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</si>
  <si>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</si>
  <si>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</si>
  <si>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</si>
  <si>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</si>
  <si>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</si>
  <si>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</si>
  <si>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</si>
  <si>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</si>
  <si>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</si>
  <si>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</si>
  <si>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</si>
  <si>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</si>
  <si>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</si>
  <si>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</si>
  <si>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</si>
  <si>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</si>
  <si>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</si>
  <si>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</si>
  <si>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</si>
  <si>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</si>
  <si>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</si>
  <si>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</si>
  <si>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</si>
  <si>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</si>
  <si>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</si>
  <si>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</si>
  <si>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</si>
  <si>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</si>
  <si>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</si>
  <si>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</si>
  <si>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</si>
  <si>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</si>
  <si>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</si>
  <si>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</si>
  <si>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</si>
  <si>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</si>
  <si>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</si>
  <si>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</si>
  <si>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</si>
  <si>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</si>
  <si>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</si>
  <si>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</si>
  <si>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</si>
  <si>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</si>
  <si>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</si>
  <si>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</si>
  <si>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</si>
  <si>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</si>
  <si>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</si>
  <si>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</si>
  <si>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</si>
  <si>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</si>
  <si>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</si>
  <si>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</si>
  <si>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</si>
  <si>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</si>
  <si>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</si>
  <si>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</si>
  <si>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</si>
  <si>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</si>
  <si>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</si>
  <si>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</si>
  <si>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</si>
  <si>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</si>
  <si>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</si>
  <si>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</si>
  <si>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</si>
  <si>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</si>
  <si>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</si>
  <si>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</si>
  <si>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</si>
  <si>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</si>
  <si>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</si>
  <si>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</si>
  <si>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</si>
  <si>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</si>
  <si>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</si>
  <si>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</si>
  <si>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</si>
  <si>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</si>
  <si>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</si>
  <si>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</si>
  <si>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</si>
  <si>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</si>
  <si>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</si>
  <si>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</si>
  <si>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</si>
  <si>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</si>
  <si>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</si>
  <si>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</si>
  <si>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</si>
  <si>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</si>
  <si>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</si>
  <si>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</si>
  <si>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</si>
  <si>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</si>
  <si>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</si>
  <si>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</si>
  <si>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</si>
  <si>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</si>
  <si>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</si>
  <si>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</si>
  <si>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</si>
  <si>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</si>
  <si>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</si>
  <si>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</si>
  <si>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</si>
  <si>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</si>
  <si>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</si>
  <si>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</si>
  <si>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</si>
  <si>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</si>
  <si>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</si>
  <si>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</si>
  <si>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</si>
  <si>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</si>
  <si>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</si>
  <si>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</si>
  <si>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</si>
  <si>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</si>
  <si>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</si>
  <si>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</si>
  <si>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</si>
  <si>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</si>
  <si>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</si>
  <si>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</si>
  <si>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</si>
  <si>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</si>
  <si>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</si>
  <si>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</si>
  <si>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</si>
  <si>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</si>
  <si>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</si>
  <si>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</si>
  <si>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</si>
  <si>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</si>
  <si>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</si>
  <si>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</si>
  <si>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</si>
  <si>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</si>
  <si>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</si>
  <si>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</si>
  <si>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</si>
  <si>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</si>
  <si>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</si>
  <si>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</si>
  <si>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</si>
  <si>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</si>
  <si>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</si>
  <si>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</si>
  <si>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</si>
  <si>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</si>
  <si>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</si>
  <si>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</si>
  <si>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</si>
  <si>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</si>
  <si>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</si>
  <si>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</si>
  <si>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</si>
  <si>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</si>
  <si>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</si>
  <si>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</si>
  <si>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</si>
  <si>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</si>
  <si>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</si>
  <si>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</si>
  <si>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</si>
  <si>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</si>
  <si>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</si>
  <si>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</si>
  <si>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</si>
  <si>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</si>
  <si>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</si>
  <si>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</si>
  <si>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</si>
  <si>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</si>
  <si>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</si>
  <si>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</si>
  <si>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</si>
  <si>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</si>
  <si>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</si>
  <si>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</si>
  <si>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</si>
  <si>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</si>
  <si>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</si>
  <si>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</si>
  <si>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</si>
  <si>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</si>
  <si>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</si>
  <si>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</si>
  <si>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</si>
  <si>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</si>
  <si>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</si>
  <si>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</si>
  <si>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</si>
  <si>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</si>
  <si>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</si>
  <si>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</si>
  <si>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</si>
  <si>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</si>
  <si>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</si>
  <si>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</si>
  <si>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</si>
  <si>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</si>
  <si>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</si>
  <si>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</si>
  <si>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</si>
  <si>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</si>
  <si>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</si>
  <si>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</si>
  <si>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</si>
  <si>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</si>
  <si>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</si>
  <si>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</si>
  <si>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</si>
  <si>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</si>
  <si>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</si>
  <si>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</si>
  <si>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</si>
  <si>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</si>
  <si>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</si>
  <si>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</si>
  <si>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</si>
  <si>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</si>
  <si>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</si>
  <si>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</si>
  <si>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</si>
  <si>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</si>
  <si>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</si>
  <si>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</si>
  <si>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</si>
  <si>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</si>
  <si>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</si>
  <si>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</si>
  <si>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</si>
  <si>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</si>
  <si>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</si>
  <si>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</si>
  <si>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</si>
  <si>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</si>
  <si>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</si>
  <si>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</si>
  <si>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</si>
  <si>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</si>
  <si>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</si>
  <si>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</si>
  <si>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</si>
  <si>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</si>
  <si>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</si>
  <si>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</si>
  <si>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</si>
  <si>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</si>
  <si>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</si>
  <si>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</si>
  <si>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</si>
  <si>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</si>
  <si>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</si>
  <si>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</si>
  <si>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</si>
  <si>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</si>
  <si>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</si>
  <si>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</si>
  <si>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</si>
  <si>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</si>
  <si>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</si>
  <si>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</si>
  <si>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</si>
  <si>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</si>
  <si>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</si>
  <si>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</si>
  <si>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</si>
  <si>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</si>
  <si>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</si>
  <si>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</si>
  <si>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</si>
  <si>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</si>
  <si>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</si>
  <si>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</si>
  <si>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</si>
  <si>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</si>
  <si>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</si>
  <si>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</si>
  <si>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</si>
  <si>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</si>
  <si>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</si>
  <si>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</si>
  <si>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</si>
  <si>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</si>
  <si>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</si>
  <si>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</si>
  <si>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</si>
  <si>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</si>
  <si>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</si>
  <si>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</si>
  <si>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</si>
  <si>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</si>
  <si>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</si>
  <si>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</si>
  <si>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</si>
  <si>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</si>
  <si>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</si>
  <si>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</si>
  <si>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</si>
  <si>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</si>
  <si>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</si>
  <si>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</si>
  <si>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</si>
  <si>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</si>
  <si>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</si>
  <si>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</si>
  <si>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</si>
  <si>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</si>
  <si>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</si>
  <si>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</si>
  <si>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</si>
  <si>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</si>
  <si>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</si>
  <si>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</si>
  <si>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</si>
  <si>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</si>
  <si>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</si>
  <si>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</si>
  <si>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</si>
  <si>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</si>
  <si>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</si>
  <si>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</si>
  <si>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</si>
  <si>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</si>
  <si>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</si>
  <si>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</si>
  <si>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</si>
  <si>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</si>
  <si>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</si>
  <si>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</si>
  <si>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</si>
  <si>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</si>
  <si>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</si>
  <si>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</si>
  <si>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</si>
  <si>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</si>
  <si>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</si>
  <si>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</si>
  <si>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</si>
  <si>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</si>
  <si>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</si>
  <si>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</si>
  <si>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</si>
  <si>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</si>
  <si>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</si>
  <si>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</si>
  <si>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</si>
  <si>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</si>
  <si>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</si>
  <si>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</si>
  <si>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</si>
  <si>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</si>
  <si>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</si>
  <si>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</si>
  <si>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</si>
  <si>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</si>
  <si>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</si>
  <si>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</si>
  <si>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</si>
  <si>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</si>
  <si>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</si>
  <si>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</si>
  <si>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</si>
  <si>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</si>
  <si>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</si>
  <si>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</si>
  <si>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</si>
  <si>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</si>
  <si>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</si>
  <si>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</si>
  <si>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</si>
  <si>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</si>
  <si>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</si>
  <si>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</si>
  <si>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</si>
  <si>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</si>
  <si>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</si>
  <si>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</si>
  <si>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</si>
  <si>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</si>
  <si>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</si>
  <si>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</si>
  <si>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</si>
  <si>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</si>
  <si>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</si>
  <si>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</si>
  <si>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</si>
  <si>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</si>
  <si>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</si>
  <si>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</si>
  <si>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</si>
  <si>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</si>
  <si>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</si>
  <si>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</si>
  <si>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</si>
  <si>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</si>
  <si>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</si>
  <si>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</si>
  <si>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</si>
  <si>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</si>
  <si>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</si>
  <si>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</si>
  <si>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</si>
  <si>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</si>
  <si>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</si>
  <si>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</si>
  <si>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</si>
  <si>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</si>
  <si>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</si>
  <si>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</si>
  <si>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</si>
  <si>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</si>
  <si>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</si>
  <si>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</si>
  <si>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</si>
  <si>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</si>
  <si>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</si>
  <si>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</si>
  <si>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</si>
  <si>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</si>
  <si>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</si>
  <si>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</si>
  <si>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</si>
  <si>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</si>
  <si>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</si>
  <si>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</si>
  <si>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</si>
  <si>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</si>
  <si>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</si>
  <si>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</si>
  <si>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</si>
  <si>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</si>
  <si>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</si>
  <si>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</si>
  <si>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</si>
  <si>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</si>
  <si>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</si>
  <si>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</si>
  <si>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</si>
  <si>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</si>
  <si>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</si>
  <si>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</si>
  <si>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</si>
  <si>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</si>
  <si>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</si>
  <si>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</si>
  <si>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</si>
  <si>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</si>
  <si>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</si>
  <si>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</si>
  <si>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</si>
  <si>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</si>
  <si>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</si>
  <si>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</si>
  <si>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</si>
  <si>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</si>
  <si>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</si>
  <si>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</si>
  <si>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</si>
  <si>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</si>
  <si>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</si>
  <si>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</si>
  <si>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</si>
  <si>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</si>
  <si>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</si>
  <si>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</si>
  <si>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</si>
  <si>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</si>
  <si>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</si>
  <si>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</si>
  <si>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</si>
  <si>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</si>
  <si>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</si>
  <si>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</si>
  <si>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</si>
  <si>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</si>
  <si>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</si>
  <si>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</si>
  <si>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</si>
  <si>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</si>
  <si>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</si>
  <si>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</si>
  <si>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</si>
  <si>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</si>
  <si>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</si>
  <si>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</si>
  <si>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</si>
  <si>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</si>
  <si>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</si>
  <si>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</si>
  <si>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</si>
  <si>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</si>
  <si>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</si>
  <si>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</si>
  <si>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</si>
  <si>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</si>
  <si>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</si>
  <si>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</si>
  <si>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</si>
  <si>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</si>
  <si>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</si>
  <si>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</si>
  <si>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</si>
  <si>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</si>
  <si>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</si>
  <si>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</si>
  <si>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</si>
  <si>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</si>
  <si>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</si>
  <si>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</si>
  <si>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</si>
  <si>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</si>
  <si>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</si>
  <si>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</si>
  <si>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</si>
  <si>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</si>
  <si>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</si>
  <si>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</si>
  <si>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</si>
  <si>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</si>
  <si>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</si>
  <si>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</si>
  <si>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</si>
  <si>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</si>
  <si>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</si>
  <si>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</si>
  <si>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</si>
  <si>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</si>
  <si>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</si>
  <si>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</si>
  <si>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</si>
  <si>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</si>
  <si>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</si>
  <si>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</si>
  <si>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</si>
  <si>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</si>
  <si>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</si>
  <si>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</si>
  <si>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</si>
  <si>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</si>
  <si>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</si>
  <si>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</si>
  <si>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</si>
  <si>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</si>
  <si>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</si>
  <si>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</si>
  <si>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</si>
  <si>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</si>
  <si>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</si>
  <si>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</si>
  <si>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</si>
  <si>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</si>
  <si>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</si>
  <si>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</si>
  <si>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</si>
  <si>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</si>
  <si>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</si>
  <si>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</si>
  <si>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</si>
  <si>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</si>
  <si>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</si>
  <si>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</si>
  <si>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</si>
  <si>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</si>
  <si>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</si>
  <si>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</si>
  <si>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</si>
  <si>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</si>
  <si>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</si>
  <si>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</si>
  <si>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</si>
  <si>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</si>
  <si>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</si>
  <si>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</si>
  <si>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</si>
  <si>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</si>
  <si>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</si>
  <si>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</si>
  <si>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</si>
  <si>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</si>
  <si>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</si>
  <si>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</si>
  <si>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</si>
  <si>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</si>
  <si>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</si>
  <si>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</si>
  <si>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</si>
  <si>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</si>
  <si>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</si>
  <si>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</si>
  <si>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</si>
  <si>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</si>
  <si>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</si>
  <si>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</si>
  <si>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</si>
  <si>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</si>
  <si>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</si>
  <si>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</si>
  <si>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</si>
  <si>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</si>
  <si>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</si>
  <si>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</si>
  <si>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</si>
  <si>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</si>
  <si>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</si>
  <si>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</si>
  <si>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</si>
  <si>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</si>
  <si>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</si>
  <si>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</si>
  <si>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</si>
  <si>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</si>
  <si>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</si>
  <si>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</si>
  <si>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</si>
  <si>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</si>
  <si>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</si>
  <si>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</si>
  <si>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</si>
  <si>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</si>
  <si>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</si>
  <si>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</si>
  <si>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</si>
  <si>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</si>
  <si>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</si>
  <si>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</si>
  <si>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</si>
  <si>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</si>
  <si>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</si>
  <si>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</si>
  <si>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</si>
  <si>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</si>
  <si>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</si>
  <si>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</si>
  <si>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</si>
  <si>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</si>
  <si>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</si>
  <si>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</si>
  <si>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</si>
  <si>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</si>
  <si>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</si>
  <si>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</si>
  <si>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</si>
  <si>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</si>
  <si>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</si>
  <si>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</si>
  <si>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</si>
  <si>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</si>
  <si>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</si>
  <si>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</si>
  <si>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</si>
  <si>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</si>
  <si>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</si>
  <si>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</si>
  <si>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</si>
  <si>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</si>
  <si>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</si>
  <si>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</si>
  <si>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</si>
  <si>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</si>
  <si>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</si>
  <si>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</si>
  <si>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</si>
  <si>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</si>
  <si>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</si>
  <si>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</si>
  <si>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</si>
  <si>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</si>
  <si>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</si>
  <si>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</si>
  <si>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</si>
  <si>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</si>
  <si>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</si>
  <si>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</si>
  <si>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</si>
  <si>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</si>
  <si>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</si>
  <si>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</si>
  <si>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</si>
  <si>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</si>
  <si>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</si>
  <si>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</si>
  <si>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</si>
  <si>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</si>
  <si>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</si>
  <si>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</si>
  <si>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</si>
  <si>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</si>
  <si>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</si>
  <si>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</si>
  <si>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</si>
  <si>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</si>
  <si>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</si>
  <si>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</si>
  <si>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</si>
  <si>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</si>
  <si>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</si>
  <si>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</si>
  <si>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</si>
  <si>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</si>
  <si>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</si>
  <si>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</si>
  <si>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</si>
  <si>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</si>
  <si>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</si>
  <si>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</si>
  <si>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</si>
  <si>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</si>
  <si>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</si>
  <si>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</si>
  <si>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</si>
  <si>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</si>
  <si>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</si>
  <si>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</si>
  <si>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</si>
  <si>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</si>
  <si>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</si>
  <si>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</si>
  <si>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</si>
  <si>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</si>
  <si>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</si>
  <si>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</si>
  <si>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</si>
  <si>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</si>
  <si>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</si>
  <si>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</si>
  <si>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</si>
  <si>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</si>
  <si>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</si>
  <si>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</si>
  <si>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</si>
  <si>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</si>
  <si>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</si>
  <si>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</si>
  <si>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</si>
  <si>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</si>
  <si>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</si>
  <si>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</si>
  <si>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</si>
  <si>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</si>
  <si>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</si>
  <si>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</si>
  <si>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</si>
  <si>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</si>
  <si>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</si>
  <si>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</si>
  <si>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</si>
  <si>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</si>
  <si>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</si>
  <si>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</si>
  <si>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</si>
  <si>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</si>
  <si>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</si>
  <si>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</si>
  <si>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</si>
  <si>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</si>
  <si>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</si>
  <si>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</si>
  <si>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</si>
  <si>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</si>
  <si>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</si>
  <si>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</si>
  <si>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</si>
  <si>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</si>
  <si>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</si>
  <si>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</si>
  <si>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</si>
  <si>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</si>
  <si>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</si>
  <si>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</si>
  <si>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</si>
  <si>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</si>
  <si>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</si>
  <si>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</si>
  <si>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</si>
  <si>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</si>
  <si>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</si>
  <si>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</si>
  <si>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</si>
  <si>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</si>
  <si>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</si>
  <si>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</si>
  <si>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</si>
  <si>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</si>
  <si>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</si>
  <si>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</si>
  <si>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</si>
  <si>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</si>
  <si>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</si>
  <si>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</si>
  <si>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</si>
  <si>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</si>
  <si>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</si>
  <si>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</si>
  <si>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</si>
  <si>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</si>
  <si>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</si>
  <si>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</si>
  <si>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</si>
  <si>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</si>
  <si>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</si>
  <si>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</si>
  <si>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</si>
  <si>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</si>
  <si>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</si>
  <si>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</si>
  <si>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</si>
  <si>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</si>
  <si>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</si>
  <si>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</si>
  <si>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</si>
  <si>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</si>
  <si>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</si>
  <si>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</si>
  <si>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</si>
  <si>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</si>
  <si>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</si>
  <si>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</si>
  <si>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</si>
  <si>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</si>
  <si>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</si>
  <si>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</si>
  <si>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</si>
  <si>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</si>
  <si>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</si>
  <si>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</si>
  <si>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</si>
  <si>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</si>
  <si>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</si>
  <si>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</si>
  <si>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</si>
  <si>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</si>
  <si>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</si>
  <si>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</si>
  <si>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</si>
  <si>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</si>
  <si>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</si>
  <si>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</si>
  <si>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</si>
  <si>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</si>
  <si>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</si>
  <si>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</si>
  <si>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</si>
  <si>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</si>
  <si>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</si>
  <si>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</si>
  <si>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</si>
  <si>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</si>
  <si>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</si>
  <si>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</si>
  <si>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</si>
  <si>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</si>
  <si>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</si>
  <si>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</si>
  <si>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</si>
  <si>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</si>
  <si>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</si>
  <si>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</si>
  <si>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</si>
  <si>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</si>
  <si>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</si>
  <si>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</si>
  <si>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</si>
  <si>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</si>
  <si>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</si>
  <si>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</si>
  <si>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</si>
  <si>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</si>
  <si>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</si>
  <si>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</si>
  <si>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</si>
  <si>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</si>
  <si>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</si>
  <si>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</si>
  <si>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</si>
  <si>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</si>
  <si>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</si>
  <si>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</si>
  <si>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</si>
  <si>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</si>
  <si>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</si>
  <si>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</si>
  <si>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</si>
  <si>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</si>
  <si>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</si>
  <si>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</si>
  <si>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</si>
  <si>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</si>
  <si>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</si>
  <si>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</si>
  <si>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</si>
  <si>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</si>
  <si>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</si>
  <si>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</si>
  <si>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</si>
  <si>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</si>
  <si>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</si>
  <si>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</si>
  <si>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</si>
  <si>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</si>
  <si>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</si>
  <si>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</si>
  <si>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</si>
  <si>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</si>
  <si>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</si>
  <si>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</si>
  <si>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</si>
  <si>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</si>
  <si>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</si>
  <si>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</si>
  <si>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</si>
  <si>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</si>
  <si>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</si>
  <si>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</si>
  <si>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</si>
  <si>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</si>
  <si>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</si>
  <si>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</si>
  <si>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</si>
  <si>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</si>
  <si>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</si>
  <si>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</si>
  <si>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</si>
  <si>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</si>
  <si>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</si>
  <si>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</si>
  <si>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</si>
  <si>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</si>
  <si>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</si>
  <si>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</si>
  <si>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</si>
  <si>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</si>
  <si>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</si>
  <si>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</si>
  <si>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</si>
  <si>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</si>
  <si>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</si>
  <si>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</si>
  <si>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</si>
  <si>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</si>
  <si>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</si>
  <si>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</si>
  <si>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</si>
  <si>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</si>
  <si>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</si>
  <si>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</si>
  <si>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</si>
  <si>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</si>
  <si>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</si>
  <si>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</si>
  <si>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</si>
  <si>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</si>
  <si>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</si>
  <si>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</si>
  <si>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</si>
  <si>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</si>
  <si>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</si>
  <si>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</si>
  <si>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</si>
  <si>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</si>
  <si>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</si>
  <si>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</si>
  <si>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</si>
  <si>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</si>
  <si>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</si>
  <si>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</si>
  <si>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</si>
  <si>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</si>
  <si>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</si>
  <si>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</si>
  <si>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</si>
  <si>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</si>
  <si>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</si>
  <si>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</si>
  <si>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</si>
  <si>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</si>
  <si>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</si>
  <si>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</si>
  <si>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</si>
  <si>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</si>
  <si>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</si>
  <si>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</si>
  <si>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</si>
  <si>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</si>
  <si>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</si>
  <si>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</si>
  <si>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</si>
  <si>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</si>
  <si>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</si>
  <si>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</si>
  <si>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</si>
  <si>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</si>
  <si>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</si>
  <si>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</si>
  <si>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</si>
  <si>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</si>
  <si>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</si>
  <si>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</si>
  <si>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</si>
  <si>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</si>
  <si>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</si>
  <si>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</si>
  <si>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</si>
  <si>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</si>
  <si>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</si>
  <si>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</si>
  <si>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</si>
  <si>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</si>
  <si>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</si>
  <si>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</si>
  <si>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</si>
  <si>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</si>
  <si>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</si>
  <si>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</si>
  <si>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</si>
  <si>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</si>
  <si>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</si>
  <si>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</si>
  <si>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</si>
  <si>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</si>
  <si>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</si>
  <si>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</si>
  <si>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</si>
  <si>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</si>
  <si>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</si>
  <si>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</si>
  <si>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</si>
  <si>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</si>
  <si>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</si>
  <si>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</si>
  <si>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</si>
  <si>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</si>
  <si>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</si>
  <si>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</si>
  <si>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</si>
  <si>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</si>
  <si>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</si>
  <si>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</si>
  <si>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</si>
  <si>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</si>
  <si>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</si>
  <si>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</si>
  <si>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</si>
  <si>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</si>
  <si>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</si>
  <si>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</si>
  <si>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</si>
  <si>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</si>
  <si>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</si>
  <si>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</si>
  <si>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</si>
  <si>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</si>
  <si>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</si>
  <si>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</si>
  <si>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</si>
  <si>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</si>
  <si>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</si>
  <si>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</si>
  <si>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</si>
  <si>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</si>
  <si>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</si>
  <si>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</si>
  <si>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</si>
  <si>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</si>
  <si>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</si>
  <si>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</si>
  <si>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</si>
  <si>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</si>
  <si>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</si>
  <si>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</si>
  <si>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</si>
  <si>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</si>
  <si>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</si>
  <si>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</si>
  <si>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</si>
  <si>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</si>
  <si>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</si>
  <si>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</si>
  <si>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</si>
  <si>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</si>
  <si>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</si>
  <si>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</si>
  <si>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</si>
  <si>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</si>
  <si>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</si>
  <si>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</si>
  <si>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</si>
  <si>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</si>
  <si>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</si>
  <si>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</si>
  <si>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</si>
  <si>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</si>
  <si>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</si>
  <si>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</si>
  <si>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</si>
  <si>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</si>
  <si>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</si>
  <si>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</si>
  <si>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</si>
  <si>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</si>
  <si>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</si>
  <si>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</si>
  <si>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</si>
  <si>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</si>
  <si>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</si>
  <si>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</si>
  <si>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</si>
  <si>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</si>
  <si>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</si>
  <si>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</si>
  <si>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</si>
  <si>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</si>
  <si>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</si>
  <si>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</si>
  <si>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</si>
  <si>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</si>
  <si>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</si>
  <si>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</si>
  <si>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</si>
  <si>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</si>
  <si>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</si>
  <si>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</si>
  <si>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</si>
  <si>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</si>
  <si>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</si>
  <si>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</si>
  <si>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</si>
  <si>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</si>
  <si>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</si>
  <si>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</si>
  <si>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</si>
  <si>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</si>
  <si>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</si>
  <si>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</si>
  <si>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</si>
  <si>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</si>
  <si>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</si>
  <si>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</si>
  <si>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</si>
  <si>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</si>
  <si>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</si>
  <si>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</si>
  <si>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</si>
  <si>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</si>
  <si>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</si>
  <si>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</si>
  <si>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</si>
  <si>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</si>
  <si>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</si>
  <si>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</si>
  <si>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</si>
  <si>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</si>
  <si>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</si>
  <si>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</si>
  <si>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</si>
  <si>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</si>
  <si>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</si>
  <si>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</si>
  <si>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</si>
  <si>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</si>
  <si>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</si>
  <si>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</si>
  <si>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</si>
  <si>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</si>
  <si>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</si>
  <si>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</si>
  <si>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</si>
  <si>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</si>
  <si>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</si>
  <si>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</si>
  <si>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</si>
  <si>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</si>
  <si>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</si>
  <si>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</si>
  <si>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</si>
  <si>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</si>
  <si>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</si>
  <si>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</si>
  <si>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</si>
  <si>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</si>
  <si>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</si>
  <si>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</si>
  <si>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</si>
  <si>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</si>
  <si>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</si>
  <si>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</si>
  <si>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</si>
  <si>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</si>
  <si>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</si>
  <si>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</si>
  <si>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</si>
  <si>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</si>
  <si>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</si>
  <si>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</si>
  <si>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</si>
  <si>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</si>
  <si>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</si>
  <si>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</si>
  <si>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</si>
  <si>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</si>
  <si>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</si>
  <si>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</si>
  <si>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</si>
  <si>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</si>
  <si>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</si>
  <si>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</si>
  <si>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</si>
  <si>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</si>
  <si>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</si>
  <si>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</si>
  <si>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</si>
  <si>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</si>
  <si>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</si>
  <si>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</si>
  <si>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</si>
  <si>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</si>
  <si>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</si>
  <si>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</si>
  <si>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</si>
  <si>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</si>
  <si>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</si>
  <si>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</si>
  <si>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</si>
  <si>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</si>
  <si>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</si>
  <si>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</si>
  <si>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</si>
  <si>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</si>
  <si>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</si>
  <si>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</si>
  <si>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</si>
  <si>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</si>
  <si>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</si>
  <si>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</si>
  <si>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</si>
  <si>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</si>
  <si>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</si>
  <si>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</si>
  <si>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</si>
  <si>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</si>
  <si>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</si>
  <si>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</si>
  <si>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</si>
  <si>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</si>
  <si>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</si>
  <si>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</si>
  <si>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</si>
  <si>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</si>
  <si>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</si>
  <si>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</si>
  <si>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</si>
  <si>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</si>
  <si>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</si>
  <si>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</si>
  <si>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</si>
  <si>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</si>
  <si>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</si>
  <si>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</si>
  <si>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</si>
  <si>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</si>
  <si>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</si>
  <si>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</si>
  <si>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</si>
  <si>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</si>
  <si>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</si>
  <si>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</si>
  <si>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</si>
  <si>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</si>
  <si>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</si>
  <si>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</si>
  <si>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</si>
  <si>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</si>
  <si>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</si>
  <si>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</si>
  <si>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</si>
  <si>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</si>
  <si>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</si>
  <si>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</si>
  <si>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</si>
  <si>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</si>
  <si>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</si>
  <si>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</si>
  <si>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</si>
  <si>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</si>
  <si>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</si>
  <si>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</si>
  <si>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</si>
  <si>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</si>
  <si>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</si>
  <si>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</si>
  <si>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</si>
  <si>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</si>
  <si>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</si>
  <si>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</si>
  <si>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</si>
  <si>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</si>
  <si>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</si>
  <si>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</si>
  <si>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</si>
  <si>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</si>
  <si>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</si>
  <si>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</si>
  <si>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</si>
  <si>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</si>
  <si>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</si>
  <si>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</si>
  <si>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</si>
  <si>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</si>
  <si>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</si>
  <si>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</si>
  <si>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</si>
  <si>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</si>
  <si>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</si>
  <si>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</si>
  <si>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</si>
  <si>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</si>
  <si>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</si>
  <si>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</si>
  <si>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</si>
  <si>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</si>
  <si>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</si>
  <si>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</si>
  <si>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</si>
  <si>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</si>
  <si>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</si>
  <si>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</si>
  <si>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</si>
  <si>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</si>
  <si>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</si>
  <si>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</si>
  <si>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</si>
  <si>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</si>
  <si>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</si>
  <si>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</si>
  <si>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</si>
  <si>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</si>
  <si>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</si>
  <si>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</si>
  <si>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</si>
  <si>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</si>
  <si>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</si>
  <si>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</si>
  <si>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</si>
  <si>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</si>
  <si>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</si>
  <si>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</si>
  <si>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</si>
  <si>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</si>
  <si>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</si>
  <si>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</si>
  <si>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</si>
  <si>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</si>
  <si>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</si>
  <si>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</si>
  <si>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</si>
  <si>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</si>
  <si>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</si>
  <si>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</si>
  <si>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</si>
  <si>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</si>
  <si>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</si>
  <si>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</si>
  <si>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</si>
  <si>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</si>
  <si>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</si>
  <si>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</si>
  <si>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</si>
  <si>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</si>
  <si>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</si>
  <si>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</si>
  <si>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</si>
  <si>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</si>
  <si>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</si>
  <si>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</si>
  <si>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</si>
  <si>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</si>
  <si>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</si>
  <si>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</si>
  <si>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</si>
  <si>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</si>
  <si>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</si>
  <si>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</si>
  <si>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</si>
  <si>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</si>
  <si>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</si>
  <si>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</si>
  <si>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</si>
  <si>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</si>
  <si>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</si>
  <si>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</si>
  <si>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</si>
  <si>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</si>
  <si>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</si>
  <si>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</si>
  <si>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</si>
  <si>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</si>
  <si>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</si>
  <si>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</si>
  <si>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</si>
  <si>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</si>
  <si>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</si>
  <si>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</si>
  <si>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</si>
  <si>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</si>
  <si>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</si>
  <si>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</si>
  <si>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</si>
  <si>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</si>
  <si>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</si>
  <si>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</si>
  <si>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</si>
  <si>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</si>
  <si>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</si>
  <si>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</si>
  <si>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</si>
  <si>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</si>
  <si>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</si>
  <si>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</si>
  <si>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</si>
  <si>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</si>
  <si>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</si>
  <si>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</si>
  <si>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</si>
  <si>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</si>
  <si>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</si>
  <si>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</si>
  <si>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</si>
  <si>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</si>
  <si>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</si>
  <si>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</si>
  <si>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</si>
  <si>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</si>
  <si>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</si>
  <si>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</si>
  <si>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</si>
  <si>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</si>
  <si>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</si>
  <si>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</si>
  <si>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</si>
  <si>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</si>
  <si>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</si>
  <si>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</si>
  <si>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</si>
  <si>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</si>
  <si>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</si>
  <si>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</si>
  <si>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</si>
  <si>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</si>
  <si>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</si>
  <si>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</si>
  <si>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</si>
  <si>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</si>
  <si>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</si>
  <si>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</si>
  <si>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</si>
  <si>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</si>
  <si>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</si>
  <si>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</si>
  <si>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</si>
  <si>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</si>
  <si>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</si>
  <si>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</si>
  <si>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</si>
  <si>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</si>
  <si>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</si>
  <si>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</si>
  <si>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</si>
  <si>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</si>
  <si>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</si>
  <si>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</si>
  <si>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</si>
  <si>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</si>
  <si>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</si>
  <si>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</si>
  <si>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</si>
  <si>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</si>
  <si>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</si>
  <si>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</si>
  <si>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</si>
  <si>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</si>
  <si>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</si>
  <si>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</si>
  <si>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</si>
  <si>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</si>
  <si>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</si>
  <si>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</si>
  <si>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</si>
  <si>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</si>
  <si>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</si>
  <si>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</si>
  <si>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</si>
  <si>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</si>
  <si>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</si>
  <si>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</si>
  <si>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</si>
  <si>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</si>
  <si>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</si>
  <si>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</si>
  <si>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</si>
  <si>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</si>
  <si>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</si>
  <si>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</si>
  <si>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</si>
  <si>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</si>
  <si>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</si>
  <si>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</si>
  <si>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</si>
  <si>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</si>
  <si>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</si>
  <si>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</si>
  <si>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</si>
  <si>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</si>
  <si>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</si>
  <si>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</si>
  <si>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</si>
  <si>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</si>
  <si>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</si>
  <si>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</si>
  <si>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</si>
  <si>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</si>
  <si>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</si>
  <si>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</si>
  <si>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</si>
  <si>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</si>
  <si>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</si>
  <si>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</si>
  <si>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</si>
  <si>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</si>
  <si>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</si>
  <si>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</si>
  <si>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</si>
  <si>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</si>
  <si>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</si>
  <si>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</si>
  <si>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</si>
  <si>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</si>
  <si>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</si>
  <si>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</si>
  <si>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</si>
  <si>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</si>
  <si>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</si>
  <si>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</si>
  <si>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</si>
  <si>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</si>
  <si>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</si>
  <si>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</si>
  <si>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</si>
  <si>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</si>
  <si>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</si>
  <si>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</si>
  <si>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</si>
  <si>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</si>
  <si>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</si>
  <si>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</si>
  <si>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</si>
  <si>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</si>
  <si>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</si>
  <si>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</si>
  <si>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</si>
  <si>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</si>
  <si>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</si>
  <si>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</si>
  <si>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</si>
  <si>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</si>
  <si>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</si>
  <si>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</si>
  <si>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</si>
  <si>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</si>
  <si>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</si>
  <si>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</si>
  <si>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</si>
  <si>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</si>
  <si>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</si>
  <si>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</si>
  <si>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</si>
  <si>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</si>
  <si>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</si>
  <si>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</si>
  <si>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</si>
  <si>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</si>
  <si>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</si>
  <si>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</si>
  <si>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</si>
  <si>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</si>
  <si>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</si>
  <si>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</si>
  <si>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</si>
  <si>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</si>
  <si>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</si>
  <si>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</si>
  <si>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</si>
  <si>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</si>
  <si>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</si>
  <si>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</si>
  <si>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</si>
  <si>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</si>
  <si>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</si>
  <si>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</si>
  <si>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</si>
  <si>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</si>
  <si>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</si>
  <si>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</si>
  <si>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</si>
  <si>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</si>
  <si>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</si>
  <si>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</si>
  <si>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</si>
  <si>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</si>
  <si>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</si>
  <si>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</si>
  <si>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</si>
  <si>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</si>
  <si>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</si>
  <si>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</si>
  <si>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</si>
  <si>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</si>
  <si>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</si>
  <si>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</si>
  <si>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</si>
  <si>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</si>
  <si>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</si>
  <si>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</si>
  <si>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</si>
  <si>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</si>
  <si>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</si>
  <si>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</si>
  <si>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</si>
  <si>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</si>
  <si>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</si>
  <si>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</si>
  <si>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</si>
  <si>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</si>
  <si>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</si>
  <si>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</si>
  <si>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</si>
  <si>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</si>
  <si>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</si>
  <si>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</si>
  <si>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</si>
  <si>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</si>
  <si>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</si>
  <si>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</si>
  <si>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</si>
  <si>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</si>
  <si>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</si>
  <si>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</si>
  <si>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</si>
  <si>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</si>
  <si>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</si>
  <si>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</si>
  <si>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</si>
  <si>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</si>
  <si>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</si>
  <si>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</si>
  <si>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</si>
  <si>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</si>
  <si>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</si>
  <si>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</si>
  <si>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</si>
  <si>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</si>
  <si>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</si>
  <si>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</si>
  <si>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</si>
  <si>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</si>
  <si>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</si>
  <si>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</si>
  <si>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</si>
  <si>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</si>
  <si>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</si>
  <si>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</si>
  <si>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</si>
  <si>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</si>
  <si>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</si>
  <si>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</si>
  <si>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</si>
  <si>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</si>
  <si>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</si>
  <si>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</si>
  <si>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</si>
  <si>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</si>
  <si>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</si>
  <si>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</si>
  <si>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</si>
  <si>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</si>
  <si>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</si>
  <si>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</si>
  <si>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</si>
  <si>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</si>
  <si>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</si>
  <si>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</si>
  <si>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</si>
  <si>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</si>
  <si>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</si>
  <si>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</si>
  <si>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</si>
  <si>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</si>
  <si>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</si>
  <si>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</si>
  <si>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</si>
  <si>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</si>
  <si>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</si>
  <si>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</si>
  <si>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</si>
  <si>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</si>
  <si>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</si>
  <si>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</si>
  <si>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</si>
  <si>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</si>
  <si>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</si>
  <si>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</si>
  <si>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</si>
  <si>
    <t>Online by adeel to S. Kamran Aziz care off thumb</t>
  </si>
  <si>
    <t>HMPB 171053642</t>
  </si>
  <si>
    <t>cash rec 8260 for oct 23</t>
  </si>
  <si>
    <t>Online by adeel to Murtaza for 10 cartons tapes from hussain puri</t>
  </si>
  <si>
    <t xml:space="preserve">Online by adeel to S.M Shahid akhtar for Kapra payment generation </t>
  </si>
  <si>
    <t>Online by adeel to shahid rizwan Piping labour</t>
  </si>
  <si>
    <t>Labour</t>
  </si>
  <si>
    <t>Cash collect by zubair Duct from Al madina steel</t>
  </si>
  <si>
    <t>Supplier ID 5019242 Password is Rehman!1</t>
  </si>
  <si>
    <t xml:space="preserve">Cash collect by kamran hussain </t>
  </si>
  <si>
    <t>TOMO</t>
  </si>
  <si>
    <t>Swimming pool work at gym area north walk</t>
  </si>
  <si>
    <t>HMPB 171053643</t>
  </si>
  <si>
    <t>Online by adeel to Saad waseem for purhcased of Cable tray for TOMO II</t>
  </si>
  <si>
    <t>Online by adeel to Malik brother</t>
  </si>
  <si>
    <t>Online by adeel to Unus Engineering for Phase 8 chiller repair work</t>
  </si>
  <si>
    <t>Online by adeel to Noman engr</t>
  </si>
  <si>
    <t>KRC total</t>
  </si>
  <si>
    <t>Crescent corporation</t>
  </si>
  <si>
    <t>Online by adeel to Crescent corporation for copper fittings</t>
  </si>
  <si>
    <t>Danish duct</t>
  </si>
  <si>
    <t>Online by adeel to Zahid asghar for payment for ducting work</t>
  </si>
  <si>
    <t>Online by adeel to Sana ibad alvi for bilal bhia personal</t>
  </si>
  <si>
    <t>Online by adeel to m. Akber for purhcased fof Y joints for Gul ahmed</t>
  </si>
  <si>
    <t>Cash collect by Hunain care off SHI Engineering for Rehmat shipping copper pipes TROX</t>
  </si>
  <si>
    <t>Tomo JPMC</t>
  </si>
  <si>
    <t>Rehmat shipping</t>
  </si>
  <si>
    <t>Bilal bhai</t>
  </si>
  <si>
    <t>Iftikhar</t>
  </si>
  <si>
    <t>Sabro te</t>
  </si>
  <si>
    <t>Online by adeel to Anwaar ul Haq for Sheet purchased Lahore</t>
  </si>
  <si>
    <t>Online by adeel to Sabro technologies</t>
  </si>
  <si>
    <t>Online by adeel to majid mukhtar</t>
  </si>
  <si>
    <t>Total Chq</t>
  </si>
  <si>
    <t>Majid insulator</t>
  </si>
  <si>
    <t>Cash collect by Anees care off Shabbir brothers for 
purhcased 1-1/8 copper pipe 40 RFT for Rehmat shipping</t>
  </si>
  <si>
    <t>HMPB 171053644</t>
  </si>
  <si>
    <t>received on 3 Sept 24</t>
  </si>
  <si>
    <t>Sheet given to Sami duct by Adeel</t>
  </si>
  <si>
    <t>sami duct</t>
  </si>
  <si>
    <t>Online by adeel to DWP Technologies for Gul Ahmed advance</t>
  </si>
  <si>
    <t>GREE Pakistan</t>
  </si>
  <si>
    <t>Azhar duct</t>
  </si>
  <si>
    <t>Online by adeel to Azhar duct</t>
  </si>
  <si>
    <t>Online by adeel to Katys for R-410 honey well cylinder from KATYS for Gul Ahmed</t>
  </si>
  <si>
    <t>Online by adeel to Aneeq Ali for purchased of 305 meter 2 core control wire from Elecro bright engineering by jahangeer</t>
  </si>
  <si>
    <t>sajid insulator</t>
  </si>
  <si>
    <t xml:space="preserve">Online by adeel to Sajid </t>
  </si>
  <si>
    <t>FTC August</t>
  </si>
  <si>
    <t>from IIL</t>
  </si>
  <si>
    <t>Meezan chq rec chq # 859</t>
  </si>
  <si>
    <t>Meezan chq rec chq # 860</t>
  </si>
  <si>
    <t>Meezan chq rec chq # 861</t>
  </si>
  <si>
    <t>Tax Period September 2024</t>
  </si>
  <si>
    <t>2nd Floor</t>
  </si>
  <si>
    <t>3rd Floor</t>
  </si>
  <si>
    <t>2nd Floor August 24 Rent</t>
  </si>
  <si>
    <t>Shop Rent July 24 Rent</t>
  </si>
  <si>
    <t>Rafay</t>
  </si>
  <si>
    <t>Online by adeel to Rafay</t>
  </si>
  <si>
    <t>Orient DML</t>
  </si>
  <si>
    <t>Usman Pipe</t>
  </si>
  <si>
    <t>Online by adeel to MN Enterprises care of Usman pipe</t>
  </si>
  <si>
    <t>Online by adeel to Crescent corporation for MS fittings</t>
  </si>
  <si>
    <t>Online by adeel to Mirza Fakhur Islam baig for purchased Fire Cylinders and extinguishers for 10 pearl NASTP</t>
  </si>
  <si>
    <t>Mehran engineeinr</t>
  </si>
  <si>
    <t>Online by adeel to Zeeshan Baig</t>
  </si>
  <si>
    <t>Online by adeel to Ayaz Niaz for Hardware for Dolmen Mall Lahore</t>
  </si>
  <si>
    <t>Faisan Qazi</t>
  </si>
  <si>
    <t>Online by adeel to Faisal Qazi for Misc in VISA</t>
  </si>
  <si>
    <t>O/ M VISA office</t>
  </si>
  <si>
    <t>10 Pearl NASTP</t>
  </si>
  <si>
    <t>Engro 3rd &amp; 8th Floor</t>
  </si>
  <si>
    <t>Online by adeel to dolemn mall lahore salaries</t>
  </si>
  <si>
    <t>Online by adeel to Ayaz Niaz for Fungas Paint Dolmen Mall Lahore.</t>
  </si>
  <si>
    <t>Online by adeel to syed azam hussain for Printing of drwaings</t>
  </si>
  <si>
    <t>Online by adeel to azhar Badar for 02 nos stools purhcased</t>
  </si>
  <si>
    <t>Online by adeel to Anwar ulhaq for sheet purchased</t>
  </si>
  <si>
    <t>IK CHQ in account of sana safinaz DML</t>
  </si>
  <si>
    <t>Online by adeel to  Mufaddal Enterprise for payment to bharmal international for Thermometer, guages &amp; rubber bellow for NASTP, BAFL, Meezan &amp; GSK</t>
  </si>
  <si>
    <t xml:space="preserve">Online by adeel to waqar brothers </t>
  </si>
  <si>
    <t>Online by adeel to Engr Zafar Ali for August salary</t>
  </si>
  <si>
    <t>Online by adeel to abid khan care off Guddu insulator in meezan bank</t>
  </si>
  <si>
    <t>kumain bhai</t>
  </si>
  <si>
    <t>Sauna Heater</t>
  </si>
  <si>
    <t>Online by adeel to Nexis engineering for purhcased of 9 KW suana heater for kumail sahab</t>
  </si>
  <si>
    <t>Online by adeel to Husain Hamza Lokhandwala for purchased Fire stopping powder 10 kg for Gul Ahmed from INGENIOUS ENGINEERING PRODUCTS</t>
  </si>
  <si>
    <t>INGENIOUS ENGINEERING PRODUCTS</t>
  </si>
  <si>
    <t>Online by adeel to M Farhan for 3 carton</t>
  </si>
  <si>
    <t>Online by adeel to Murtaza  for Purchased canvas tapes 5 carton from hussain puri</t>
  </si>
  <si>
    <t>Safe and sounf engineering</t>
  </si>
  <si>
    <t>IK CHQ in account of J outlet</t>
  </si>
  <si>
    <t>Online by adeel to IIL for ERW pipe 4" Dia</t>
  </si>
  <si>
    <t xml:space="preserve">IIL </t>
  </si>
  <si>
    <t>water proofing</t>
  </si>
  <si>
    <t>Online by adeel to VOLDAM for exhaust fan 8" Dia for DHL Office</t>
  </si>
  <si>
    <t>Voldam</t>
  </si>
  <si>
    <t>Online by adeel to Ayaz ur Rehman for Water proofing for DHL office</t>
  </si>
  <si>
    <t>Insulation</t>
  </si>
  <si>
    <t>Online by adeel to Owais ul islam for Sana Safina insulation</t>
  </si>
  <si>
    <t>HMPB 171053645</t>
  </si>
  <si>
    <t>Junaid 3rd Floor 2c Building</t>
  </si>
  <si>
    <t>0312-6331123</t>
  </si>
  <si>
    <t>Online by adeel to Talha siddiquei for salary</t>
  </si>
  <si>
    <t>Sheet given to Noman ducting by Adeel</t>
  </si>
  <si>
    <t>0333-3867784</t>
  </si>
  <si>
    <t>Touqeer</t>
  </si>
  <si>
    <t>HMPB 171053647</t>
  </si>
  <si>
    <t>received on 19 9 24</t>
  </si>
  <si>
    <t>received on 16 9 24</t>
  </si>
  <si>
    <t>Online by adeel to abid ali care off Abbas Brothers for fittings</t>
  </si>
  <si>
    <t>Kamran insulator</t>
  </si>
  <si>
    <t>Online by adeel to sajjad hussain care of kamran insulator</t>
  </si>
  <si>
    <t xml:space="preserve">Online by adeel to Jamal Bolt Store for threaded rod and nut bolts </t>
  </si>
  <si>
    <t>scon valves</t>
  </si>
  <si>
    <t>Online by adeel to Farhan account SCON VALVES for valves purchased</t>
  </si>
  <si>
    <t>Sheet purhcase for BAFL</t>
  </si>
  <si>
    <t>Ahsan insulation</t>
  </si>
  <si>
    <t>Online by Al madina To Ahsan insualtion</t>
  </si>
  <si>
    <t>Sehrish Alpha</t>
  </si>
  <si>
    <t>Password  Hassan123@</t>
  </si>
  <si>
    <t>PIN  4321</t>
  </si>
  <si>
    <t>Abdullah enterprices</t>
  </si>
  <si>
    <t>Online by adeel to Kashif care off Abdullah enterprises</t>
  </si>
  <si>
    <t>Used In 2nd &amp; 3rd Floor CBC Bill</t>
  </si>
  <si>
    <t>Received water &amp; conv from 2nd Floor</t>
  </si>
  <si>
    <t>24829342088</t>
  </si>
  <si>
    <t>Reference Code for 2nd Quarter VISA Invoice</t>
  </si>
  <si>
    <t>Online by Al madina To Mehran Engineering</t>
  </si>
  <si>
    <t xml:space="preserve">Online by Al madina To Farhan care fame internatinal </t>
  </si>
  <si>
    <t>fame international</t>
  </si>
  <si>
    <t>IK CHQ in account of Rehmat shipping</t>
  </si>
  <si>
    <t>IK CHQ in account of VISA</t>
  </si>
  <si>
    <t>Cash to Bilal sahab</t>
  </si>
  <si>
    <t>Online by Al madina To Jadeed Engineering for Purchased junction boxes, conduits, sockets bend for j outlet DML</t>
  </si>
  <si>
    <t>Cable tray</t>
  </si>
  <si>
    <t>To waqar cable tray for rehmet shipping, DHL &amp; BAHL</t>
  </si>
  <si>
    <t>Online by Al madina To Saad maqsood for Electric panel DHL</t>
  </si>
  <si>
    <t>Online by Al madina To Prem Electric for Electric panel TOMO II</t>
  </si>
  <si>
    <t>Online by Al madina To Mirza subhan baig care of muzammil for TOMO II</t>
  </si>
  <si>
    <t>adnan hyder</t>
  </si>
  <si>
    <t>Online by Al madina To adnan hyder for Purchased Gas Cylinder in DHL office</t>
  </si>
  <si>
    <t>received on 28 Sept 24</t>
  </si>
  <si>
    <t>NASTP August bill</t>
  </si>
  <si>
    <t>NASTP September bill</t>
  </si>
  <si>
    <t>FTC Sept</t>
  </si>
  <si>
    <t>INPUT ADJUSTMENT WORKING FOR THE MONTH OF SEPTEMBER 24</t>
  </si>
  <si>
    <t>from Adeel</t>
  </si>
  <si>
    <t>Online by adeel to Ashfaq Ahmed Nasir for purchasing of MS Sheet</t>
  </si>
  <si>
    <t>Adeel invoice</t>
  </si>
  <si>
    <t>Online by Al madina To Rao Zubair for:
1) Rs 50,000 to Noman engr for site
2) Rs 50,000 to awais ul islam insulation
3) Rs 31,705 for purhased for jubilee clamps</t>
  </si>
  <si>
    <t>manto dml</t>
  </si>
  <si>
    <t>Online by Al madina To M. Kaif care off Osama Abrar for purchased of Fans &amp; pully</t>
  </si>
  <si>
    <t>baf maintenance</t>
  </si>
  <si>
    <t>Meezan gulranwla</t>
  </si>
  <si>
    <t>Online by Al madina To S Touqeer for site expenses</t>
  </si>
  <si>
    <t>Online by Al madina To Noman bashir for purchased of fittings</t>
  </si>
  <si>
    <t>Cash collect by Anees care off Shabbir brothers for 
purhcased copper coil</t>
  </si>
  <si>
    <t>Online by Al madina To Mubashir Rashid (This transaction is nadeem bhai personal transaction and nadeem bhai gave cash Rs 330,000 to Rehan in the office)</t>
  </si>
  <si>
    <t>Tax Period October 2024</t>
  </si>
  <si>
    <t>INPUT ADJUSTMENT WORKING FOR THE MONTH OF OCTOBER 24</t>
  </si>
  <si>
    <t>Online by adeel to M. Jawwad Khan care off Air Guide</t>
  </si>
  <si>
    <t>Air guide</t>
  </si>
  <si>
    <t>Online by Adeel To Saad maqsood for Electric panel DHL</t>
  </si>
  <si>
    <t xml:space="preserve">Online by Adeel To Ehsan traders </t>
  </si>
  <si>
    <t>Online by Adeel To KATYS</t>
  </si>
  <si>
    <t>Online by Adeel To USMAN LIAQAT for sheet purchased</t>
  </si>
  <si>
    <t>Delta Callibration</t>
  </si>
  <si>
    <t>35889543   35802217-20</t>
  </si>
  <si>
    <t>Defence Phase II</t>
  </si>
  <si>
    <t>Online by Adeel To zafar ahmed khan care of zafar grills</t>
  </si>
  <si>
    <t>Online by Adeel To ayaz niaz for purchased of nut bolts, paints and fishers</t>
  </si>
  <si>
    <t>Online by Adeel To Noman Ali for purchased of drain pipe and fittings</t>
  </si>
  <si>
    <t>Flow Tab</t>
  </si>
  <si>
    <t>Online by Adeel To M. Ahsan for balancing</t>
  </si>
  <si>
    <t>LAMA outlet</t>
  </si>
  <si>
    <t>Online by Adeel To M. Mumtaz care off ZAG insulation</t>
  </si>
  <si>
    <t>ZAG</t>
  </si>
  <si>
    <t>Flow master</t>
  </si>
  <si>
    <t>Online by Adeel To Flow master for balancing</t>
  </si>
  <si>
    <t>Online by Adeel To Abdeali Traders 
care off Ibraheem fittings for Meezan bank flanges and fittings</t>
  </si>
  <si>
    <t>J outlet lucky one mall</t>
  </si>
  <si>
    <t>Cash colect by Zeeshan mehran</t>
  </si>
  <si>
    <t>Sheet adjust sami ducting</t>
  </si>
  <si>
    <t>To waqar cable tray for rehmet shipping and salam taqaful</t>
  </si>
  <si>
    <t>John</t>
  </si>
  <si>
    <t>Online by al madina to shalum john for meezan bank payment</t>
  </si>
  <si>
    <t>Cash colect by shakeel from Almadina steel</t>
  </si>
  <si>
    <t>o/m nastp</t>
  </si>
  <si>
    <t>maxon chemical</t>
  </si>
  <si>
    <t>Online by al madina to bushra shamim care off maxon chemical</t>
  </si>
  <si>
    <t>Transfer in Pioneer serives meezan bank</t>
  </si>
  <si>
    <t>Online by Adeel To Israr ahed for sheet purchased</t>
  </si>
  <si>
    <t>j outlet lucky one mall</t>
  </si>
  <si>
    <t>Online by al madina to gul zameen khan for threaded rods</t>
  </si>
  <si>
    <t>season master</t>
  </si>
  <si>
    <t>engro office</t>
  </si>
  <si>
    <t>Online by adeel to syed kamran aziz for pipe purchased</t>
  </si>
  <si>
    <t>Cash collect by victor from al madina care off Coolmax in BAFL</t>
  </si>
  <si>
    <t xml:space="preserve">Cash collect by Anand from al madina </t>
  </si>
  <si>
    <t>NICVD</t>
  </si>
  <si>
    <t>Anand</t>
  </si>
  <si>
    <t>Online by al madina to RIAZ HUSSAIN for Dolmen lahore fittings and noman for site expenses</t>
  </si>
  <si>
    <t>Cash collect by imran care off Adma</t>
  </si>
  <si>
    <t>Online by adeel to yousuf masih care of John</t>
  </si>
  <si>
    <t>Zubair duct</t>
  </si>
  <si>
    <t>Online by adeel to ZR contractor care off zubair ducting</t>
  </si>
  <si>
    <t>IK CHQ in account of generation</t>
  </si>
  <si>
    <t>IK CHQ in account of Gul Ahmed</t>
  </si>
  <si>
    <t>IK chq in acc of Citi bank</t>
  </si>
  <si>
    <t>AK shamim</t>
  </si>
  <si>
    <t xml:space="preserve">Online by al madina to ZS enterprises care of Abbas brother </t>
  </si>
  <si>
    <t xml:space="preserve">Online  by al madina to ZS enterprises care of Abbas brother </t>
  </si>
  <si>
    <t>Online by al madina to Razi hasan care of AK shamim company</t>
  </si>
  <si>
    <t>Online by al madina to Noman ali for material purchased at site</t>
  </si>
  <si>
    <t>Online by al madina to Touqeer and ali engineering</t>
  </si>
  <si>
    <t>Online by al madina to Hajveri foods care nadeem bhai personal</t>
  </si>
  <si>
    <t>Online by adeel to M. Qasim for care of Touqeer for tolls purchased in meezan gujranwala</t>
  </si>
  <si>
    <t>Meezan gujranwala</t>
  </si>
  <si>
    <t>Online by adeel to Fiaz Ahmed for Generator purchased in meezan gujranwala</t>
  </si>
  <si>
    <t>Online by adeel to Saram muntaz for Sprinklers purchased for Orient mango generation</t>
  </si>
  <si>
    <t>Imtiaz Store</t>
  </si>
  <si>
    <t>Online by adeel to M. Sadiq for labour</t>
  </si>
  <si>
    <t>imtiaz super store</t>
  </si>
  <si>
    <t>Online by al madina to MR industrial tools for purchased of tools</t>
  </si>
  <si>
    <t>Online by al madina to sohail ahmed for wire purchased</t>
  </si>
  <si>
    <t>bah 12th flooor</t>
  </si>
  <si>
    <t>Online by adeel to Hafeez ullah care of bilal bhai</t>
  </si>
  <si>
    <t>Rec from Mu interior against GSK</t>
  </si>
  <si>
    <t>Cash collect by idrees care off Bharmal international</t>
  </si>
  <si>
    <t>Cash collect by Kashid idrees care off abdullah enterprise</t>
  </si>
  <si>
    <t>abdullah enterprise</t>
  </si>
  <si>
    <t>bharmal international</t>
  </si>
  <si>
    <t>Online by al madina to kashaf zahra care off imran shan control</t>
  </si>
  <si>
    <t>shan controls</t>
  </si>
  <si>
    <t>citi bank</t>
  </si>
  <si>
    <t>usman enterprises</t>
  </si>
  <si>
    <t>Online by al madina to faiz rasool care of usman enterprises</t>
  </si>
  <si>
    <t>SCOn valves</t>
  </si>
  <si>
    <t>Online by al madina to imran khan care of scon valves</t>
  </si>
  <si>
    <t>United insulation</t>
  </si>
  <si>
    <t>Online by adeel to zain arsalan care of united insulation</t>
  </si>
  <si>
    <t>gsk dmc</t>
  </si>
  <si>
    <t>de creator</t>
  </si>
  <si>
    <t>Online by Al madina To khalid najmi care offde creator</t>
  </si>
  <si>
    <t>h3 hammer</t>
  </si>
  <si>
    <t>Online by Al madina To khurshid care off h3 hammer</t>
  </si>
  <si>
    <t>Online by Al madina To M. Khalid care off Touqeer in meezan gujrawala expenses</t>
  </si>
  <si>
    <t>H.S ahmed ally</t>
  </si>
  <si>
    <t>Online by Al madina To Hasan shabbir care off HS Ahmed ally</t>
  </si>
  <si>
    <t>Tax Period November 2024</t>
  </si>
  <si>
    <t>received on 30 Oct 24</t>
  </si>
  <si>
    <t>Oct bill</t>
  </si>
  <si>
    <t>Online by adeel to Syed murtaza hassan shah for Sesmi. Payment k dot</t>
  </si>
  <si>
    <t>sheet hawaka to sami by adeel</t>
  </si>
  <si>
    <t>guddu insulation</t>
  </si>
  <si>
    <t>Cash collect by Guddu insulation</t>
  </si>
  <si>
    <t>Cash collect by sheeraz pioneer steel</t>
  </si>
  <si>
    <t>pioneer steel</t>
  </si>
  <si>
    <t>Online by Al madina To DHEERAJ (ASAAN AC) care of annad in NICVD</t>
  </si>
  <si>
    <t>Cash collect by Jibran care off Shabbir brothers for 
purhcased copper coil</t>
  </si>
  <si>
    <t>cash collect by salman for office  use</t>
  </si>
  <si>
    <t>Online by adeel to Habib motors care of bilal bhai</t>
  </si>
  <si>
    <t>Tariq automation</t>
  </si>
  <si>
    <t>cash collect by ashfaq sahab</t>
  </si>
  <si>
    <t>Online by adeel to Syed murtaza hassan shah for Sesmi. Payment</t>
  </si>
  <si>
    <t>clothes</t>
  </si>
  <si>
    <t>Online by Al madina To M. kamil care off saeed clothes</t>
  </si>
  <si>
    <t>Online by adeel to Fahad ali khan against units repairing</t>
  </si>
  <si>
    <t>Online by al madina to RIAZ HUSSAIN for noman site expenses</t>
  </si>
  <si>
    <t>Online by al madina to Imran Khan for Payment to Scon valves for strainer and air vents for Sana safinaz DML</t>
  </si>
  <si>
    <t xml:space="preserve">Online by al madina to Gul ahmed diwan for purchased MS Pipe Round 24 SWG 60 Rft for meezan bank </t>
  </si>
  <si>
    <t>cash collect from al madina by imran payment to adam regger in meezan bank for regging of fans</t>
  </si>
  <si>
    <t>Tahiri masjid</t>
  </si>
  <si>
    <t>Online by adeel to M. Aleem for Tahiry masjid sadder expense</t>
  </si>
  <si>
    <t>Online by adeel to Yousuf masih to BAHL</t>
  </si>
  <si>
    <t>bank al habib</t>
  </si>
  <si>
    <t>Online by adeel to M. khursheed for floor drain and clean out</t>
  </si>
  <si>
    <t>mujahid gas</t>
  </si>
  <si>
    <t>Online by adeel to mujahid gas</t>
  </si>
  <si>
    <t>mungo</t>
  </si>
  <si>
    <t>Online by adeel to unique enteprises</t>
  </si>
  <si>
    <t xml:space="preserve">IK Chq in Khaddi </t>
  </si>
  <si>
    <t>IK Chq in Sana DML</t>
  </si>
  <si>
    <t>IK Chq in Riazeda</t>
  </si>
  <si>
    <t>Ik Chq in Spar</t>
  </si>
  <si>
    <t>Online by adeel to M. khursheed for GREASE TRAP</t>
  </si>
  <si>
    <t>O/M NUEPLEZ</t>
  </si>
  <si>
    <t>Online by adeel to M. HASSAN KHAN FOR SITE SALARIES</t>
  </si>
  <si>
    <t>Online by adeel to Riaz hussain for Noman and moiz salary</t>
  </si>
  <si>
    <t>Online by adeel to zeeshan baig</t>
  </si>
  <si>
    <t>engro 3rd</t>
  </si>
  <si>
    <t>Online by adeel to m wazeer duct</t>
  </si>
  <si>
    <t>SAPR + NICVD</t>
  </si>
  <si>
    <t>Online by al madina to S kamran Aziz care of thumb intl</t>
  </si>
  <si>
    <t>thumb international</t>
  </si>
  <si>
    <t>To Bilal bhai (this cash returned to SM IK)</t>
  </si>
  <si>
    <t>cash collect by tajammul care of IMS</t>
  </si>
  <si>
    <t>ims engineering</t>
  </si>
  <si>
    <t>Wazeer</t>
  </si>
  <si>
    <t>riazeda project</t>
  </si>
  <si>
    <t>Online by adeel to jameel sagher memon care of Gree pakistan</t>
  </si>
  <si>
    <t>Online by adeel to waqar brothers payment to safe n sound for Fire Cabinets for the project Sana safinaz DML</t>
  </si>
  <si>
    <t>Online by adeel to waqar brothers payment to safe n sound for upright sprinklers 28 Nos for the project J outlet lucky one mall</t>
  </si>
  <si>
    <t>salary</t>
  </si>
  <si>
    <t>cash collect by tahammul hussain brother of Toqueer plumber</t>
  </si>
  <si>
    <t>Online by al madina to Shahid care off Rehan pump for purchased of geyser for engrom site</t>
  </si>
  <si>
    <t>Online by al madina to Riaz hussain payment to noman for Electric and chilled water insulation</t>
  </si>
  <si>
    <t>Online by adeel to M. Zaman</t>
  </si>
  <si>
    <t>Online by adeel to kashif / hijab fatime care off abdullah enterprised</t>
  </si>
  <si>
    <t>Zaman contractor</t>
  </si>
  <si>
    <t>Online by al madina to saram mumtqaz Payment for Sana safinaz UPVC pipe and fittings</t>
  </si>
  <si>
    <t>faseeh</t>
  </si>
  <si>
    <t>Online by adeel to yousuf masih</t>
  </si>
  <si>
    <t>Online by al madina to faseeh fess for sept + oct 24</t>
  </si>
  <si>
    <t>G.I Sheet 250 kg from adeel</t>
  </si>
  <si>
    <t>Online by adeel to Gul Zameen Khan for Purchased Threaded rods 10mm and Nut bolts from Mehmood</t>
  </si>
  <si>
    <t>sadiq pipe</t>
  </si>
  <si>
    <t>Online by al madina to M. Sadiq</t>
  </si>
  <si>
    <t>rehmat shipping</t>
  </si>
  <si>
    <t>Online by adeel to adnan hyder for refrigerant Gas</t>
  </si>
  <si>
    <t>Zahid paf</t>
  </si>
  <si>
    <t>Online by adeel to zahid juno as LOAN</t>
  </si>
  <si>
    <t>Umer Zahid</t>
  </si>
  <si>
    <t>Online by adeel to Umer zahid for units installation</t>
  </si>
  <si>
    <t xml:space="preserve">Online by adeel to s kamran </t>
  </si>
  <si>
    <t>Online by adeel to waqar brothers payment to safe n sound</t>
  </si>
  <si>
    <t>IK CHQ in citi Bank</t>
  </si>
  <si>
    <t>IK chq in Orient</t>
  </si>
  <si>
    <t>Online by al madina to Riaz hussain (later on this payment taransfer in nadeem iqbal MCB acc as his profit</t>
  </si>
  <si>
    <t xml:space="preserve">Online by al madina to Riaz hussain for dain pipe insulation </t>
  </si>
  <si>
    <t>Online by al madina to abid khan care of guddu insulation</t>
  </si>
  <si>
    <t>Online by Al madina to kashif / hijab fatime care off abdullah enterprised</t>
  </si>
  <si>
    <t>cash collect by arshad care off shan controls</t>
  </si>
  <si>
    <t>secure vision</t>
  </si>
  <si>
    <t>Online by adeel to secure vision</t>
  </si>
  <si>
    <t>malik brothers</t>
  </si>
  <si>
    <t>forte pakistan</t>
  </si>
  <si>
    <t>Online by adeel to ahmed gulzar acc care of forte pak (purchased 5 roll insualation)</t>
  </si>
  <si>
    <t>charity</t>
  </si>
  <si>
    <t>Online by adeel to mazher iqbal (Paid charity by BH)</t>
  </si>
  <si>
    <t>G.I Sheet 60 kg from adeel</t>
  </si>
  <si>
    <t>Anees 0309-2538913</t>
  </si>
  <si>
    <t>Online by Al madina To m khalid care off touqeer</t>
  </si>
  <si>
    <t>Online by adeel to Rohail care off sajid shop in DHA phase II for purchased of copper coil, guages, copper rods and dammer tapes</t>
  </si>
  <si>
    <t>Online by adeel to S murtaza hassan shah for pressure guages and thermometer</t>
  </si>
  <si>
    <t>Online by adeel to ahtisham for bilal bhai personal</t>
  </si>
  <si>
    <t>tariq automation</t>
  </si>
  <si>
    <t>Online by adeel to Ma Electronics care of Tariq automation ashfaq for purchased of VFDs 02 nos</t>
  </si>
  <si>
    <t>Online by adeel to riaz hussain for Noman for lahore expenses</t>
  </si>
  <si>
    <t>Tax Period December 2024</t>
  </si>
  <si>
    <t>Nexus engineering</t>
  </si>
  <si>
    <t>BAH ground floor</t>
  </si>
  <si>
    <t>Online by Adeel To nexus engineering</t>
  </si>
  <si>
    <t>Online by Adeel To shahid ali care of abbas bhrmal</t>
  </si>
  <si>
    <t>Online by Adeel To tahaman traders to De creator khalid najimi for abolution mixer citi bank</t>
  </si>
  <si>
    <t>Online by Adeel to gul zameen khan care of threaded rods</t>
  </si>
  <si>
    <t>Online by Adeel to m khalid care of touqee</t>
  </si>
  <si>
    <t>Invoice for washroom work for FTC</t>
  </si>
  <si>
    <t>ventilation exhaust work</t>
  </si>
  <si>
    <t>received on 30 Nov 24</t>
  </si>
  <si>
    <t>Online by Adeel to ZAG payment to ZAG insulation for UEP + EY</t>
  </si>
  <si>
    <t>Online by Adeel to abdullah enterprises for air devices for BAHL + Spar</t>
  </si>
  <si>
    <t>Adeel</t>
  </si>
  <si>
    <t>Debit Note</t>
  </si>
  <si>
    <t>Online by Adeel to suleman aslam for bilal bhai personal</t>
  </si>
  <si>
    <t>Online by adeel to mehboob ur rehman for for folding</t>
  </si>
  <si>
    <t>Online by adeel to M. Khalid care of Touqeer for site expenses meezan gujranwala</t>
  </si>
  <si>
    <t>Online by adeel to faryal shah care off Far sight for isolator for J outlet Lucky one mall</t>
  </si>
  <si>
    <t>IK chq in Joutlet lucky one mall</t>
  </si>
  <si>
    <t>Tickets</t>
  </si>
  <si>
    <t>Online by adeel to al rafay travels for tickets</t>
  </si>
  <si>
    <t>To Rehan for site salaries</t>
  </si>
  <si>
    <t>To sami for sheet hawala</t>
  </si>
  <si>
    <t>Online by adeel to Hassan for RMR salaries</t>
  </si>
  <si>
    <t>Online by adeel to M. Salman Riaz  for purchased of UPVC pipe and fittings for Meezan Gujwanwala</t>
  </si>
  <si>
    <t>Online by adeel to crescent corporation</t>
  </si>
  <si>
    <t xml:space="preserve">spar </t>
  </si>
  <si>
    <t>Online by adeel to sadaqat ali moiz salary</t>
  </si>
  <si>
    <t>Online by adeel to syed murtaza hassan hashmi for thermostate wiring for Sana safinaz + J DML</t>
  </si>
  <si>
    <t>Online by adeel to asadullah for PVC pipe and fittings</t>
  </si>
  <si>
    <t>Online by adeel to mehboob ur rehman</t>
  </si>
  <si>
    <t xml:space="preserve">Online by adeel to M. Danish Ali for Fire pipe payment </t>
  </si>
  <si>
    <t xml:space="preserve">Online by adeel to shaheen engineering services for Fire pipe payment </t>
  </si>
  <si>
    <t>Online by Al madina To sakhawat ali for piping payment</t>
  </si>
  <si>
    <t>HMPB 174722435</t>
  </si>
  <si>
    <t>received on 13 12 24</t>
  </si>
  <si>
    <t>sheet hawala by adeel</t>
  </si>
  <si>
    <t>Online by adeel to syed murtaza hassan hashmi for panel purchased</t>
  </si>
  <si>
    <t>Online by adeel to ali raza for Air balancing payment Lahore</t>
  </si>
  <si>
    <t>Air Balancing</t>
  </si>
  <si>
    <t>noman ducting</t>
  </si>
  <si>
    <t>Online by Al madina To riaz hussain for lahore site salaries</t>
  </si>
  <si>
    <t>Mall of Pindi</t>
  </si>
  <si>
    <t>Online by Al madina To Engr Ahsan for Pindi house rent</t>
  </si>
  <si>
    <t>safe and sound</t>
  </si>
  <si>
    <t>Online by Al madina To waqar brothers</t>
  </si>
  <si>
    <t>Online by Al madina To faryal shah care of far sight for isolators</t>
  </si>
  <si>
    <t>Online by Al madina To asadullah for rods</t>
  </si>
  <si>
    <t>IK chq in engro 7th Floor</t>
  </si>
  <si>
    <t xml:space="preserve">M/S DAWAT E HADIYAH </t>
  </si>
  <si>
    <t>salam takaful</t>
  </si>
  <si>
    <t>Cash collect by imran care off Adam reger</t>
  </si>
  <si>
    <t>arsalan piping</t>
  </si>
  <si>
    <t>Online by Al madina To Hina shahzad younus care of arsalanpiping</t>
  </si>
  <si>
    <t>Zeta Mall</t>
  </si>
  <si>
    <t>Online by Al madina To Fatemi enterprises for MS fittings</t>
  </si>
  <si>
    <t>Engr Ahsan</t>
  </si>
  <si>
    <t>Online by al madina to engr M ahsan for site expenses</t>
  </si>
  <si>
    <t>Online by adeel to Fahad ali afridi in SEM</t>
  </si>
  <si>
    <t>Online by al madina to faseeh ur rehman</t>
  </si>
  <si>
    <t>mhr personal</t>
  </si>
  <si>
    <t>engro 7th floor</t>
  </si>
  <si>
    <t>Online by al madina to gulzar ahmed care of forte pak for 4 rolls</t>
  </si>
  <si>
    <t>Online by adeel to rehan wazir</t>
  </si>
  <si>
    <t>psychiatry</t>
  </si>
  <si>
    <t>Online by al madina to M ayaz care of malik brothers</t>
  </si>
  <si>
    <t>Online by al madina to M asim rafiq care of uniq</t>
  </si>
  <si>
    <t>Online by al madina to syed kamran aziz care of thumb</t>
  </si>
  <si>
    <t>100 KG sheet at meezan</t>
  </si>
  <si>
    <t>cash collect by imran care shan controls</t>
  </si>
  <si>
    <t>Online by adeel to M naveed shareef care of tariq automation</t>
  </si>
  <si>
    <t>Online by adeel to M amir shakh</t>
  </si>
  <si>
    <t>NASTP II</t>
  </si>
  <si>
    <t>Online by adeel to M awais</t>
  </si>
  <si>
    <t>received on 26 Dec 24</t>
  </si>
  <si>
    <t>Raheem Elekon associate</t>
  </si>
  <si>
    <t>0317-1022260</t>
  </si>
  <si>
    <t>Online by Al madina to M Salan Riaz Elbow and access plug purchased for meezan gujranwala</t>
  </si>
  <si>
    <t>faisal qazi</t>
  </si>
  <si>
    <t>Online by al madina to faisal qazi</t>
  </si>
  <si>
    <t>Online by al madina to yousuf john</t>
  </si>
  <si>
    <t>bahria project</t>
  </si>
  <si>
    <t>o/m visa</t>
  </si>
  <si>
    <t>Online by Al madina To Fatemi enterprises for purchased fittings</t>
  </si>
  <si>
    <t>zaman contractor</t>
  </si>
  <si>
    <t>Online by Al madina To zaman</t>
  </si>
  <si>
    <t>Online by adeel to huzaifa taj</t>
  </si>
  <si>
    <t>transportation</t>
  </si>
  <si>
    <t>mall of pindi</t>
  </si>
  <si>
    <t>EAP</t>
  </si>
  <si>
    <t>Online by adeel to M Saqib EAP</t>
  </si>
  <si>
    <t xml:space="preserve">Online by adeel to naveed asif azeem for porta plumbing fixtures </t>
  </si>
  <si>
    <t>Loan</t>
  </si>
  <si>
    <t>Online by adeel to huma begum car of shahzaib for loan</t>
  </si>
  <si>
    <t>Online by adeel to nomna engr for site expenses</t>
  </si>
  <si>
    <t>Online by adeel to khalid care of touqeer</t>
  </si>
  <si>
    <t>Online by adeel to ahsan for site expenses</t>
  </si>
  <si>
    <t>Online by adeel to asadullah for fittings</t>
  </si>
  <si>
    <t>Online by adeel to m salman riaz for payment for fittings dadex for gujranwala</t>
  </si>
  <si>
    <t>Online by adeel to farhan nawar care of scon for Payment to scon for balancing valves for zeta mall</t>
  </si>
  <si>
    <t>Online by adeel to lahor center for purchased of 5 geysers</t>
  </si>
  <si>
    <t>m ismail gee</t>
  </si>
  <si>
    <t>Online by adeel to yousuf ali care of M Ismail gee</t>
  </si>
  <si>
    <t>Online by adeel to M Asad mobin</t>
  </si>
  <si>
    <t>zeta mall</t>
  </si>
  <si>
    <t>‎+92 308 2048892</t>
  </si>
  <si>
    <t>online by adeel to farhan care of fame intl</t>
  </si>
  <si>
    <t>engr Ahsan</t>
  </si>
  <si>
    <t>online by adeel to fatemi enterprises for fittings</t>
  </si>
  <si>
    <t>fatemi enterprises</t>
  </si>
  <si>
    <t>online by adeel to waqar brothers</t>
  </si>
  <si>
    <t>online by adeel to asadullah against fitiings</t>
  </si>
  <si>
    <t>online by adeel to imran feroz</t>
  </si>
  <si>
    <t>online by adeel to zaman contractor</t>
  </si>
  <si>
    <t>bah fire</t>
  </si>
  <si>
    <t xml:space="preserve">Online by adeel to Rohail </t>
  </si>
  <si>
    <t>Online by adeel to farhan nasar care of scon for purchased of valves</t>
  </si>
  <si>
    <t>Online by adeel to kamran insulation</t>
  </si>
  <si>
    <t>Online by adeel to Adnan hyder</t>
  </si>
  <si>
    <t>Online by adeel to ahmed gulzar acc care of forte pak (purchased 3 roll insualation)</t>
  </si>
  <si>
    <t>Fluid System</t>
  </si>
  <si>
    <t>Online by adeel to sehrish adeeb for purhcased of lowara pump</t>
  </si>
  <si>
    <t xml:space="preserve">Online by adeel to hassan cinemas </t>
  </si>
  <si>
    <t>Rec from IK in acc of Engro 3rd Floor</t>
  </si>
  <si>
    <t>Nov</t>
  </si>
  <si>
    <t>Online by adeel to Touqeer for salaries</t>
  </si>
  <si>
    <t>Balancing</t>
  </si>
  <si>
    <t>Online by adeel to Ali raza care ofr Touqeer balancing</t>
  </si>
  <si>
    <t>Online by adeel to Ahmad yar care of abbas fittings</t>
  </si>
  <si>
    <t>Online by adeel to S  kamran</t>
  </si>
  <si>
    <t>Online by adeel to anus engineering</t>
  </si>
  <si>
    <t>Online by adeel to ahsan for salaries</t>
  </si>
  <si>
    <t>Online by adeel to mehboob</t>
  </si>
  <si>
    <t>Online by adeel to Noman for staff salaries</t>
  </si>
  <si>
    <t>cash collect by anees from shabbir brothers</t>
  </si>
  <si>
    <t>HMPB 176285378</t>
  </si>
  <si>
    <t>received on 13 01 25</t>
  </si>
  <si>
    <t>Online by al madina to Faizan multi traders care of majid electician</t>
  </si>
  <si>
    <t>Online by al madina to Ahsan for copper bush of AHU material + Labour</t>
  </si>
  <si>
    <t>To waqar cable tray</t>
  </si>
  <si>
    <t>Sheet hawal from al madina</t>
  </si>
  <si>
    <t>shahid painter</t>
  </si>
  <si>
    <t>Cash collect by shahid from al madina</t>
  </si>
  <si>
    <t>sajid pipe</t>
  </si>
  <si>
    <t>Online by al madina to sajid pipe</t>
  </si>
  <si>
    <t>Sir rehman</t>
  </si>
  <si>
    <t>Online by adeel to Hammad ur Rehman care of sir rehman (Given to Ebad in Karor)</t>
  </si>
  <si>
    <t xml:space="preserve">Online by adeel to bushra shamim </t>
  </si>
  <si>
    <t>spar</t>
  </si>
  <si>
    <t>cash collect by  nadeem bhai</t>
  </si>
  <si>
    <t>Online by adeel to engr Ahsan for site expenses</t>
  </si>
  <si>
    <t>sheet hawala by adeel to sami</t>
  </si>
  <si>
    <t>Online by adeel to ahmad gulzar care of forte pak *purhcased 33 insulation rolls)</t>
  </si>
  <si>
    <t xml:space="preserve">sami </t>
  </si>
  <si>
    <t>cash collect by  sami ftc as advance</t>
  </si>
  <si>
    <t>cash collect by  shahid painter</t>
  </si>
  <si>
    <t>Rec from My interior against GSK</t>
  </si>
  <si>
    <t>Online by adeel to Shumaila Rehman care of sir rehman profit</t>
  </si>
  <si>
    <t>Online by adeel to tariq khan judoon for advance paid for truck</t>
  </si>
  <si>
    <t>Online by adeel to wazeer duct</t>
  </si>
  <si>
    <t>NICVD + spar</t>
  </si>
  <si>
    <t>cash collect by  sheeraz pioneer steel</t>
  </si>
  <si>
    <t>amir contractor</t>
  </si>
  <si>
    <t>Online by Al madina To amir contractor</t>
  </si>
  <si>
    <t>Online by Al madina To asadullah for fittings</t>
  </si>
  <si>
    <t>Online by adeel to waqar brothers for sprinklers purchased</t>
  </si>
  <si>
    <t>0300-0800693</t>
  </si>
  <si>
    <t>0301-8457801</t>
  </si>
  <si>
    <t>GD Copper pipe (Owner umer Aftab)</t>
  </si>
  <si>
    <t>GD Copper pipe (Irfan)</t>
  </si>
  <si>
    <t>cash collect by  imran khurshid fans</t>
  </si>
  <si>
    <t>NICVD + Spar</t>
  </si>
  <si>
    <t>Khurshid fans</t>
  </si>
  <si>
    <t>received on 22 Jan 25</t>
  </si>
  <si>
    <t>Online by Adeel To Israr ahmed</t>
  </si>
  <si>
    <t>Online by adeel to gul zameen</t>
  </si>
  <si>
    <t>Online by adeel to kamran insulation for cladding work</t>
  </si>
  <si>
    <t>Online by al madina to tariq khan judoon for final payment for truck</t>
  </si>
  <si>
    <t>Online by al madina to tasleem altaf (requested bilal bhai wife to deposit for someone)</t>
  </si>
  <si>
    <t>Online by adeel to Fasih ur Rehman for Mona in Lahore (charge in MHR profit)</t>
  </si>
  <si>
    <t>Tax Period January 2025</t>
  </si>
  <si>
    <t>ideas associates</t>
  </si>
  <si>
    <t xml:space="preserve">Online by adeel to ideas associates </t>
  </si>
  <si>
    <t>Online by adeel to crescent corporation for Gul Ahmed Honey well Cylinders 02 Nos</t>
  </si>
  <si>
    <t>Online by adeel to  scon for Gate valves 5 Nos for Mall of Pindi</t>
  </si>
  <si>
    <t>cash collect by Mohsin care of shabbir brothers for copper fittings for spar Rs 63,000 and  Pressure switch for CITI bank Rs 16500</t>
  </si>
  <si>
    <t>spar + CITI</t>
  </si>
  <si>
    <t>shabbir brothers</t>
  </si>
  <si>
    <t>Online by adeel to shabbir brothes for copper Pipe + isolation valves for spar + NIVCD</t>
  </si>
  <si>
    <t>habib insulation</t>
  </si>
  <si>
    <t>Online by adeel to partners account care off habi insulation</t>
  </si>
  <si>
    <t>kaytess</t>
  </si>
  <si>
    <t>Online by adeel to kaytes</t>
  </si>
  <si>
    <t>sasa metal</t>
  </si>
  <si>
    <t>Online by adeel to Safdar ali khan care of sasa metal</t>
  </si>
  <si>
    <t>fakhri enterprises</t>
  </si>
  <si>
    <t>Online by adeel to hasnain diwan care of fakhri enterprises for coper tube</t>
  </si>
  <si>
    <t>Online by adeel to saima waheed khan care of Mona in Lahore (charge in MHR profit)</t>
  </si>
  <si>
    <t>SAIFEEE + J Mall of Pindi + BAHL</t>
  </si>
  <si>
    <t xml:space="preserve">Online by Adeel to abdullah enterprises for air devices </t>
  </si>
  <si>
    <t>Online by Adeel to ahmed gulzar care of forte for purchased of 25mm thick 15 Roll NBR insulation</t>
  </si>
  <si>
    <t>zag traders</t>
  </si>
  <si>
    <t>Online by Adeel to M Mumtaz care off ZAG</t>
  </si>
  <si>
    <t>Online by Adeel to M Ahmad for payment to Site engineer</t>
  </si>
  <si>
    <t>Online by adeel to shabbir brothes for isolation valves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</si>
</sst>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indexed="8"/>
      <name val="Calibri"/>
      <family val="2"/>
    </font>
    <font>
      <sz val="2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43" fontId="125" fillId="0" borderId="0" applyFont="0" applyFill="0" applyBorder="0" applyAlignment="0" applyProtection="0"/>
  </cellStyleXfs>
  <cellXfs count="84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0" fontId="2" fillId="18" borderId="1" xfId="0" applyFont="1" applyFill="1" applyBorder="1" applyAlignment="1">
      <alignment vertical="center"/>
    </xf>
    <xf numFmtId="43" fontId="12" fillId="0" borderId="1" xfId="0" applyNumberFormat="1" applyFont="1" applyBorder="1" applyAlignment="1">
      <alignment horizontal="center" vertical="center" wrapText="1"/>
    </xf>
    <xf numFmtId="165" fontId="108" fillId="0" borderId="1" xfId="0" applyNumberFormat="1" applyFont="1" applyBorder="1"/>
    <xf numFmtId="0" fontId="2" fillId="0" borderId="0" xfId="0" applyFont="1" applyAlignment="1">
      <alignment horizontal="right" vertical="center"/>
    </xf>
    <xf numFmtId="0" fontId="2" fillId="3" borderId="0" xfId="0" applyFont="1" applyFill="1" applyAlignment="1">
      <alignment vertical="center"/>
    </xf>
    <xf numFmtId="0" fontId="108" fillId="3" borderId="1" xfId="0" applyFont="1" applyFill="1" applyBorder="1" applyAlignment="1">
      <alignment horizontal="center" vertical="center"/>
    </xf>
    <xf numFmtId="169" fontId="12" fillId="0" borderId="1" xfId="0" applyNumberFormat="1" applyFont="1" applyBorder="1" applyAlignment="1">
      <alignment horizontal="center" vertical="center" wrapText="1"/>
    </xf>
    <xf numFmtId="43" fontId="0" fillId="0" borderId="0" xfId="0" applyNumberFormat="1"/>
    <xf numFmtId="43" fontId="108" fillId="0" borderId="1" xfId="1" applyNumberFormat="1" applyFont="1" applyBorder="1" applyAlignment="1">
      <alignment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6" fillId="0" borderId="19" xfId="0" applyFont="1" applyBorder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5">
    <cellStyle name="Comma" xfId="1" builtinId="3"/>
    <cellStyle name="Comma 2" xfId="4" xr:uid="{B5EA7DA8-89EB-4CA5-8A73-4497A83603E6}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39" Type="http://schemas.openxmlformats.org/officeDocument/2006/relationships/sharedStrings" Target="sharedStrings.xml"/><Relationship Id="rId21" Type="http://schemas.openxmlformats.org/officeDocument/2006/relationships/externalLink" Target="externalLinks/externalLink13.xml"/><Relationship Id="rId34" Type="http://schemas.openxmlformats.org/officeDocument/2006/relationships/externalLink" Target="externalLinks/externalLink26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theme" Target="theme/theme1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externalLink" Target="externalLinks/externalLink28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78</xdr:row>
      <xdr:rowOff>171450</xdr:rowOff>
    </xdr:from>
    <xdr:to>
      <xdr:col>19</xdr:col>
      <xdr:colOff>695325</xdr:colOff>
      <xdr:row>79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opLeftCell="A2683" workbookViewId="0">
      <selection activeCell="C2702" sqref="C2702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9"/>
      <c r="B1" s="769"/>
      <c r="C1" s="769"/>
      <c r="D1" s="769"/>
      <c r="E1" s="770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71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72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72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72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73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74" t="s">
        <v>3196</v>
      </c>
      <c r="F1120" s="774"/>
      <c r="G1120" s="774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75" t="s">
        <v>4117</v>
      </c>
      <c r="B1490" s="777"/>
      <c r="C1490" s="779" t="s">
        <v>4118</v>
      </c>
      <c r="D1490" s="781"/>
      <c r="E1490" s="781"/>
    </row>
    <row r="1491" spans="1:5" ht="26.45" customHeight="1" x14ac:dyDescent="0.25">
      <c r="A1491" s="776"/>
      <c r="B1491" s="778"/>
      <c r="C1491" s="780"/>
      <c r="D1491" s="782"/>
      <c r="E1491" s="782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C1618" s="45" t="s">
        <v>8457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83" t="s">
        <v>4925</v>
      </c>
      <c r="D1803" s="783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84" t="s">
        <v>5164</v>
      </c>
      <c r="I1893" s="784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85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85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86" t="s">
        <v>5481</v>
      </c>
      <c r="E2010" s="787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8" t="s">
        <v>5573</v>
      </c>
      <c r="G2048" s="788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8" t="s">
        <v>5904</v>
      </c>
      <c r="D2183" s="768"/>
      <c r="E2183" s="768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65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66"/>
      <c r="B2296" s="269" t="s">
        <v>6177</v>
      </c>
      <c r="C2296" s="270" t="s">
        <v>6178</v>
      </c>
      <c r="D2296" s="283"/>
    </row>
    <row r="2297" spans="1:5" ht="23.25" customHeight="1" x14ac:dyDescent="0.35">
      <c r="A2297" s="766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67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60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60"/>
      <c r="B2303" s="63" t="s">
        <v>6193</v>
      </c>
      <c r="C2303" s="241"/>
      <c r="D2303" s="289"/>
      <c r="E2303" s="200"/>
    </row>
    <row r="2304" spans="1:5" ht="20.25" customHeight="1" x14ac:dyDescent="0.3">
      <c r="A2304" s="760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61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61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7593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62" t="s">
        <v>6516</v>
      </c>
      <c r="E2443" s="762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63" t="s">
        <v>6524</v>
      </c>
      <c r="C2446" s="763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7319</v>
      </c>
      <c r="B2670" s="44" t="s">
        <v>7320</v>
      </c>
    </row>
    <row r="2671" spans="1:4" ht="23.25" x14ac:dyDescent="0.35">
      <c r="A2671" s="43" t="s">
        <v>7321</v>
      </c>
      <c r="B2671" s="44" t="s">
        <v>7322</v>
      </c>
      <c r="C2671" s="45" t="s">
        <v>6350</v>
      </c>
    </row>
    <row r="2672" spans="1:4" ht="23.25" x14ac:dyDescent="0.35">
      <c r="A2672" s="43" t="s">
        <v>7346</v>
      </c>
      <c r="B2672" s="44" t="s">
        <v>7345</v>
      </c>
    </row>
    <row r="2673" spans="1:3" ht="23.25" x14ac:dyDescent="0.35">
      <c r="A2673" s="43" t="s">
        <v>7347</v>
      </c>
      <c r="B2673" s="44" t="s">
        <v>7348</v>
      </c>
    </row>
    <row r="2674" spans="1:3" ht="23.25" x14ac:dyDescent="0.35">
      <c r="A2674" s="43" t="s">
        <v>7349</v>
      </c>
    </row>
    <row r="2675" spans="1:3" ht="31.5" x14ac:dyDescent="0.35">
      <c r="A2675" s="43" t="s">
        <v>7359</v>
      </c>
      <c r="B2675" s="44" t="s">
        <v>7360</v>
      </c>
      <c r="C2675" s="77" t="s">
        <v>7361</v>
      </c>
    </row>
    <row r="2676" spans="1:3" ht="23.25" x14ac:dyDescent="0.35">
      <c r="A2676" s="43" t="s">
        <v>7391</v>
      </c>
      <c r="B2676" s="44" t="s">
        <v>7392</v>
      </c>
    </row>
    <row r="2677" spans="1:3" ht="23.25" x14ac:dyDescent="0.35">
      <c r="A2677" s="43" t="s">
        <v>7393</v>
      </c>
      <c r="B2677" s="44" t="s">
        <v>7394</v>
      </c>
    </row>
    <row r="2678" spans="1:3" ht="23.25" x14ac:dyDescent="0.35">
      <c r="A2678" s="43" t="s">
        <v>7444</v>
      </c>
      <c r="B2678" s="44" t="s">
        <v>7443</v>
      </c>
    </row>
    <row r="2679" spans="1:3" ht="23.25" x14ac:dyDescent="0.35">
      <c r="A2679" s="43" t="s">
        <v>7444</v>
      </c>
      <c r="B2679" s="44" t="s">
        <v>7801</v>
      </c>
    </row>
    <row r="2680" spans="1:3" ht="23.25" x14ac:dyDescent="0.35">
      <c r="A2680" s="43" t="s">
        <v>7449</v>
      </c>
      <c r="B2680" s="44" t="s">
        <v>7450</v>
      </c>
    </row>
    <row r="2681" spans="1:3" ht="23.25" x14ac:dyDescent="0.35">
      <c r="A2681" s="43" t="s">
        <v>7481</v>
      </c>
      <c r="B2681" s="44" t="s">
        <v>7480</v>
      </c>
    </row>
    <row r="2682" spans="1:3" ht="23.25" x14ac:dyDescent="0.35">
      <c r="A2682" s="43" t="s">
        <v>7484</v>
      </c>
      <c r="B2682" s="44" t="s">
        <v>7483</v>
      </c>
    </row>
    <row r="2683" spans="1:3" ht="23.25" x14ac:dyDescent="0.35">
      <c r="A2683" s="43" t="s">
        <v>7499</v>
      </c>
      <c r="B2683" s="44" t="s">
        <v>7500</v>
      </c>
    </row>
    <row r="2684" spans="1:3" ht="23.25" x14ac:dyDescent="0.35">
      <c r="A2684" s="43" t="s">
        <v>7513</v>
      </c>
      <c r="B2684" s="44" t="s">
        <v>7511</v>
      </c>
      <c r="C2684" s="593" t="s">
        <v>7512</v>
      </c>
    </row>
    <row r="2685" spans="1:3" ht="23.25" x14ac:dyDescent="0.35">
      <c r="A2685" s="43" t="s">
        <v>7574</v>
      </c>
      <c r="B2685" s="44" t="s">
        <v>7575</v>
      </c>
    </row>
    <row r="2686" spans="1:3" ht="23.25" x14ac:dyDescent="0.35">
      <c r="A2686" s="43" t="s">
        <v>7669</v>
      </c>
      <c r="B2686" s="44" t="s">
        <v>7670</v>
      </c>
    </row>
    <row r="2687" spans="1:3" ht="23.25" x14ac:dyDescent="0.35">
      <c r="A2687" s="43" t="s">
        <v>7717</v>
      </c>
      <c r="B2687" s="764" t="s">
        <v>8123</v>
      </c>
      <c r="C2687" s="764"/>
    </row>
    <row r="2688" spans="1:3" ht="23.25" x14ac:dyDescent="0.35">
      <c r="A2688" s="43" t="s">
        <v>7823</v>
      </c>
      <c r="B2688" s="44" t="s">
        <v>7824</v>
      </c>
    </row>
    <row r="2689" spans="1:3" ht="23.25" x14ac:dyDescent="0.35">
      <c r="A2689" s="43" t="s">
        <v>7835</v>
      </c>
      <c r="B2689" s="44" t="s">
        <v>7837</v>
      </c>
      <c r="C2689" s="69" t="s">
        <v>7836</v>
      </c>
    </row>
    <row r="2690" spans="1:3" ht="23.25" x14ac:dyDescent="0.35">
      <c r="A2690" s="43" t="s">
        <v>7957</v>
      </c>
      <c r="B2690" s="44" t="s">
        <v>7958</v>
      </c>
    </row>
    <row r="2691" spans="1:3" ht="31.5" x14ac:dyDescent="0.5">
      <c r="A2691" s="43" t="s">
        <v>7959</v>
      </c>
      <c r="B2691" s="44" t="s">
        <v>7960</v>
      </c>
      <c r="C2691" s="701" t="s">
        <v>7961</v>
      </c>
    </row>
    <row r="2692" spans="1:3" ht="23.25" x14ac:dyDescent="0.35">
      <c r="A2692" s="43" t="s">
        <v>8093</v>
      </c>
      <c r="B2692" s="44" t="s">
        <v>8092</v>
      </c>
    </row>
    <row r="2693" spans="1:3" ht="23.25" x14ac:dyDescent="0.35">
      <c r="A2693" s="43" t="s">
        <v>8143</v>
      </c>
      <c r="B2693" s="44" t="s">
        <v>5512</v>
      </c>
    </row>
    <row r="2694" spans="1:3" ht="23.25" x14ac:dyDescent="0.35">
      <c r="A2694" s="43" t="s">
        <v>8216</v>
      </c>
      <c r="B2694" s="44" t="s">
        <v>8217</v>
      </c>
    </row>
    <row r="2695" spans="1:3" ht="23.25" x14ac:dyDescent="0.35">
      <c r="A2695" s="43" t="s">
        <v>8221</v>
      </c>
      <c r="B2695" s="44" t="s">
        <v>8220</v>
      </c>
    </row>
    <row r="2696" spans="1:3" ht="23.25" x14ac:dyDescent="0.35">
      <c r="A2696" s="43" t="s">
        <v>8234</v>
      </c>
      <c r="B2696" s="44" t="s">
        <v>8235</v>
      </c>
      <c r="C2696" s="45" t="s">
        <v>8236</v>
      </c>
    </row>
    <row r="2697" spans="1:3" ht="23.25" x14ac:dyDescent="0.35">
      <c r="A2697" s="43" t="s">
        <v>8242</v>
      </c>
      <c r="B2697" s="44" t="s">
        <v>8241</v>
      </c>
    </row>
    <row r="2698" spans="1:3" ht="23.25" x14ac:dyDescent="0.35">
      <c r="A2698" s="43" t="s">
        <v>8282</v>
      </c>
      <c r="B2698" s="44" t="s">
        <v>8283</v>
      </c>
      <c r="C2698" s="45" t="s">
        <v>8284</v>
      </c>
    </row>
    <row r="2699" spans="1:3" ht="23.25" x14ac:dyDescent="0.35">
      <c r="A2699" s="43" t="s">
        <v>8541</v>
      </c>
      <c r="B2699" s="44" t="s">
        <v>8542</v>
      </c>
    </row>
    <row r="2700" spans="1:3" ht="23.25" x14ac:dyDescent="0.35">
      <c r="A2700" s="43" t="s">
        <v>8027</v>
      </c>
      <c r="B2700" s="44" t="s">
        <v>8571</v>
      </c>
    </row>
    <row r="2701" spans="1:3" ht="23.25" x14ac:dyDescent="0.35">
      <c r="A2701" s="43" t="s">
        <v>8634</v>
      </c>
      <c r="B2701" s="44" t="s">
        <v>8633</v>
      </c>
    </row>
    <row r="2702" spans="1:3" ht="23.25" x14ac:dyDescent="0.35">
      <c r="A2702" s="43" t="s">
        <v>8635</v>
      </c>
      <c r="B2702" s="44" t="s">
        <v>8632</v>
      </c>
    </row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20">
    <mergeCell ref="A2295:A2298"/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302:A2304"/>
    <mergeCell ref="A2339:A2340"/>
    <mergeCell ref="D2443:E2443"/>
    <mergeCell ref="B2446:C2446"/>
    <mergeCell ref="B2687:C2687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9" t="s">
        <v>7380</v>
      </c>
      <c r="B1" s="790"/>
      <c r="C1" s="541"/>
      <c r="D1" s="789" t="s">
        <v>7379</v>
      </c>
      <c r="E1" s="790"/>
      <c r="F1" s="541"/>
      <c r="G1" s="789" t="s">
        <v>7370</v>
      </c>
      <c r="H1" s="790"/>
      <c r="I1" s="541"/>
      <c r="J1" s="789" t="s">
        <v>7364</v>
      </c>
      <c r="K1" s="790"/>
      <c r="L1" s="541"/>
      <c r="M1" s="789" t="s">
        <v>7351</v>
      </c>
      <c r="N1" s="790"/>
      <c r="O1" s="541"/>
      <c r="P1" s="789" t="s">
        <v>7350</v>
      </c>
      <c r="Q1" s="790"/>
      <c r="R1" s="541"/>
      <c r="S1" s="789" t="s">
        <v>7340</v>
      </c>
      <c r="T1" s="790"/>
      <c r="U1" s="541"/>
      <c r="V1" s="789" t="s">
        <v>7316</v>
      </c>
      <c r="W1" s="790"/>
      <c r="X1" s="541"/>
      <c r="Y1" s="789" t="s">
        <v>7301</v>
      </c>
      <c r="Z1" s="790"/>
      <c r="AA1" s="541"/>
      <c r="AB1" s="789" t="s">
        <v>7298</v>
      </c>
      <c r="AC1" s="790"/>
      <c r="AD1" s="541"/>
      <c r="AE1" s="789" t="s">
        <v>7295</v>
      </c>
      <c r="AF1" s="790"/>
      <c r="AG1" s="541"/>
      <c r="AH1" s="789" t="s">
        <v>7282</v>
      </c>
      <c r="AI1" s="790"/>
      <c r="AJ1" s="541"/>
      <c r="AK1" s="789" t="s">
        <v>7262</v>
      </c>
      <c r="AL1" s="790"/>
      <c r="AM1" s="541"/>
      <c r="AN1" s="789" t="s">
        <v>7258</v>
      </c>
      <c r="AO1" s="790"/>
      <c r="AP1" s="541"/>
      <c r="AQ1" s="789" t="s">
        <v>7255</v>
      </c>
      <c r="AR1" s="790"/>
      <c r="AS1" s="541"/>
      <c r="AT1" s="789" t="s">
        <v>7185</v>
      </c>
      <c r="AU1" s="790"/>
      <c r="AV1" s="541"/>
      <c r="AW1" s="789" t="s">
        <v>7186</v>
      </c>
      <c r="AX1" s="790"/>
      <c r="AY1" s="542"/>
      <c r="AZ1" s="789" t="s">
        <v>7187</v>
      </c>
      <c r="BA1" s="790"/>
      <c r="BC1" s="789" t="s">
        <v>7188</v>
      </c>
      <c r="BD1" s="790"/>
      <c r="BE1" s="542"/>
      <c r="BF1" s="789" t="s">
        <v>7189</v>
      </c>
      <c r="BG1" s="790"/>
      <c r="BI1" s="789" t="s">
        <v>7190</v>
      </c>
      <c r="BJ1" s="790"/>
      <c r="BK1" s="543"/>
      <c r="BL1" s="793" t="s">
        <v>7191</v>
      </c>
      <c r="BM1" s="794"/>
      <c r="BN1" s="543"/>
      <c r="BO1" s="543"/>
      <c r="BP1" s="793" t="s">
        <v>7191</v>
      </c>
      <c r="BQ1" s="794"/>
      <c r="BS1" s="793" t="s">
        <v>7192</v>
      </c>
      <c r="BT1" s="794"/>
      <c r="BV1" s="793" t="s">
        <v>7192</v>
      </c>
      <c r="BW1" s="794"/>
      <c r="BY1" s="793" t="s">
        <v>7192</v>
      </c>
      <c r="BZ1" s="794"/>
    </row>
    <row r="2" spans="1:78" s="449" customFormat="1" ht="18" customHeight="1" x14ac:dyDescent="0.35">
      <c r="A2" s="791"/>
      <c r="B2" s="792"/>
      <c r="C2" s="544"/>
      <c r="D2" s="791"/>
      <c r="E2" s="792"/>
      <c r="F2" s="544"/>
      <c r="G2" s="791"/>
      <c r="H2" s="792"/>
      <c r="I2" s="544"/>
      <c r="J2" s="791"/>
      <c r="K2" s="792"/>
      <c r="L2" s="544"/>
      <c r="M2" s="791"/>
      <c r="N2" s="792"/>
      <c r="O2" s="544"/>
      <c r="P2" s="791"/>
      <c r="Q2" s="792"/>
      <c r="R2" s="544"/>
      <c r="S2" s="791"/>
      <c r="T2" s="792"/>
      <c r="U2" s="544"/>
      <c r="V2" s="791"/>
      <c r="W2" s="792"/>
      <c r="X2" s="544"/>
      <c r="Y2" s="791"/>
      <c r="Z2" s="792"/>
      <c r="AA2" s="544"/>
      <c r="AB2" s="791"/>
      <c r="AC2" s="792"/>
      <c r="AD2" s="544"/>
      <c r="AE2" s="791"/>
      <c r="AF2" s="792"/>
      <c r="AG2" s="544"/>
      <c r="AH2" s="791"/>
      <c r="AI2" s="792"/>
      <c r="AJ2" s="544"/>
      <c r="AK2" s="791"/>
      <c r="AL2" s="792"/>
      <c r="AM2" s="544"/>
      <c r="AN2" s="791"/>
      <c r="AO2" s="792"/>
      <c r="AP2" s="544"/>
      <c r="AQ2" s="791"/>
      <c r="AR2" s="792"/>
      <c r="AS2" s="544"/>
      <c r="AT2" s="791"/>
      <c r="AU2" s="792"/>
      <c r="AV2" s="544"/>
      <c r="AW2" s="791"/>
      <c r="AX2" s="792"/>
      <c r="AY2" s="545"/>
      <c r="AZ2" s="791"/>
      <c r="BA2" s="792"/>
      <c r="BC2" s="791"/>
      <c r="BD2" s="792"/>
      <c r="BE2" s="545"/>
      <c r="BF2" s="791"/>
      <c r="BG2" s="792"/>
      <c r="BI2" s="791"/>
      <c r="BJ2" s="792"/>
      <c r="BK2" s="546"/>
      <c r="BL2" s="795"/>
      <c r="BM2" s="796"/>
      <c r="BN2" s="546"/>
      <c r="BO2" s="546"/>
      <c r="BP2" s="795"/>
      <c r="BQ2" s="796"/>
      <c r="BS2" s="795"/>
      <c r="BT2" s="796"/>
      <c r="BV2" s="795"/>
      <c r="BW2" s="796"/>
      <c r="BY2" s="795"/>
      <c r="BZ2" s="796"/>
    </row>
    <row r="3" spans="1:78" x14ac:dyDescent="0.25">
      <c r="A3" s="505" t="s">
        <v>7368</v>
      </c>
      <c r="B3" s="506">
        <v>3450000</v>
      </c>
      <c r="C3" s="523"/>
      <c r="D3" s="505" t="s">
        <v>7368</v>
      </c>
      <c r="E3" s="506">
        <v>5000000</v>
      </c>
      <c r="F3" s="523"/>
      <c r="G3" s="505" t="s">
        <v>7368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7341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7369</v>
      </c>
      <c r="B4" s="506">
        <v>3524056</v>
      </c>
      <c r="C4" s="523"/>
      <c r="D4" s="505" t="s">
        <v>7369</v>
      </c>
      <c r="E4" s="506">
        <v>4915067</v>
      </c>
      <c r="F4" s="523"/>
      <c r="G4" s="505" t="s">
        <v>7369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7342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7378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7308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7343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7343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7344</v>
      </c>
      <c r="B7" s="506">
        <f>B5-B6</f>
        <v>6974056</v>
      </c>
      <c r="C7" s="523"/>
      <c r="D7" s="505" t="s">
        <v>7344</v>
      </c>
      <c r="E7" s="506">
        <f>E5-E6</f>
        <v>9915067</v>
      </c>
      <c r="F7" s="523"/>
      <c r="G7" s="505" t="s">
        <v>7344</v>
      </c>
      <c r="H7" s="506">
        <f>H5-H6</f>
        <v>6696967</v>
      </c>
      <c r="I7" s="523"/>
      <c r="J7" s="505" t="s">
        <v>7344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7344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7302</v>
      </c>
      <c r="Z8" s="507">
        <v>199500</v>
      </c>
      <c r="AA8" s="523"/>
      <c r="AB8" s="505" t="s">
        <v>7307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7330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7306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7317</v>
      </c>
      <c r="W11" s="507">
        <v>875000</v>
      </c>
      <c r="X11" s="523"/>
      <c r="Y11" s="547" t="s">
        <v>7309</v>
      </c>
      <c r="Z11" s="513">
        <v>385000</v>
      </c>
      <c r="AA11" s="523"/>
      <c r="AB11" s="505" t="s">
        <v>7304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7371</v>
      </c>
      <c r="H12" s="506">
        <v>1600000</v>
      </c>
      <c r="I12" s="523"/>
      <c r="J12" s="505" t="s">
        <v>7362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7311</v>
      </c>
      <c r="T12" s="506">
        <v>200000</v>
      </c>
      <c r="U12" s="523"/>
      <c r="V12" s="505" t="s">
        <v>7318</v>
      </c>
      <c r="W12" s="507">
        <v>1500000</v>
      </c>
      <c r="X12" s="523"/>
      <c r="Y12" s="547" t="s">
        <v>7309</v>
      </c>
      <c r="Z12" s="513">
        <v>465000</v>
      </c>
      <c r="AA12" s="523"/>
      <c r="AB12" s="505" t="s">
        <v>7312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7372</v>
      </c>
      <c r="H13" s="535">
        <v>999000</v>
      </c>
      <c r="I13" s="523"/>
      <c r="J13" s="505" t="s">
        <v>7363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7311</v>
      </c>
      <c r="T13" s="506">
        <v>500000</v>
      </c>
      <c r="U13" s="523"/>
      <c r="V13" s="505" t="s">
        <v>7323</v>
      </c>
      <c r="W13" s="507">
        <v>1050000</v>
      </c>
      <c r="X13" s="523"/>
      <c r="Y13" s="505" t="s">
        <v>7315</v>
      </c>
      <c r="Z13" s="507">
        <v>150000</v>
      </c>
      <c r="AA13" s="523"/>
      <c r="AB13" s="505" t="s">
        <v>7305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7373</v>
      </c>
      <c r="H14" s="535">
        <v>600000</v>
      </c>
      <c r="I14" s="523"/>
      <c r="J14" s="505" t="s">
        <v>7365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7311</v>
      </c>
      <c r="T14" s="507">
        <v>1098100</v>
      </c>
      <c r="U14" s="523"/>
      <c r="V14" s="505" t="s">
        <v>7323</v>
      </c>
      <c r="W14" s="507">
        <v>895000</v>
      </c>
      <c r="X14" s="523"/>
      <c r="Y14" s="505" t="s">
        <v>7314</v>
      </c>
      <c r="Z14" s="506">
        <v>300000</v>
      </c>
      <c r="AA14" s="523"/>
      <c r="AB14" s="505" t="s">
        <v>7304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7374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7366</v>
      </c>
      <c r="W15" s="507">
        <v>1350000</v>
      </c>
      <c r="X15" s="523"/>
      <c r="Y15" s="505" t="s">
        <v>7310</v>
      </c>
      <c r="Z15" s="506">
        <v>200000</v>
      </c>
      <c r="AA15" s="523"/>
      <c r="AB15" s="505" t="s">
        <v>7300</v>
      </c>
      <c r="AC15" s="507">
        <v>150000</v>
      </c>
      <c r="AD15" s="523"/>
      <c r="AE15" s="534" t="s">
        <v>7302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7375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7334</v>
      </c>
      <c r="W16" s="507">
        <v>975000</v>
      </c>
      <c r="X16" s="523"/>
      <c r="Y16" s="505" t="s">
        <v>7311</v>
      </c>
      <c r="Z16" s="506">
        <v>700000</v>
      </c>
      <c r="AA16" s="523"/>
      <c r="AB16" s="505" t="s">
        <v>7300</v>
      </c>
      <c r="AC16" s="507">
        <v>300000</v>
      </c>
      <c r="AD16" s="523"/>
      <c r="AE16" s="505" t="s">
        <v>7303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7375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7367</v>
      </c>
      <c r="W17" s="507">
        <v>950000</v>
      </c>
      <c r="X17" s="523"/>
      <c r="Y17" s="505" t="s">
        <v>7311</v>
      </c>
      <c r="Z17" s="506">
        <v>300000</v>
      </c>
      <c r="AA17" s="523"/>
      <c r="AB17" s="505" t="s">
        <v>7300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7375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7326</v>
      </c>
      <c r="W18" s="507">
        <v>985000</v>
      </c>
      <c r="X18" s="523"/>
      <c r="Y18" s="416" t="s">
        <v>7331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7376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7329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7377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7324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7381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7325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7325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7311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7311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7332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7311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7333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7311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7382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7327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7328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884"/>
  <sheetViews>
    <sheetView zoomScaleNormal="100" workbookViewId="0">
      <pane ySplit="2" topLeftCell="A723" activePane="bottomLeft" state="frozen"/>
      <selection pane="bottomLeft" activeCell="O728" sqref="I705:O728"/>
    </sheetView>
  </sheetViews>
  <sheetFormatPr defaultRowHeight="18.75" x14ac:dyDescent="0.3"/>
  <cols>
    <col min="1" max="1" width="9" style="702" bestFit="1" customWidth="1"/>
    <col min="2" max="2" width="18.5703125" style="746" customWidth="1"/>
    <col min="3" max="3" width="15.85546875" style="746" customWidth="1"/>
    <col min="4" max="4" width="37.42578125" style="744" customWidth="1"/>
    <col min="5" max="5" width="13.5703125" style="743" bestFit="1" customWidth="1"/>
    <col min="6" max="6" width="14.7109375" style="702" bestFit="1" customWidth="1"/>
    <col min="7" max="7" width="12.7109375" style="702" customWidth="1"/>
    <col min="8" max="8" width="2.5703125" style="702" customWidth="1"/>
    <col min="9" max="9" width="9" style="702" bestFit="1" customWidth="1"/>
    <col min="10" max="10" width="12.85546875" style="741" customWidth="1"/>
    <col min="11" max="11" width="20.5703125" style="741" customWidth="1"/>
    <col min="12" max="12" width="29.42578125" style="742" customWidth="1"/>
    <col min="13" max="13" width="13.5703125" style="743" customWidth="1"/>
    <col min="14" max="14" width="12.7109375" style="702" customWidth="1"/>
    <col min="15" max="15" width="14.85546875" style="702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7" t="s">
        <v>7387</v>
      </c>
      <c r="B1" s="797"/>
      <c r="C1" s="797"/>
      <c r="D1" s="797"/>
      <c r="E1" s="797"/>
      <c r="F1" s="797"/>
      <c r="G1" s="797"/>
      <c r="I1" s="797" t="s">
        <v>7489</v>
      </c>
      <c r="J1" s="797"/>
      <c r="K1" s="797"/>
      <c r="L1" s="797"/>
      <c r="M1" s="797"/>
      <c r="N1" s="797"/>
      <c r="O1" s="797"/>
      <c r="R1" s="798" t="s">
        <v>7529</v>
      </c>
      <c r="S1" s="798"/>
      <c r="T1" s="798"/>
      <c r="U1" s="798"/>
      <c r="V1" s="798"/>
    </row>
    <row r="2" spans="1:22" ht="37.5" x14ac:dyDescent="0.25">
      <c r="A2" s="703" t="s">
        <v>0</v>
      </c>
      <c r="B2" s="703"/>
      <c r="C2" s="703"/>
      <c r="D2" s="704" t="s">
        <v>1</v>
      </c>
      <c r="E2" s="705" t="s">
        <v>7385</v>
      </c>
      <c r="F2" s="705" t="s">
        <v>7383</v>
      </c>
      <c r="G2" s="705" t="s">
        <v>7384</v>
      </c>
      <c r="H2" s="706"/>
      <c r="I2" s="703" t="s">
        <v>0</v>
      </c>
      <c r="J2" s="703"/>
      <c r="K2" s="703"/>
      <c r="L2" s="704" t="s">
        <v>1</v>
      </c>
      <c r="M2" s="705" t="s">
        <v>7385</v>
      </c>
      <c r="N2" s="705" t="s">
        <v>7383</v>
      </c>
      <c r="O2" s="705" t="s">
        <v>7384</v>
      </c>
      <c r="R2" s="566" t="s">
        <v>0</v>
      </c>
      <c r="S2" s="426" t="s">
        <v>1</v>
      </c>
      <c r="T2" s="420" t="s">
        <v>7531</v>
      </c>
      <c r="U2" s="420" t="s">
        <v>7530</v>
      </c>
      <c r="V2" s="420" t="s">
        <v>7384</v>
      </c>
    </row>
    <row r="3" spans="1:22" ht="15.75" x14ac:dyDescent="0.25">
      <c r="A3" s="703"/>
      <c r="B3" s="703"/>
      <c r="C3" s="703"/>
      <c r="D3" s="704"/>
      <c r="E3" s="705"/>
      <c r="F3" s="705"/>
      <c r="G3" s="705"/>
      <c r="H3" s="712"/>
      <c r="I3" s="703"/>
      <c r="J3" s="703"/>
      <c r="K3" s="703"/>
      <c r="L3" s="704"/>
      <c r="M3" s="705"/>
      <c r="N3" s="705"/>
      <c r="O3" s="705"/>
      <c r="R3" s="579">
        <v>45273</v>
      </c>
      <c r="S3" s="11" t="s">
        <v>7532</v>
      </c>
      <c r="T3" s="410"/>
      <c r="U3" s="410">
        <v>1500000</v>
      </c>
      <c r="V3" s="410">
        <f>U3</f>
        <v>1500000</v>
      </c>
    </row>
    <row r="4" spans="1:22" ht="15.75" x14ac:dyDescent="0.25">
      <c r="A4" s="703"/>
      <c r="B4" s="703"/>
      <c r="C4" s="703"/>
      <c r="D4" s="704"/>
      <c r="E4" s="705"/>
      <c r="F4" s="705"/>
      <c r="G4" s="705"/>
      <c r="I4" s="707">
        <v>45245</v>
      </c>
      <c r="J4" s="713"/>
      <c r="K4" s="713"/>
      <c r="L4" s="714" t="s">
        <v>7490</v>
      </c>
      <c r="M4" s="709"/>
      <c r="N4" s="710">
        <v>5106241</v>
      </c>
      <c r="O4" s="711">
        <f>N4</f>
        <v>5106241</v>
      </c>
      <c r="P4" s="373">
        <f>SUM(E288:E1151)</f>
        <v>97786162.849999994</v>
      </c>
      <c r="Q4" s="373">
        <f>P4+P5</f>
        <v>216296432.53999999</v>
      </c>
      <c r="R4" s="579">
        <v>45275</v>
      </c>
      <c r="S4" s="11" t="s">
        <v>7532</v>
      </c>
      <c r="T4" s="410"/>
      <c r="U4" s="410">
        <v>1000000</v>
      </c>
      <c r="V4" s="410">
        <f>U4+V3-T4</f>
        <v>2500000</v>
      </c>
    </row>
    <row r="5" spans="1:22" ht="15.75" x14ac:dyDescent="0.25">
      <c r="A5" s="703"/>
      <c r="B5" s="703"/>
      <c r="C5" s="703"/>
      <c r="D5" s="704"/>
      <c r="E5" s="705"/>
      <c r="F5" s="705"/>
      <c r="G5" s="705"/>
      <c r="I5" s="707">
        <v>45245</v>
      </c>
      <c r="J5" s="713"/>
      <c r="K5" s="713"/>
      <c r="L5" s="714" t="s">
        <v>7490</v>
      </c>
      <c r="M5" s="709"/>
      <c r="N5" s="710">
        <v>4806488</v>
      </c>
      <c r="O5" s="711">
        <f>N5+O4-M5</f>
        <v>9912729</v>
      </c>
      <c r="P5" s="373">
        <f>SUM(M93:M1918)</f>
        <v>118510269.69</v>
      </c>
      <c r="R5" s="579">
        <v>45275</v>
      </c>
      <c r="S5" s="11" t="s">
        <v>7532</v>
      </c>
      <c r="T5" s="410"/>
      <c r="U5" s="410">
        <v>1000000</v>
      </c>
      <c r="V5" s="410">
        <f t="shared" ref="V5:V42" si="0">U5+V4-T5</f>
        <v>3500000</v>
      </c>
    </row>
    <row r="6" spans="1:22" ht="15.75" x14ac:dyDescent="0.25">
      <c r="A6" s="703"/>
      <c r="B6" s="703"/>
      <c r="C6" s="703"/>
      <c r="D6" s="704"/>
      <c r="E6" s="705"/>
      <c r="F6" s="705"/>
      <c r="G6" s="705"/>
      <c r="I6" s="707">
        <v>45247</v>
      </c>
      <c r="J6" s="713"/>
      <c r="K6" s="713"/>
      <c r="L6" s="719" t="s">
        <v>7221</v>
      </c>
      <c r="M6" s="709">
        <v>495000</v>
      </c>
      <c r="N6" s="709"/>
      <c r="O6" s="711">
        <f t="shared" ref="O6:O69" si="1">N6+O5-M6</f>
        <v>9417729</v>
      </c>
      <c r="P6" s="373"/>
      <c r="R6" s="579">
        <v>45275</v>
      </c>
      <c r="S6" s="11" t="s">
        <v>7532</v>
      </c>
      <c r="T6" s="410"/>
      <c r="U6" s="595">
        <v>1000000</v>
      </c>
      <c r="V6" s="410">
        <f t="shared" si="0"/>
        <v>4500000</v>
      </c>
    </row>
    <row r="7" spans="1:22" ht="15.75" x14ac:dyDescent="0.25">
      <c r="A7" s="703"/>
      <c r="B7" s="703"/>
      <c r="C7" s="703"/>
      <c r="D7" s="704"/>
      <c r="E7" s="705"/>
      <c r="F7" s="705"/>
      <c r="G7" s="705"/>
      <c r="I7" s="707">
        <v>45247</v>
      </c>
      <c r="J7" s="713"/>
      <c r="K7" s="713"/>
      <c r="L7" s="719" t="s">
        <v>7221</v>
      </c>
      <c r="M7" s="709">
        <v>490000</v>
      </c>
      <c r="N7" s="718"/>
      <c r="O7" s="711">
        <f t="shared" si="1"/>
        <v>8927729</v>
      </c>
      <c r="R7" s="579">
        <v>45275</v>
      </c>
      <c r="S7" s="11" t="s">
        <v>7532</v>
      </c>
      <c r="T7" s="410"/>
      <c r="U7" s="595">
        <v>1000000</v>
      </c>
      <c r="V7" s="410">
        <f t="shared" si="0"/>
        <v>5500000</v>
      </c>
    </row>
    <row r="8" spans="1:22" ht="15.75" x14ac:dyDescent="0.25">
      <c r="A8" s="703"/>
      <c r="B8" s="703"/>
      <c r="C8" s="703"/>
      <c r="D8" s="704"/>
      <c r="E8" s="705"/>
      <c r="F8" s="705"/>
      <c r="G8" s="705"/>
      <c r="I8" s="707">
        <v>45247</v>
      </c>
      <c r="J8" s="713"/>
      <c r="K8" s="713"/>
      <c r="L8" s="719" t="s">
        <v>7494</v>
      </c>
      <c r="M8" s="709">
        <v>417729</v>
      </c>
      <c r="N8" s="718"/>
      <c r="O8" s="711">
        <f t="shared" si="1"/>
        <v>8510000</v>
      </c>
      <c r="P8" s="693">
        <f>SUM(E:E)</f>
        <v>144717780.84999999</v>
      </c>
      <c r="Q8" s="9">
        <f>SUM(M:M)</f>
        <v>142197274.01999998</v>
      </c>
      <c r="R8" s="579">
        <v>45275</v>
      </c>
      <c r="S8" s="11" t="s">
        <v>7532</v>
      </c>
      <c r="T8" s="410"/>
      <c r="U8" s="595">
        <v>1500000</v>
      </c>
      <c r="V8" s="410">
        <f t="shared" si="0"/>
        <v>7000000</v>
      </c>
    </row>
    <row r="9" spans="1:22" ht="15.75" x14ac:dyDescent="0.25">
      <c r="A9" s="703"/>
      <c r="B9" s="703"/>
      <c r="C9" s="703"/>
      <c r="D9" s="704"/>
      <c r="E9" s="705"/>
      <c r="F9" s="705"/>
      <c r="G9" s="705"/>
      <c r="I9" s="707">
        <v>45247</v>
      </c>
      <c r="J9" s="713"/>
      <c r="K9" s="713"/>
      <c r="L9" s="719" t="s">
        <v>7491</v>
      </c>
      <c r="M9" s="709">
        <v>500000</v>
      </c>
      <c r="N9" s="718"/>
      <c r="O9" s="711">
        <f t="shared" si="1"/>
        <v>8010000</v>
      </c>
      <c r="P9" s="693">
        <f>SUM(F:F)</f>
        <v>144717772</v>
      </c>
      <c r="Q9" s="9">
        <f>SUM(N:N)</f>
        <v>146640390</v>
      </c>
      <c r="R9" s="579">
        <v>45276</v>
      </c>
      <c r="S9" s="11" t="s">
        <v>7532</v>
      </c>
      <c r="T9" s="410"/>
      <c r="U9" s="595">
        <v>1000000</v>
      </c>
      <c r="V9" s="410">
        <f t="shared" si="0"/>
        <v>8000000</v>
      </c>
    </row>
    <row r="10" spans="1:22" ht="15.75" x14ac:dyDescent="0.25">
      <c r="A10" s="703"/>
      <c r="B10" s="703"/>
      <c r="C10" s="703"/>
      <c r="D10" s="704"/>
      <c r="E10" s="705"/>
      <c r="F10" s="705"/>
      <c r="G10" s="705"/>
      <c r="I10" s="707">
        <v>45247</v>
      </c>
      <c r="J10" s="713"/>
      <c r="K10" s="713"/>
      <c r="L10" s="719" t="s">
        <v>7491</v>
      </c>
      <c r="M10" s="709">
        <v>500000</v>
      </c>
      <c r="N10" s="718"/>
      <c r="O10" s="711">
        <f t="shared" si="1"/>
        <v>7510000</v>
      </c>
      <c r="P10" s="373"/>
      <c r="R10" s="579">
        <v>45276</v>
      </c>
      <c r="S10" s="11" t="s">
        <v>7532</v>
      </c>
      <c r="T10" s="410"/>
      <c r="U10" s="595">
        <v>1000000</v>
      </c>
      <c r="V10" s="410">
        <f t="shared" si="0"/>
        <v>9000000</v>
      </c>
    </row>
    <row r="11" spans="1:22" ht="15.75" x14ac:dyDescent="0.25">
      <c r="A11" s="703"/>
      <c r="B11" s="703"/>
      <c r="C11" s="703"/>
      <c r="D11" s="704"/>
      <c r="E11" s="705"/>
      <c r="F11" s="705"/>
      <c r="G11" s="705"/>
      <c r="I11" s="707">
        <v>45247</v>
      </c>
      <c r="J11" s="713"/>
      <c r="K11" s="713"/>
      <c r="L11" s="719" t="s">
        <v>7491</v>
      </c>
      <c r="M11" s="709">
        <v>500000</v>
      </c>
      <c r="N11" s="718"/>
      <c r="O11" s="711">
        <f t="shared" si="1"/>
        <v>7010000</v>
      </c>
      <c r="P11" s="373">
        <f>P9-P8</f>
        <v>-8.8499999940395355</v>
      </c>
      <c r="Q11" s="373">
        <f>Q9-Q8</f>
        <v>4443115.9800000191</v>
      </c>
      <c r="R11" s="579">
        <v>45276</v>
      </c>
      <c r="S11" s="11" t="s">
        <v>7532</v>
      </c>
      <c r="T11" s="410"/>
      <c r="U11" s="410">
        <v>1000000</v>
      </c>
      <c r="V11" s="410">
        <f t="shared" si="0"/>
        <v>10000000</v>
      </c>
    </row>
    <row r="12" spans="1:22" ht="15.75" x14ac:dyDescent="0.25">
      <c r="A12" s="703"/>
      <c r="B12" s="703"/>
      <c r="C12" s="703"/>
      <c r="D12" s="704"/>
      <c r="E12" s="705"/>
      <c r="F12" s="705"/>
      <c r="G12" s="705"/>
      <c r="I12" s="707">
        <v>45247</v>
      </c>
      <c r="J12" s="713"/>
      <c r="K12" s="713"/>
      <c r="L12" s="719" t="s">
        <v>7491</v>
      </c>
      <c r="M12" s="709">
        <v>500000</v>
      </c>
      <c r="N12" s="711"/>
      <c r="O12" s="711">
        <f t="shared" si="1"/>
        <v>6510000</v>
      </c>
      <c r="R12" s="579">
        <v>45276</v>
      </c>
      <c r="S12" s="11" t="s">
        <v>7532</v>
      </c>
      <c r="T12" s="410"/>
      <c r="U12" s="410">
        <v>1500000</v>
      </c>
      <c r="V12" s="410">
        <f t="shared" si="0"/>
        <v>11500000</v>
      </c>
    </row>
    <row r="13" spans="1:22" ht="15.75" x14ac:dyDescent="0.25">
      <c r="A13" s="703"/>
      <c r="B13" s="703"/>
      <c r="C13" s="703"/>
      <c r="D13" s="704"/>
      <c r="E13" s="705"/>
      <c r="F13" s="705"/>
      <c r="G13" s="705"/>
      <c r="I13" s="707">
        <v>45247</v>
      </c>
      <c r="J13" s="713"/>
      <c r="K13" s="713"/>
      <c r="L13" s="719" t="s">
        <v>7494</v>
      </c>
      <c r="M13" s="709">
        <v>450000</v>
      </c>
      <c r="N13" s="711"/>
      <c r="O13" s="711">
        <f t="shared" si="1"/>
        <v>6060000</v>
      </c>
      <c r="P13" s="373">
        <f>SUM(F374:F35004)</f>
        <v>60382933</v>
      </c>
      <c r="R13" s="579">
        <v>45276</v>
      </c>
      <c r="S13" s="11" t="s">
        <v>7532</v>
      </c>
      <c r="T13" s="410"/>
      <c r="U13" s="410">
        <v>1500000</v>
      </c>
      <c r="V13" s="410">
        <f t="shared" si="0"/>
        <v>13000000</v>
      </c>
    </row>
    <row r="14" spans="1:22" ht="15.75" x14ac:dyDescent="0.25">
      <c r="A14" s="703"/>
      <c r="B14" s="703"/>
      <c r="C14" s="703"/>
      <c r="D14" s="704"/>
      <c r="E14" s="705"/>
      <c r="F14" s="705"/>
      <c r="G14" s="705"/>
      <c r="I14" s="707">
        <v>45247</v>
      </c>
      <c r="J14" s="713"/>
      <c r="K14" s="713"/>
      <c r="L14" s="719" t="s">
        <v>7491</v>
      </c>
      <c r="M14" s="709">
        <v>400000</v>
      </c>
      <c r="N14" s="711"/>
      <c r="O14" s="711">
        <f t="shared" si="1"/>
        <v>5660000</v>
      </c>
      <c r="P14" s="373">
        <f>SUM(N262:N26509)</f>
        <v>84181814</v>
      </c>
      <c r="R14" s="579">
        <v>45276</v>
      </c>
      <c r="S14" s="11" t="s">
        <v>7532</v>
      </c>
      <c r="T14" s="410"/>
      <c r="U14" s="410">
        <v>1417880</v>
      </c>
      <c r="V14" s="410">
        <f t="shared" si="0"/>
        <v>14417880</v>
      </c>
    </row>
    <row r="15" spans="1:22" ht="15.75" x14ac:dyDescent="0.25">
      <c r="A15" s="703"/>
      <c r="B15" s="703"/>
      <c r="C15" s="703"/>
      <c r="D15" s="704"/>
      <c r="E15" s="705"/>
      <c r="F15" s="705"/>
      <c r="G15" s="705"/>
      <c r="I15" s="707">
        <v>45247</v>
      </c>
      <c r="J15" s="713"/>
      <c r="K15" s="713"/>
      <c r="L15" s="719" t="s">
        <v>7491</v>
      </c>
      <c r="M15" s="709">
        <v>300000</v>
      </c>
      <c r="N15" s="711"/>
      <c r="O15" s="711">
        <f t="shared" si="1"/>
        <v>5360000</v>
      </c>
      <c r="P15" s="373">
        <f>P14+P13</f>
        <v>144564747</v>
      </c>
      <c r="R15" s="579">
        <v>45276</v>
      </c>
      <c r="S15" s="11" t="s">
        <v>7532</v>
      </c>
      <c r="T15" s="410"/>
      <c r="U15" s="410">
        <v>2200</v>
      </c>
      <c r="V15" s="410">
        <f t="shared" si="0"/>
        <v>14420080</v>
      </c>
    </row>
    <row r="16" spans="1:22" ht="15.75" x14ac:dyDescent="0.25">
      <c r="A16" s="703"/>
      <c r="B16" s="703"/>
      <c r="C16" s="703"/>
      <c r="D16" s="704"/>
      <c r="E16" s="705"/>
      <c r="F16" s="705"/>
      <c r="G16" s="705"/>
      <c r="I16" s="707">
        <v>45247</v>
      </c>
      <c r="J16" s="713"/>
      <c r="K16" s="713"/>
      <c r="L16" s="719" t="s">
        <v>7491</v>
      </c>
      <c r="M16" s="709">
        <v>300000</v>
      </c>
      <c r="N16" s="711"/>
      <c r="O16" s="711">
        <f t="shared" si="1"/>
        <v>5060000</v>
      </c>
      <c r="R16" s="579">
        <v>45283</v>
      </c>
      <c r="S16" s="11" t="s">
        <v>7608</v>
      </c>
      <c r="T16" s="410"/>
      <c r="U16" s="410">
        <v>550000</v>
      </c>
      <c r="V16" s="410">
        <f t="shared" si="0"/>
        <v>14970080</v>
      </c>
    </row>
    <row r="17" spans="1:24" ht="15.75" x14ac:dyDescent="0.25">
      <c r="A17" s="703"/>
      <c r="B17" s="703"/>
      <c r="C17" s="703"/>
      <c r="D17" s="704"/>
      <c r="E17" s="705"/>
      <c r="F17" s="705"/>
      <c r="G17" s="705"/>
      <c r="I17" s="707">
        <v>45247</v>
      </c>
      <c r="J17" s="713"/>
      <c r="K17" s="713"/>
      <c r="L17" s="720" t="s">
        <v>7492</v>
      </c>
      <c r="M17" s="709">
        <v>3800000</v>
      </c>
      <c r="N17" s="711"/>
      <c r="O17" s="711">
        <f t="shared" si="1"/>
        <v>1260000</v>
      </c>
      <c r="R17" s="579">
        <v>45283</v>
      </c>
      <c r="S17" s="11" t="s">
        <v>7532</v>
      </c>
      <c r="T17" s="410"/>
      <c r="U17" s="410">
        <v>600000</v>
      </c>
      <c r="V17" s="410">
        <f t="shared" si="0"/>
        <v>15570080</v>
      </c>
    </row>
    <row r="18" spans="1:24" ht="15.75" x14ac:dyDescent="0.25">
      <c r="A18" s="703"/>
      <c r="B18" s="703"/>
      <c r="C18" s="703"/>
      <c r="D18" s="704"/>
      <c r="E18" s="705"/>
      <c r="F18" s="705"/>
      <c r="G18" s="705"/>
      <c r="I18" s="707">
        <v>45247</v>
      </c>
      <c r="J18" s="713"/>
      <c r="K18" s="713"/>
      <c r="L18" s="720" t="s">
        <v>7493</v>
      </c>
      <c r="M18" s="709">
        <v>200000</v>
      </c>
      <c r="N18" s="711"/>
      <c r="O18" s="711">
        <f t="shared" si="1"/>
        <v>1060000</v>
      </c>
      <c r="R18" s="579">
        <v>45283</v>
      </c>
      <c r="S18" s="11" t="s">
        <v>7532</v>
      </c>
      <c r="T18" s="410"/>
      <c r="U18" s="603">
        <v>650000</v>
      </c>
      <c r="V18" s="410">
        <f t="shared" si="0"/>
        <v>16220080</v>
      </c>
    </row>
    <row r="19" spans="1:24" ht="15.75" x14ac:dyDescent="0.25">
      <c r="A19" s="703"/>
      <c r="B19" s="703"/>
      <c r="C19" s="703"/>
      <c r="D19" s="704"/>
      <c r="E19" s="705"/>
      <c r="F19" s="705"/>
      <c r="G19" s="705"/>
      <c r="I19" s="707">
        <v>45247</v>
      </c>
      <c r="J19" s="713"/>
      <c r="K19" s="713"/>
      <c r="L19" s="720" t="s">
        <v>7492</v>
      </c>
      <c r="M19" s="709">
        <v>800000</v>
      </c>
      <c r="N19" s="711"/>
      <c r="O19" s="711">
        <f t="shared" si="1"/>
        <v>260000</v>
      </c>
      <c r="R19" s="579">
        <v>45283</v>
      </c>
      <c r="S19" s="11" t="s">
        <v>7605</v>
      </c>
      <c r="T19" s="410"/>
      <c r="U19" s="410">
        <v>700000</v>
      </c>
      <c r="V19" s="410">
        <f t="shared" si="0"/>
        <v>16920080</v>
      </c>
    </row>
    <row r="20" spans="1:24" ht="15.75" x14ac:dyDescent="0.25">
      <c r="A20" s="703"/>
      <c r="B20" s="703"/>
      <c r="C20" s="703"/>
      <c r="D20" s="704"/>
      <c r="E20" s="705"/>
      <c r="F20" s="705"/>
      <c r="G20" s="705"/>
      <c r="I20" s="707">
        <v>45247</v>
      </c>
      <c r="J20" s="713"/>
      <c r="K20" s="713"/>
      <c r="L20" s="720" t="s">
        <v>7492</v>
      </c>
      <c r="M20" s="709">
        <v>260000</v>
      </c>
      <c r="N20" s="711"/>
      <c r="O20" s="711">
        <f t="shared" si="1"/>
        <v>0</v>
      </c>
      <c r="R20" s="579">
        <v>45283</v>
      </c>
      <c r="S20" s="11" t="s">
        <v>7532</v>
      </c>
      <c r="T20" s="410"/>
      <c r="U20" s="603">
        <v>750000</v>
      </c>
      <c r="V20" s="410">
        <f t="shared" si="0"/>
        <v>17670080</v>
      </c>
    </row>
    <row r="21" spans="1:24" ht="15.75" x14ac:dyDescent="0.25">
      <c r="A21" s="703"/>
      <c r="B21" s="703"/>
      <c r="C21" s="703"/>
      <c r="D21" s="704"/>
      <c r="E21" s="705"/>
      <c r="F21" s="705"/>
      <c r="G21" s="705"/>
      <c r="I21" s="707">
        <v>45274</v>
      </c>
      <c r="J21" s="713"/>
      <c r="K21" s="713"/>
      <c r="L21" s="714" t="s">
        <v>7517</v>
      </c>
      <c r="M21" s="709"/>
      <c r="N21" s="710">
        <v>3221233</v>
      </c>
      <c r="O21" s="711">
        <f t="shared" si="1"/>
        <v>3221233</v>
      </c>
      <c r="R21" s="579">
        <v>45283</v>
      </c>
      <c r="S21" s="11" t="s">
        <v>7532</v>
      </c>
      <c r="T21" s="410"/>
      <c r="U21" s="603">
        <v>850000</v>
      </c>
      <c r="V21" s="410">
        <f t="shared" si="0"/>
        <v>18520080</v>
      </c>
      <c r="X21" s="373"/>
    </row>
    <row r="22" spans="1:24" ht="15.75" x14ac:dyDescent="0.25">
      <c r="A22" s="703"/>
      <c r="B22" s="703"/>
      <c r="C22" s="703"/>
      <c r="D22" s="704"/>
      <c r="E22" s="705"/>
      <c r="F22" s="705"/>
      <c r="G22" s="705"/>
      <c r="I22" s="707">
        <v>45274</v>
      </c>
      <c r="J22" s="713"/>
      <c r="K22" s="713"/>
      <c r="L22" s="714" t="s">
        <v>7517</v>
      </c>
      <c r="M22" s="709"/>
      <c r="N22" s="710">
        <v>1000000</v>
      </c>
      <c r="O22" s="711">
        <f t="shared" si="1"/>
        <v>4221233</v>
      </c>
      <c r="R22" s="579">
        <v>45283</v>
      </c>
      <c r="S22" s="11" t="s">
        <v>7604</v>
      </c>
      <c r="T22" s="410"/>
      <c r="U22" s="410">
        <v>900000</v>
      </c>
      <c r="V22" s="410">
        <f t="shared" si="0"/>
        <v>19420080</v>
      </c>
      <c r="X22" s="373"/>
    </row>
    <row r="23" spans="1:24" ht="15.75" x14ac:dyDescent="0.25">
      <c r="A23" s="703"/>
      <c r="B23" s="703"/>
      <c r="C23" s="703"/>
      <c r="D23" s="704"/>
      <c r="E23" s="705"/>
      <c r="F23" s="705"/>
      <c r="G23" s="705"/>
      <c r="I23" s="707">
        <v>45279</v>
      </c>
      <c r="J23" s="713"/>
      <c r="K23" s="713"/>
      <c r="L23" s="719" t="s">
        <v>7523</v>
      </c>
      <c r="M23" s="709">
        <v>100000</v>
      </c>
      <c r="N23" s="711"/>
      <c r="O23" s="711">
        <f t="shared" si="1"/>
        <v>4121233</v>
      </c>
      <c r="R23" s="579">
        <v>45275</v>
      </c>
      <c r="S23" s="5" t="s">
        <v>7533</v>
      </c>
      <c r="T23" s="10">
        <v>1500000</v>
      </c>
      <c r="U23" s="410"/>
      <c r="V23" s="410">
        <f t="shared" si="0"/>
        <v>17920080</v>
      </c>
    </row>
    <row r="24" spans="1:24" ht="15.75" x14ac:dyDescent="0.25">
      <c r="A24" s="703"/>
      <c r="B24" s="703"/>
      <c r="C24" s="703"/>
      <c r="D24" s="704"/>
      <c r="E24" s="705"/>
      <c r="F24" s="705"/>
      <c r="G24" s="705"/>
      <c r="I24" s="707">
        <v>45279</v>
      </c>
      <c r="J24" s="713"/>
      <c r="K24" s="713"/>
      <c r="L24" s="719" t="s">
        <v>7523</v>
      </c>
      <c r="M24" s="709">
        <v>150000</v>
      </c>
      <c r="N24" s="711"/>
      <c r="O24" s="711">
        <f t="shared" si="1"/>
        <v>3971233</v>
      </c>
      <c r="R24" s="579">
        <v>45275</v>
      </c>
      <c r="S24" s="5" t="s">
        <v>7534</v>
      </c>
      <c r="T24" s="10">
        <v>1500000</v>
      </c>
      <c r="U24" s="410"/>
      <c r="V24" s="410">
        <f t="shared" si="0"/>
        <v>16420080</v>
      </c>
    </row>
    <row r="25" spans="1:24" ht="15.75" x14ac:dyDescent="0.25">
      <c r="A25" s="703"/>
      <c r="B25" s="703"/>
      <c r="C25" s="703"/>
      <c r="D25" s="704"/>
      <c r="E25" s="705"/>
      <c r="F25" s="705"/>
      <c r="G25" s="705"/>
      <c r="I25" s="707">
        <v>45279</v>
      </c>
      <c r="J25" s="713"/>
      <c r="K25" s="713"/>
      <c r="L25" s="719" t="s">
        <v>7524</v>
      </c>
      <c r="M25" s="709">
        <v>250000</v>
      </c>
      <c r="N25" s="711"/>
      <c r="O25" s="711">
        <f t="shared" si="1"/>
        <v>3721233</v>
      </c>
      <c r="R25" s="579">
        <v>45275</v>
      </c>
      <c r="S25" s="5" t="s">
        <v>7535</v>
      </c>
      <c r="T25" s="10">
        <v>1000000</v>
      </c>
      <c r="U25" s="410"/>
      <c r="V25" s="410">
        <f t="shared" si="0"/>
        <v>15420080</v>
      </c>
    </row>
    <row r="26" spans="1:24" ht="15.75" x14ac:dyDescent="0.25">
      <c r="A26" s="703"/>
      <c r="B26" s="703"/>
      <c r="C26" s="703"/>
      <c r="D26" s="704"/>
      <c r="E26" s="705"/>
      <c r="F26" s="705"/>
      <c r="G26" s="705"/>
      <c r="I26" s="707">
        <v>45280</v>
      </c>
      <c r="J26" s="713"/>
      <c r="K26" s="713"/>
      <c r="L26" s="719" t="s">
        <v>7524</v>
      </c>
      <c r="M26" s="709">
        <v>250000</v>
      </c>
      <c r="N26" s="711"/>
      <c r="O26" s="711">
        <f t="shared" si="1"/>
        <v>3471233</v>
      </c>
      <c r="R26" s="579">
        <v>45275</v>
      </c>
      <c r="S26" s="5" t="s">
        <v>7536</v>
      </c>
      <c r="T26" s="10">
        <v>1000000</v>
      </c>
      <c r="U26" s="410"/>
      <c r="V26" s="410">
        <f t="shared" si="0"/>
        <v>14420080</v>
      </c>
    </row>
    <row r="27" spans="1:24" ht="24" x14ac:dyDescent="0.25">
      <c r="A27" s="703"/>
      <c r="B27" s="703"/>
      <c r="C27" s="703"/>
      <c r="D27" s="704"/>
      <c r="E27" s="705"/>
      <c r="F27" s="705"/>
      <c r="G27" s="705"/>
      <c r="I27" s="707">
        <v>45280</v>
      </c>
      <c r="J27" s="713"/>
      <c r="K27" s="713"/>
      <c r="L27" s="719" t="s">
        <v>7527</v>
      </c>
      <c r="M27" s="709">
        <v>100000</v>
      </c>
      <c r="N27" s="711"/>
      <c r="O27" s="711">
        <f t="shared" si="1"/>
        <v>3371233</v>
      </c>
      <c r="R27" s="579">
        <v>45275</v>
      </c>
      <c r="S27" s="5" t="s">
        <v>7537</v>
      </c>
      <c r="T27" s="10">
        <v>1000000</v>
      </c>
      <c r="U27" s="410"/>
      <c r="V27" s="410">
        <f t="shared" si="0"/>
        <v>13420080</v>
      </c>
    </row>
    <row r="28" spans="1:24" ht="15.75" x14ac:dyDescent="0.25">
      <c r="A28" s="703"/>
      <c r="B28" s="703"/>
      <c r="C28" s="703"/>
      <c r="D28" s="704"/>
      <c r="E28" s="705"/>
      <c r="F28" s="705"/>
      <c r="G28" s="705"/>
      <c r="I28" s="707">
        <v>45280</v>
      </c>
      <c r="J28" s="713"/>
      <c r="K28" s="713"/>
      <c r="L28" s="719" t="s">
        <v>7526</v>
      </c>
      <c r="M28" s="709">
        <v>1500000</v>
      </c>
      <c r="N28" s="711"/>
      <c r="O28" s="711">
        <f t="shared" si="1"/>
        <v>1871233</v>
      </c>
      <c r="R28" s="579">
        <v>45275</v>
      </c>
      <c r="S28" s="5" t="s">
        <v>7538</v>
      </c>
      <c r="T28" s="10">
        <v>1000000</v>
      </c>
      <c r="U28" s="410"/>
      <c r="V28" s="410">
        <f t="shared" si="0"/>
        <v>12420080</v>
      </c>
    </row>
    <row r="29" spans="1:24" ht="15.75" x14ac:dyDescent="0.25">
      <c r="A29" s="703"/>
      <c r="B29" s="703"/>
      <c r="C29" s="703"/>
      <c r="D29" s="704"/>
      <c r="E29" s="705"/>
      <c r="F29" s="705"/>
      <c r="G29" s="705"/>
      <c r="I29" s="707">
        <v>45283</v>
      </c>
      <c r="J29" s="713"/>
      <c r="K29" s="713"/>
      <c r="L29" s="719" t="s">
        <v>7528</v>
      </c>
      <c r="M29" s="709">
        <v>100000</v>
      </c>
      <c r="N29" s="711"/>
      <c r="O29" s="711">
        <f t="shared" si="1"/>
        <v>1771233</v>
      </c>
      <c r="R29" s="579">
        <v>45280</v>
      </c>
      <c r="S29" s="5" t="s">
        <v>7539</v>
      </c>
      <c r="T29" s="10">
        <v>1500000</v>
      </c>
      <c r="U29" s="410"/>
      <c r="V29" s="410">
        <f t="shared" si="0"/>
        <v>10920080</v>
      </c>
    </row>
    <row r="30" spans="1:24" ht="15.75" x14ac:dyDescent="0.25">
      <c r="A30" s="703"/>
      <c r="B30" s="703"/>
      <c r="C30" s="703"/>
      <c r="D30" s="704"/>
      <c r="E30" s="705"/>
      <c r="F30" s="705"/>
      <c r="G30" s="705"/>
      <c r="I30" s="707">
        <v>45286</v>
      </c>
      <c r="J30" s="713"/>
      <c r="K30" s="713"/>
      <c r="L30" s="719" t="s">
        <v>7544</v>
      </c>
      <c r="M30" s="709">
        <v>125000</v>
      </c>
      <c r="N30" s="711"/>
      <c r="O30" s="711">
        <f t="shared" si="1"/>
        <v>1646233</v>
      </c>
      <c r="R30" s="579">
        <v>45280</v>
      </c>
      <c r="S30" s="5" t="s">
        <v>7540</v>
      </c>
      <c r="T30" s="10">
        <v>2200</v>
      </c>
      <c r="U30" s="410"/>
      <c r="V30" s="410">
        <f t="shared" si="0"/>
        <v>10917880</v>
      </c>
    </row>
    <row r="31" spans="1:24" ht="15.75" x14ac:dyDescent="0.25">
      <c r="A31" s="703"/>
      <c r="B31" s="703"/>
      <c r="C31" s="703"/>
      <c r="D31" s="704"/>
      <c r="E31" s="705"/>
      <c r="F31" s="705"/>
      <c r="G31" s="705"/>
      <c r="I31" s="707">
        <v>45286</v>
      </c>
      <c r="J31" s="713"/>
      <c r="K31" s="713"/>
      <c r="L31" s="719" t="s">
        <v>7545</v>
      </c>
      <c r="M31" s="709">
        <v>200000</v>
      </c>
      <c r="N31" s="711"/>
      <c r="O31" s="711">
        <f t="shared" si="1"/>
        <v>1446233</v>
      </c>
      <c r="R31" s="579">
        <v>45286</v>
      </c>
      <c r="S31" s="5" t="s">
        <v>7556</v>
      </c>
      <c r="T31" s="10">
        <v>1500000</v>
      </c>
      <c r="U31" s="410"/>
      <c r="V31" s="410">
        <f t="shared" si="0"/>
        <v>9417880</v>
      </c>
    </row>
    <row r="32" spans="1:24" ht="24" x14ac:dyDescent="0.25">
      <c r="A32" s="703"/>
      <c r="B32" s="703"/>
      <c r="C32" s="703"/>
      <c r="D32" s="704"/>
      <c r="E32" s="705"/>
      <c r="F32" s="705"/>
      <c r="G32" s="705"/>
      <c r="I32" s="707">
        <v>45286</v>
      </c>
      <c r="J32" s="713"/>
      <c r="K32" s="713"/>
      <c r="L32" s="719" t="s">
        <v>7546</v>
      </c>
      <c r="M32" s="709">
        <v>100000</v>
      </c>
      <c r="N32" s="711"/>
      <c r="O32" s="711">
        <f t="shared" si="1"/>
        <v>1346233</v>
      </c>
      <c r="R32" s="579">
        <v>45286</v>
      </c>
      <c r="S32" s="5" t="s">
        <v>7557</v>
      </c>
      <c r="T32" s="10">
        <v>1000000</v>
      </c>
      <c r="U32" s="410"/>
      <c r="V32" s="410">
        <f t="shared" si="0"/>
        <v>8417880</v>
      </c>
    </row>
    <row r="33" spans="1:22" ht="15.75" x14ac:dyDescent="0.25">
      <c r="A33" s="703"/>
      <c r="B33" s="703"/>
      <c r="C33" s="703"/>
      <c r="D33" s="704"/>
      <c r="E33" s="705"/>
      <c r="F33" s="705"/>
      <c r="G33" s="705"/>
      <c r="I33" s="707">
        <v>45286</v>
      </c>
      <c r="J33" s="713"/>
      <c r="K33" s="713"/>
      <c r="L33" s="719" t="s">
        <v>7547</v>
      </c>
      <c r="M33" s="709">
        <v>500000</v>
      </c>
      <c r="N33" s="711"/>
      <c r="O33" s="711">
        <f t="shared" si="1"/>
        <v>846233</v>
      </c>
      <c r="R33" s="579">
        <v>45287</v>
      </c>
      <c r="S33" s="5" t="s">
        <v>7558</v>
      </c>
      <c r="T33" s="10">
        <v>1000000</v>
      </c>
      <c r="U33" s="410"/>
      <c r="V33" s="410">
        <f t="shared" si="0"/>
        <v>7417880</v>
      </c>
    </row>
    <row r="34" spans="1:22" ht="24" x14ac:dyDescent="0.25">
      <c r="A34" s="703"/>
      <c r="B34" s="703"/>
      <c r="C34" s="703"/>
      <c r="D34" s="704"/>
      <c r="E34" s="705"/>
      <c r="F34" s="705"/>
      <c r="G34" s="705"/>
      <c r="I34" s="707">
        <v>45286</v>
      </c>
      <c r="J34" s="713"/>
      <c r="K34" s="713"/>
      <c r="L34" s="719" t="s">
        <v>7554</v>
      </c>
      <c r="M34" s="709">
        <v>42000</v>
      </c>
      <c r="N34" s="711"/>
      <c r="O34" s="711">
        <f t="shared" si="1"/>
        <v>804233</v>
      </c>
      <c r="R34" s="579">
        <v>45292</v>
      </c>
      <c r="S34" s="5" t="s">
        <v>7556</v>
      </c>
      <c r="T34" s="10">
        <v>1000000</v>
      </c>
      <c r="U34" s="410"/>
      <c r="V34" s="410">
        <f t="shared" si="0"/>
        <v>6417880</v>
      </c>
    </row>
    <row r="35" spans="1:22" ht="15.75" x14ac:dyDescent="0.25">
      <c r="A35" s="703"/>
      <c r="B35" s="703"/>
      <c r="C35" s="703"/>
      <c r="D35" s="704"/>
      <c r="E35" s="705"/>
      <c r="F35" s="705"/>
      <c r="G35" s="705"/>
      <c r="I35" s="707">
        <v>45286</v>
      </c>
      <c r="J35" s="713"/>
      <c r="K35" s="713"/>
      <c r="L35" s="719" t="s">
        <v>7548</v>
      </c>
      <c r="M35" s="709">
        <v>74000</v>
      </c>
      <c r="N35" s="711"/>
      <c r="O35" s="711">
        <f t="shared" si="1"/>
        <v>730233</v>
      </c>
      <c r="R35" s="579">
        <v>45296</v>
      </c>
      <c r="S35" s="5" t="s">
        <v>7583</v>
      </c>
      <c r="T35" s="10">
        <v>1417880</v>
      </c>
      <c r="U35" s="410"/>
      <c r="V35" s="410">
        <f t="shared" si="0"/>
        <v>5000000</v>
      </c>
    </row>
    <row r="36" spans="1:22" ht="15.75" x14ac:dyDescent="0.25">
      <c r="A36" s="703"/>
      <c r="B36" s="703"/>
      <c r="C36" s="703"/>
      <c r="D36" s="704"/>
      <c r="E36" s="705"/>
      <c r="F36" s="705"/>
      <c r="G36" s="705"/>
      <c r="I36" s="707">
        <v>45286</v>
      </c>
      <c r="J36" s="713"/>
      <c r="K36" s="713"/>
      <c r="L36" s="721" t="s">
        <v>7197</v>
      </c>
      <c r="M36" s="716">
        <f>4221233*1%</f>
        <v>42212.33</v>
      </c>
      <c r="N36" s="711"/>
      <c r="O36" s="711">
        <f t="shared" si="1"/>
        <v>688020.67</v>
      </c>
      <c r="R36" s="579">
        <v>45296</v>
      </c>
      <c r="S36" s="5" t="s">
        <v>7583</v>
      </c>
      <c r="T36" s="10">
        <v>900000</v>
      </c>
      <c r="U36" s="410"/>
      <c r="V36" s="410">
        <f t="shared" si="0"/>
        <v>4100000</v>
      </c>
    </row>
    <row r="37" spans="1:22" ht="24" x14ac:dyDescent="0.25">
      <c r="A37" s="703"/>
      <c r="B37" s="703"/>
      <c r="C37" s="703"/>
      <c r="D37" s="704"/>
      <c r="E37" s="705"/>
      <c r="F37" s="705"/>
      <c r="G37" s="705"/>
      <c r="I37" s="707">
        <v>45286</v>
      </c>
      <c r="J37" s="713"/>
      <c r="K37" s="713"/>
      <c r="L37" s="719" t="s">
        <v>7550</v>
      </c>
      <c r="M37" s="709">
        <v>51000</v>
      </c>
      <c r="N37" s="711"/>
      <c r="O37" s="711">
        <f t="shared" si="1"/>
        <v>637020.67000000004</v>
      </c>
      <c r="R37" s="579">
        <v>45306</v>
      </c>
      <c r="S37" s="5" t="s">
        <v>7614</v>
      </c>
      <c r="T37" s="10">
        <v>700000</v>
      </c>
      <c r="U37" s="410"/>
      <c r="V37" s="410">
        <f t="shared" si="0"/>
        <v>3400000</v>
      </c>
    </row>
    <row r="38" spans="1:22" ht="15.75" x14ac:dyDescent="0.25">
      <c r="A38" s="703"/>
      <c r="B38" s="703"/>
      <c r="C38" s="703"/>
      <c r="D38" s="704"/>
      <c r="E38" s="705"/>
      <c r="F38" s="705"/>
      <c r="G38" s="705"/>
      <c r="I38" s="707">
        <v>45286</v>
      </c>
      <c r="J38" s="713"/>
      <c r="K38" s="713"/>
      <c r="L38" s="719" t="s">
        <v>7549</v>
      </c>
      <c r="M38" s="709">
        <v>218000</v>
      </c>
      <c r="N38" s="711"/>
      <c r="O38" s="711">
        <f t="shared" si="1"/>
        <v>419020.67000000004</v>
      </c>
      <c r="R38" s="579">
        <v>45306</v>
      </c>
      <c r="S38" s="5" t="s">
        <v>7615</v>
      </c>
      <c r="T38" s="10">
        <v>550000</v>
      </c>
      <c r="U38" s="410"/>
      <c r="V38" s="410">
        <f t="shared" si="0"/>
        <v>2850000</v>
      </c>
    </row>
    <row r="39" spans="1:22" ht="24" x14ac:dyDescent="0.25">
      <c r="A39" s="703"/>
      <c r="B39" s="703"/>
      <c r="C39" s="703"/>
      <c r="D39" s="704"/>
      <c r="E39" s="705"/>
      <c r="F39" s="705"/>
      <c r="G39" s="705"/>
      <c r="I39" s="707">
        <v>45286</v>
      </c>
      <c r="J39" s="713"/>
      <c r="K39" s="713"/>
      <c r="L39" s="719" t="s">
        <v>7555</v>
      </c>
      <c r="M39" s="709">
        <v>39000</v>
      </c>
      <c r="N39" s="711"/>
      <c r="O39" s="711">
        <f t="shared" si="1"/>
        <v>380020.67000000004</v>
      </c>
      <c r="R39" s="579">
        <v>45310</v>
      </c>
      <c r="S39" s="5" t="s">
        <v>7615</v>
      </c>
      <c r="T39" s="10">
        <v>600000</v>
      </c>
      <c r="U39" s="410"/>
      <c r="V39" s="410">
        <f t="shared" si="0"/>
        <v>2250000</v>
      </c>
    </row>
    <row r="40" spans="1:22" ht="31.5" x14ac:dyDescent="0.25">
      <c r="A40" s="703"/>
      <c r="B40" s="703"/>
      <c r="C40" s="703"/>
      <c r="D40" s="704"/>
      <c r="E40" s="705"/>
      <c r="F40" s="705"/>
      <c r="G40" s="705"/>
      <c r="I40" s="707">
        <v>45286</v>
      </c>
      <c r="J40" s="713"/>
      <c r="K40" s="713"/>
      <c r="L40" s="719" t="s">
        <v>7551</v>
      </c>
      <c r="M40" s="709">
        <v>80000</v>
      </c>
      <c r="N40" s="711"/>
      <c r="O40" s="711">
        <f t="shared" si="1"/>
        <v>300020.67000000004</v>
      </c>
      <c r="R40" s="579">
        <v>45320</v>
      </c>
      <c r="S40" s="11" t="s">
        <v>7642</v>
      </c>
      <c r="T40" s="10">
        <v>650000</v>
      </c>
      <c r="U40" s="410"/>
      <c r="V40" s="410">
        <f t="shared" si="0"/>
        <v>1600000</v>
      </c>
    </row>
    <row r="41" spans="1:22" ht="31.5" x14ac:dyDescent="0.25">
      <c r="A41" s="703"/>
      <c r="B41" s="703"/>
      <c r="C41" s="703"/>
      <c r="D41" s="704"/>
      <c r="E41" s="705"/>
      <c r="F41" s="705"/>
      <c r="G41" s="705"/>
      <c r="I41" s="707">
        <v>45287</v>
      </c>
      <c r="J41" s="713"/>
      <c r="K41" s="713"/>
      <c r="L41" s="719" t="s">
        <v>7552</v>
      </c>
      <c r="M41" s="709">
        <v>50000</v>
      </c>
      <c r="N41" s="711"/>
      <c r="O41" s="711">
        <f t="shared" si="1"/>
        <v>250020.67000000004</v>
      </c>
      <c r="R41" s="579">
        <v>45320</v>
      </c>
      <c r="S41" s="11" t="s">
        <v>7642</v>
      </c>
      <c r="T41" s="10">
        <v>750000</v>
      </c>
      <c r="U41" s="410"/>
      <c r="V41" s="410">
        <f t="shared" si="0"/>
        <v>850000</v>
      </c>
    </row>
    <row r="42" spans="1:22" ht="31.5" x14ac:dyDescent="0.25">
      <c r="A42" s="703"/>
      <c r="B42" s="703"/>
      <c r="C42" s="703"/>
      <c r="D42" s="704"/>
      <c r="E42" s="705"/>
      <c r="F42" s="705"/>
      <c r="G42" s="705"/>
      <c r="I42" s="707">
        <v>45287</v>
      </c>
      <c r="J42" s="713"/>
      <c r="K42" s="713"/>
      <c r="L42" s="719" t="s">
        <v>7553</v>
      </c>
      <c r="M42" s="709">
        <v>250000</v>
      </c>
      <c r="N42" s="711"/>
      <c r="O42" s="711">
        <f t="shared" si="1"/>
        <v>20.67000000004191</v>
      </c>
      <c r="R42" s="579">
        <v>45320</v>
      </c>
      <c r="S42" s="11" t="s">
        <v>7642</v>
      </c>
      <c r="T42" s="10">
        <v>850000</v>
      </c>
      <c r="U42" s="410"/>
      <c r="V42" s="410">
        <f t="shared" si="0"/>
        <v>0</v>
      </c>
    </row>
    <row r="43" spans="1:22" ht="15.75" x14ac:dyDescent="0.25">
      <c r="A43" s="703"/>
      <c r="B43" s="703"/>
      <c r="C43" s="703"/>
      <c r="D43" s="704"/>
      <c r="E43" s="705"/>
      <c r="F43" s="705"/>
      <c r="G43" s="705"/>
      <c r="I43" s="707">
        <v>45288</v>
      </c>
      <c r="J43" s="713"/>
      <c r="K43" s="713"/>
      <c r="L43" s="719" t="s">
        <v>7560</v>
      </c>
      <c r="M43" s="709"/>
      <c r="N43" s="711">
        <v>4548000</v>
      </c>
      <c r="O43" s="711">
        <f t="shared" si="1"/>
        <v>4548020.67</v>
      </c>
      <c r="R43" s="579"/>
      <c r="S43" s="5"/>
      <c r="T43" s="10"/>
      <c r="U43" s="410"/>
      <c r="V43" s="410"/>
    </row>
    <row r="44" spans="1:22" x14ac:dyDescent="0.25">
      <c r="A44" s="703"/>
      <c r="B44" s="703"/>
      <c r="C44" s="703"/>
      <c r="D44" s="704"/>
      <c r="E44" s="705"/>
      <c r="F44" s="705"/>
      <c r="G44" s="705"/>
      <c r="I44" s="707">
        <v>45288</v>
      </c>
      <c r="J44" s="713"/>
      <c r="K44" s="713"/>
      <c r="L44" s="721" t="s">
        <v>7197</v>
      </c>
      <c r="M44" s="716">
        <v>45000</v>
      </c>
      <c r="N44" s="711"/>
      <c r="O44" s="711">
        <f t="shared" si="1"/>
        <v>4503020.67</v>
      </c>
      <c r="R44" s="579"/>
      <c r="S44" s="5"/>
      <c r="T44" s="10"/>
      <c r="U44" s="410"/>
      <c r="V44" s="507"/>
    </row>
    <row r="45" spans="1:22" x14ac:dyDescent="0.25">
      <c r="A45" s="703"/>
      <c r="B45" s="703"/>
      <c r="C45" s="703"/>
      <c r="D45" s="704"/>
      <c r="E45" s="705"/>
      <c r="F45" s="705"/>
      <c r="G45" s="705"/>
      <c r="I45" s="707">
        <v>45288</v>
      </c>
      <c r="J45" s="713"/>
      <c r="K45" s="713"/>
      <c r="L45" s="719" t="s">
        <v>7561</v>
      </c>
      <c r="M45" s="709">
        <v>28300</v>
      </c>
      <c r="N45" s="711"/>
      <c r="O45" s="711">
        <f t="shared" si="1"/>
        <v>4474720.67</v>
      </c>
      <c r="R45" s="579"/>
      <c r="S45" s="5"/>
      <c r="T45" s="10"/>
      <c r="U45" s="410"/>
      <c r="V45" s="507"/>
    </row>
    <row r="46" spans="1:22" x14ac:dyDescent="0.25">
      <c r="A46" s="703"/>
      <c r="B46" s="703"/>
      <c r="C46" s="703"/>
      <c r="D46" s="704"/>
      <c r="E46" s="705"/>
      <c r="F46" s="705"/>
      <c r="G46" s="705"/>
      <c r="I46" s="707">
        <v>45288</v>
      </c>
      <c r="J46" s="713"/>
      <c r="K46" s="713"/>
      <c r="L46" s="719" t="s">
        <v>7562</v>
      </c>
      <c r="M46" s="709">
        <v>35000</v>
      </c>
      <c r="N46" s="711"/>
      <c r="O46" s="711">
        <f t="shared" si="1"/>
        <v>4439720.67</v>
      </c>
      <c r="R46" s="579"/>
      <c r="S46" s="5"/>
      <c r="T46" s="10"/>
      <c r="U46" s="410"/>
      <c r="V46" s="507"/>
    </row>
    <row r="47" spans="1:22" x14ac:dyDescent="0.25">
      <c r="A47" s="703"/>
      <c r="B47" s="703"/>
      <c r="C47" s="703"/>
      <c r="D47" s="704"/>
      <c r="E47" s="705"/>
      <c r="F47" s="705"/>
      <c r="G47" s="705"/>
      <c r="I47" s="707">
        <v>45289</v>
      </c>
      <c r="J47" s="713"/>
      <c r="K47" s="713"/>
      <c r="L47" s="719" t="s">
        <v>7563</v>
      </c>
      <c r="M47" s="709">
        <v>250000</v>
      </c>
      <c r="N47" s="711"/>
      <c r="O47" s="711">
        <f t="shared" si="1"/>
        <v>4189720.67</v>
      </c>
      <c r="R47" s="579"/>
      <c r="S47" s="5"/>
      <c r="T47" s="10"/>
      <c r="U47" s="410"/>
      <c r="V47" s="507"/>
    </row>
    <row r="48" spans="1:22" x14ac:dyDescent="0.25">
      <c r="A48" s="703"/>
      <c r="B48" s="703"/>
      <c r="C48" s="703"/>
      <c r="D48" s="704"/>
      <c r="E48" s="705"/>
      <c r="F48" s="705"/>
      <c r="G48" s="705"/>
      <c r="I48" s="707">
        <v>45290</v>
      </c>
      <c r="J48" s="713"/>
      <c r="K48" s="713"/>
      <c r="L48" s="719" t="s">
        <v>7563</v>
      </c>
      <c r="M48" s="709">
        <v>250000</v>
      </c>
      <c r="N48" s="711"/>
      <c r="O48" s="711">
        <f t="shared" si="1"/>
        <v>3939720.67</v>
      </c>
      <c r="R48" s="579"/>
      <c r="S48" s="569"/>
      <c r="T48" s="339"/>
      <c r="U48" s="340"/>
      <c r="V48" s="507"/>
    </row>
    <row r="49" spans="1:22" ht="24" x14ac:dyDescent="0.25">
      <c r="A49" s="703"/>
      <c r="B49" s="703"/>
      <c r="C49" s="703"/>
      <c r="D49" s="704"/>
      <c r="E49" s="705"/>
      <c r="F49" s="705"/>
      <c r="G49" s="705"/>
      <c r="I49" s="707">
        <v>45290</v>
      </c>
      <c r="J49" s="713"/>
      <c r="K49" s="713"/>
      <c r="L49" s="719" t="s">
        <v>7567</v>
      </c>
      <c r="M49" s="709">
        <v>47000</v>
      </c>
      <c r="N49" s="711"/>
      <c r="O49" s="711">
        <f t="shared" si="1"/>
        <v>3892720.67</v>
      </c>
      <c r="R49" s="579"/>
      <c r="S49" s="5"/>
      <c r="T49" s="10"/>
      <c r="U49" s="340"/>
      <c r="V49" s="507"/>
    </row>
    <row r="50" spans="1:22" x14ac:dyDescent="0.25">
      <c r="A50" s="703"/>
      <c r="B50" s="703"/>
      <c r="C50" s="703"/>
      <c r="D50" s="704"/>
      <c r="E50" s="705"/>
      <c r="F50" s="705"/>
      <c r="G50" s="705"/>
      <c r="I50" s="707">
        <v>45290</v>
      </c>
      <c r="J50" s="713"/>
      <c r="K50" s="713"/>
      <c r="L50" s="719" t="s">
        <v>7570</v>
      </c>
      <c r="M50" s="709">
        <v>250000</v>
      </c>
      <c r="N50" s="711"/>
      <c r="O50" s="711">
        <f t="shared" si="1"/>
        <v>3642720.67</v>
      </c>
      <c r="R50" s="579"/>
      <c r="S50" s="569"/>
      <c r="T50" s="339"/>
      <c r="U50" s="340"/>
      <c r="V50" s="507"/>
    </row>
    <row r="51" spans="1:22" x14ac:dyDescent="0.25">
      <c r="A51" s="703"/>
      <c r="B51" s="703"/>
      <c r="C51" s="703"/>
      <c r="D51" s="704"/>
      <c r="E51" s="705"/>
      <c r="F51" s="705"/>
      <c r="G51" s="705"/>
      <c r="I51" s="707">
        <v>45293</v>
      </c>
      <c r="J51" s="713"/>
      <c r="K51" s="713"/>
      <c r="L51" s="719" t="s">
        <v>7571</v>
      </c>
      <c r="M51" s="709">
        <v>357400</v>
      </c>
      <c r="N51" s="711"/>
      <c r="O51" s="711">
        <f t="shared" si="1"/>
        <v>3285320.67</v>
      </c>
      <c r="R51" s="579"/>
      <c r="S51" s="569"/>
      <c r="T51" s="339"/>
      <c r="U51" s="340"/>
      <c r="V51" s="507"/>
    </row>
    <row r="52" spans="1:22" x14ac:dyDescent="0.25">
      <c r="A52" s="703"/>
      <c r="B52" s="703"/>
      <c r="C52" s="703"/>
      <c r="D52" s="704"/>
      <c r="E52" s="705"/>
      <c r="F52" s="705"/>
      <c r="G52" s="705"/>
      <c r="I52" s="707">
        <v>45293</v>
      </c>
      <c r="J52" s="713"/>
      <c r="K52" s="713"/>
      <c r="L52" s="719" t="s">
        <v>7535</v>
      </c>
      <c r="M52" s="709">
        <v>267000</v>
      </c>
      <c r="N52" s="711"/>
      <c r="O52" s="711">
        <f t="shared" si="1"/>
        <v>3018320.67</v>
      </c>
      <c r="R52" s="579"/>
      <c r="S52" s="569"/>
      <c r="T52" s="339"/>
      <c r="U52" s="340"/>
      <c r="V52" s="507"/>
    </row>
    <row r="53" spans="1:22" x14ac:dyDescent="0.25">
      <c r="A53" s="703"/>
      <c r="B53" s="703"/>
      <c r="C53" s="703"/>
      <c r="D53" s="704"/>
      <c r="E53" s="705"/>
      <c r="F53" s="705"/>
      <c r="G53" s="705"/>
      <c r="I53" s="707">
        <v>45293</v>
      </c>
      <c r="J53" s="713"/>
      <c r="K53" s="713"/>
      <c r="L53" s="719" t="s">
        <v>7573</v>
      </c>
      <c r="M53" s="709">
        <v>76000</v>
      </c>
      <c r="N53" s="711"/>
      <c r="O53" s="711">
        <f t="shared" si="1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03"/>
      <c r="B54" s="703"/>
      <c r="C54" s="703"/>
      <c r="D54" s="704"/>
      <c r="E54" s="705"/>
      <c r="F54" s="705"/>
      <c r="G54" s="705"/>
      <c r="H54" s="722"/>
      <c r="I54" s="707">
        <v>45293</v>
      </c>
      <c r="J54" s="713"/>
      <c r="K54" s="713"/>
      <c r="L54" s="719" t="s">
        <v>7572</v>
      </c>
      <c r="M54" s="709">
        <v>100000</v>
      </c>
      <c r="N54" s="711"/>
      <c r="O54" s="711">
        <f t="shared" si="1"/>
        <v>2842320.67</v>
      </c>
      <c r="R54" s="579"/>
      <c r="S54" s="569"/>
      <c r="T54" s="339"/>
      <c r="U54" s="340"/>
      <c r="V54" s="507"/>
    </row>
    <row r="55" spans="1:22" x14ac:dyDescent="0.25">
      <c r="A55" s="703"/>
      <c r="B55" s="703"/>
      <c r="C55" s="703"/>
      <c r="D55" s="704"/>
      <c r="E55" s="705"/>
      <c r="F55" s="705"/>
      <c r="G55" s="705"/>
      <c r="I55" s="707">
        <v>45294</v>
      </c>
      <c r="J55" s="713"/>
      <c r="K55" s="713"/>
      <c r="L55" s="719" t="s">
        <v>7576</v>
      </c>
      <c r="M55" s="709">
        <v>250000</v>
      </c>
      <c r="N55" s="711"/>
      <c r="O55" s="711">
        <f t="shared" si="1"/>
        <v>2592320.67</v>
      </c>
      <c r="R55" s="579"/>
      <c r="S55" s="586"/>
      <c r="T55" s="585"/>
      <c r="U55" s="340"/>
      <c r="V55" s="507"/>
    </row>
    <row r="56" spans="1:22" x14ac:dyDescent="0.25">
      <c r="A56" s="703"/>
      <c r="B56" s="703"/>
      <c r="C56" s="703"/>
      <c r="D56" s="704"/>
      <c r="E56" s="705"/>
      <c r="F56" s="705"/>
      <c r="G56" s="705"/>
      <c r="I56" s="707">
        <v>45294</v>
      </c>
      <c r="J56" s="713"/>
      <c r="K56" s="713"/>
      <c r="L56" s="719" t="s">
        <v>7577</v>
      </c>
      <c r="M56" s="709">
        <v>500000</v>
      </c>
      <c r="N56" s="711"/>
      <c r="O56" s="711">
        <f t="shared" si="1"/>
        <v>2092320.67</v>
      </c>
      <c r="R56" s="579"/>
      <c r="S56" s="587"/>
      <c r="T56" s="339"/>
      <c r="U56" s="573"/>
      <c r="V56" s="507"/>
    </row>
    <row r="57" spans="1:22" x14ac:dyDescent="0.25">
      <c r="A57" s="703"/>
      <c r="B57" s="703"/>
      <c r="C57" s="703"/>
      <c r="D57" s="704"/>
      <c r="E57" s="705"/>
      <c r="F57" s="705"/>
      <c r="G57" s="705"/>
      <c r="I57" s="707">
        <v>45295</v>
      </c>
      <c r="J57" s="713"/>
      <c r="K57" s="713"/>
      <c r="L57" s="719" t="s">
        <v>7580</v>
      </c>
      <c r="M57" s="709">
        <v>85000</v>
      </c>
      <c r="N57" s="711"/>
      <c r="O57" s="711">
        <f t="shared" si="1"/>
        <v>2007320.67</v>
      </c>
      <c r="R57" s="579"/>
      <c r="S57" s="587"/>
      <c r="T57" s="339"/>
      <c r="U57" s="573"/>
      <c r="V57" s="507"/>
    </row>
    <row r="58" spans="1:22" x14ac:dyDescent="0.25">
      <c r="A58" s="703"/>
      <c r="B58" s="703"/>
      <c r="C58" s="703"/>
      <c r="D58" s="704"/>
      <c r="E58" s="705"/>
      <c r="F58" s="705"/>
      <c r="G58" s="705"/>
      <c r="I58" s="707">
        <v>45295</v>
      </c>
      <c r="J58" s="713"/>
      <c r="K58" s="713"/>
      <c r="L58" s="719" t="s">
        <v>7581</v>
      </c>
      <c r="M58" s="709">
        <v>165988</v>
      </c>
      <c r="N58" s="711"/>
      <c r="O58" s="711">
        <f t="shared" si="1"/>
        <v>1841332.67</v>
      </c>
      <c r="R58" s="579"/>
      <c r="S58" s="586"/>
      <c r="T58" s="585"/>
      <c r="U58" s="340"/>
      <c r="V58" s="507"/>
    </row>
    <row r="59" spans="1:22" x14ac:dyDescent="0.25">
      <c r="A59" s="703"/>
      <c r="B59" s="703"/>
      <c r="C59" s="703"/>
      <c r="D59" s="704"/>
      <c r="E59" s="705"/>
      <c r="F59" s="705"/>
      <c r="G59" s="705"/>
      <c r="I59" s="707">
        <v>45295</v>
      </c>
      <c r="J59" s="713"/>
      <c r="K59" s="713"/>
      <c r="L59" s="719" t="s">
        <v>7582</v>
      </c>
      <c r="M59" s="709">
        <v>60000</v>
      </c>
      <c r="N59" s="711"/>
      <c r="O59" s="711">
        <f t="shared" si="1"/>
        <v>1781332.67</v>
      </c>
      <c r="R59" s="579"/>
      <c r="S59" s="569"/>
      <c r="T59" s="339"/>
      <c r="U59" s="340"/>
      <c r="V59" s="507"/>
    </row>
    <row r="60" spans="1:22" x14ac:dyDescent="0.25">
      <c r="A60" s="703"/>
      <c r="B60" s="703"/>
      <c r="C60" s="703"/>
      <c r="D60" s="704"/>
      <c r="E60" s="705"/>
      <c r="F60" s="705"/>
      <c r="G60" s="705"/>
      <c r="I60" s="707">
        <v>45296</v>
      </c>
      <c r="J60" s="713"/>
      <c r="K60" s="713"/>
      <c r="L60" s="723" t="s">
        <v>7584</v>
      </c>
      <c r="M60" s="724">
        <v>75000</v>
      </c>
      <c r="N60" s="711"/>
      <c r="O60" s="711">
        <f t="shared" si="1"/>
        <v>1706332.67</v>
      </c>
      <c r="R60" s="579"/>
      <c r="S60" s="569"/>
      <c r="T60" s="339"/>
      <c r="U60" s="340"/>
      <c r="V60" s="507"/>
    </row>
    <row r="61" spans="1:22" x14ac:dyDescent="0.25">
      <c r="A61" s="703"/>
      <c r="B61" s="703"/>
      <c r="C61" s="703"/>
      <c r="D61" s="704"/>
      <c r="E61" s="705"/>
      <c r="F61" s="705"/>
      <c r="G61" s="705"/>
      <c r="I61" s="707">
        <v>45297</v>
      </c>
      <c r="J61" s="713"/>
      <c r="K61" s="713"/>
      <c r="L61" s="719" t="s">
        <v>7585</v>
      </c>
      <c r="M61" s="709">
        <v>50000</v>
      </c>
      <c r="N61" s="711"/>
      <c r="O61" s="711">
        <f t="shared" si="1"/>
        <v>1656332.67</v>
      </c>
      <c r="R61" s="579"/>
      <c r="S61" s="568"/>
      <c r="T61" s="339"/>
      <c r="U61" s="340"/>
      <c r="V61" s="507"/>
    </row>
    <row r="62" spans="1:22" x14ac:dyDescent="0.25">
      <c r="A62" s="703"/>
      <c r="B62" s="703"/>
      <c r="C62" s="703"/>
      <c r="D62" s="704"/>
      <c r="E62" s="705"/>
      <c r="F62" s="705"/>
      <c r="G62" s="705"/>
      <c r="I62" s="707">
        <v>45297</v>
      </c>
      <c r="J62" s="713"/>
      <c r="K62" s="713"/>
      <c r="L62" s="719" t="s">
        <v>7586</v>
      </c>
      <c r="M62" s="709">
        <v>200000</v>
      </c>
      <c r="N62" s="711"/>
      <c r="O62" s="711">
        <f t="shared" si="1"/>
        <v>1456332.67</v>
      </c>
      <c r="R62" s="579"/>
      <c r="S62" s="568"/>
      <c r="T62" s="339"/>
      <c r="U62" s="340"/>
      <c r="V62" s="507"/>
    </row>
    <row r="63" spans="1:22" x14ac:dyDescent="0.25">
      <c r="A63" s="703"/>
      <c r="B63" s="703"/>
      <c r="C63" s="703"/>
      <c r="D63" s="704"/>
      <c r="E63" s="705"/>
      <c r="F63" s="705"/>
      <c r="G63" s="705"/>
      <c r="I63" s="707">
        <v>45300</v>
      </c>
      <c r="J63" s="713"/>
      <c r="K63" s="713"/>
      <c r="L63" s="719" t="s">
        <v>7594</v>
      </c>
      <c r="M63" s="709">
        <v>275000</v>
      </c>
      <c r="N63" s="711"/>
      <c r="O63" s="711">
        <f t="shared" si="1"/>
        <v>1181332.67</v>
      </c>
      <c r="R63" s="579"/>
      <c r="S63" s="568"/>
      <c r="T63" s="339"/>
      <c r="U63" s="340"/>
      <c r="V63" s="507"/>
    </row>
    <row r="64" spans="1:22" x14ac:dyDescent="0.25">
      <c r="A64" s="703"/>
      <c r="B64" s="703"/>
      <c r="C64" s="703"/>
      <c r="D64" s="704"/>
      <c r="E64" s="705"/>
      <c r="F64" s="705"/>
      <c r="G64" s="705"/>
      <c r="I64" s="707">
        <v>45306</v>
      </c>
      <c r="J64" s="713"/>
      <c r="K64" s="713"/>
      <c r="L64" s="719" t="s">
        <v>7596</v>
      </c>
      <c r="M64" s="709"/>
      <c r="N64" s="711">
        <v>4096986</v>
      </c>
      <c r="O64" s="711">
        <f t="shared" si="1"/>
        <v>5278318.67</v>
      </c>
      <c r="R64" s="579"/>
      <c r="S64" s="568"/>
      <c r="T64" s="339"/>
      <c r="U64" s="340"/>
      <c r="V64" s="507"/>
    </row>
    <row r="65" spans="1:22" x14ac:dyDescent="0.25">
      <c r="A65" s="703"/>
      <c r="B65" s="703"/>
      <c r="C65" s="703"/>
      <c r="D65" s="704"/>
      <c r="E65" s="705"/>
      <c r="F65" s="705"/>
      <c r="G65" s="705"/>
      <c r="I65" s="707">
        <v>45306</v>
      </c>
      <c r="J65" s="713"/>
      <c r="K65" s="713"/>
      <c r="L65" s="719" t="s">
        <v>7517</v>
      </c>
      <c r="M65" s="709"/>
      <c r="N65" s="711">
        <v>8000000</v>
      </c>
      <c r="O65" s="711">
        <f t="shared" si="1"/>
        <v>13278318.67</v>
      </c>
      <c r="R65" s="579"/>
      <c r="S65" s="568"/>
      <c r="T65" s="339"/>
      <c r="U65" s="340"/>
      <c r="V65" s="507"/>
    </row>
    <row r="66" spans="1:22" x14ac:dyDescent="0.25">
      <c r="A66" s="703"/>
      <c r="B66" s="703"/>
      <c r="C66" s="703"/>
      <c r="D66" s="704"/>
      <c r="E66" s="705"/>
      <c r="F66" s="705"/>
      <c r="G66" s="705"/>
      <c r="I66" s="707">
        <v>45306</v>
      </c>
      <c r="J66" s="713"/>
      <c r="K66" s="713"/>
      <c r="L66" s="721" t="s">
        <v>7197</v>
      </c>
      <c r="M66" s="716">
        <v>80000</v>
      </c>
      <c r="N66" s="711"/>
      <c r="O66" s="711">
        <f t="shared" si="1"/>
        <v>13198318.67</v>
      </c>
      <c r="R66" s="579"/>
      <c r="S66" s="568"/>
      <c r="T66" s="339"/>
      <c r="U66" s="340"/>
      <c r="V66" s="507"/>
    </row>
    <row r="67" spans="1:22" x14ac:dyDescent="0.25">
      <c r="A67" s="703"/>
      <c r="B67" s="703"/>
      <c r="C67" s="703"/>
      <c r="D67" s="704"/>
      <c r="E67" s="705"/>
      <c r="F67" s="705"/>
      <c r="G67" s="705"/>
      <c r="I67" s="707">
        <v>45306</v>
      </c>
      <c r="J67" s="713"/>
      <c r="K67" s="713"/>
      <c r="L67" s="721" t="s">
        <v>7197</v>
      </c>
      <c r="M67" s="716">
        <v>41000</v>
      </c>
      <c r="N67" s="711"/>
      <c r="O67" s="711">
        <f t="shared" si="1"/>
        <v>13157318.67</v>
      </c>
      <c r="R67" s="579"/>
      <c r="S67" s="568"/>
      <c r="T67" s="339"/>
      <c r="U67" s="340"/>
      <c r="V67" s="507"/>
    </row>
    <row r="68" spans="1:22" x14ac:dyDescent="0.25">
      <c r="A68" s="703"/>
      <c r="B68" s="703"/>
      <c r="C68" s="703"/>
      <c r="D68" s="704"/>
      <c r="E68" s="705"/>
      <c r="F68" s="705"/>
      <c r="G68" s="705"/>
      <c r="I68" s="707">
        <v>45302</v>
      </c>
      <c r="J68" s="713"/>
      <c r="K68" s="713"/>
      <c r="L68" s="719" t="s">
        <v>7611</v>
      </c>
      <c r="M68" s="709">
        <v>85000</v>
      </c>
      <c r="N68" s="711"/>
      <c r="O68" s="711">
        <f t="shared" si="1"/>
        <v>13072318.67</v>
      </c>
      <c r="R68" s="579"/>
      <c r="S68" s="568"/>
      <c r="T68" s="339"/>
      <c r="U68" s="340"/>
      <c r="V68" s="507"/>
    </row>
    <row r="69" spans="1:22" x14ac:dyDescent="0.25">
      <c r="A69" s="703"/>
      <c r="B69" s="703"/>
      <c r="C69" s="703"/>
      <c r="D69" s="704"/>
      <c r="E69" s="705"/>
      <c r="F69" s="705"/>
      <c r="G69" s="705"/>
      <c r="I69" s="707">
        <v>45302</v>
      </c>
      <c r="J69" s="713"/>
      <c r="K69" s="713"/>
      <c r="L69" s="719" t="s">
        <v>7597</v>
      </c>
      <c r="M69" s="709">
        <v>306300</v>
      </c>
      <c r="N69" s="711"/>
      <c r="O69" s="711">
        <f t="shared" si="1"/>
        <v>12766018.67</v>
      </c>
      <c r="R69" s="579"/>
      <c r="S69" s="568"/>
      <c r="T69" s="339"/>
      <c r="U69" s="340"/>
      <c r="V69" s="507"/>
    </row>
    <row r="70" spans="1:22" x14ac:dyDescent="0.25">
      <c r="A70" s="703"/>
      <c r="B70" s="703"/>
      <c r="C70" s="703"/>
      <c r="D70" s="704"/>
      <c r="E70" s="705"/>
      <c r="F70" s="705"/>
      <c r="G70" s="705"/>
      <c r="I70" s="707">
        <v>45304</v>
      </c>
      <c r="J70" s="713"/>
      <c r="K70" s="713"/>
      <c r="L70" s="719" t="s">
        <v>7598</v>
      </c>
      <c r="M70" s="709">
        <v>207180</v>
      </c>
      <c r="N70" s="711"/>
      <c r="O70" s="711">
        <f t="shared" ref="O70:O146" si="2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03"/>
      <c r="B71" s="703"/>
      <c r="C71" s="703"/>
      <c r="D71" s="704"/>
      <c r="E71" s="705"/>
      <c r="F71" s="705"/>
      <c r="G71" s="705"/>
      <c r="H71" s="722"/>
      <c r="I71" s="707">
        <v>45304</v>
      </c>
      <c r="J71" s="713"/>
      <c r="K71" s="713"/>
      <c r="L71" s="719" t="s">
        <v>7549</v>
      </c>
      <c r="M71" s="709">
        <v>125000</v>
      </c>
      <c r="N71" s="711"/>
      <c r="O71" s="711">
        <f t="shared" si="2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03"/>
      <c r="B72" s="703"/>
      <c r="C72" s="703"/>
      <c r="D72" s="704"/>
      <c r="E72" s="705"/>
      <c r="F72" s="705"/>
      <c r="G72" s="705"/>
      <c r="H72" s="722"/>
      <c r="I72" s="707">
        <v>45304</v>
      </c>
      <c r="J72" s="713"/>
      <c r="K72" s="713"/>
      <c r="L72" s="719" t="s">
        <v>7601</v>
      </c>
      <c r="M72" s="711">
        <v>300000</v>
      </c>
      <c r="N72" s="711"/>
      <c r="O72" s="711">
        <f t="shared" si="2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03"/>
      <c r="B73" s="703"/>
      <c r="C73" s="703"/>
      <c r="D73" s="704"/>
      <c r="E73" s="705"/>
      <c r="F73" s="705"/>
      <c r="G73" s="705"/>
      <c r="H73" s="722"/>
      <c r="I73" s="707">
        <v>45304</v>
      </c>
      <c r="J73" s="713"/>
      <c r="K73" s="713"/>
      <c r="L73" s="719" t="s">
        <v>7612</v>
      </c>
      <c r="M73" s="711">
        <v>700000</v>
      </c>
      <c r="N73" s="711"/>
      <c r="O73" s="711">
        <f t="shared" si="2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03"/>
      <c r="B74" s="703"/>
      <c r="C74" s="703"/>
      <c r="D74" s="704"/>
      <c r="E74" s="705"/>
      <c r="F74" s="705"/>
      <c r="G74" s="705"/>
      <c r="H74" s="722"/>
      <c r="I74" s="707">
        <v>45304</v>
      </c>
      <c r="J74" s="713"/>
      <c r="K74" s="713"/>
      <c r="L74" s="719" t="s">
        <v>7612</v>
      </c>
      <c r="M74" s="711">
        <v>700000</v>
      </c>
      <c r="N74" s="711"/>
      <c r="O74" s="711">
        <f t="shared" si="2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03"/>
      <c r="B75" s="703"/>
      <c r="C75" s="703"/>
      <c r="D75" s="704"/>
      <c r="E75" s="705"/>
      <c r="F75" s="705"/>
      <c r="G75" s="705"/>
      <c r="H75" s="722"/>
      <c r="I75" s="707">
        <v>45304</v>
      </c>
      <c r="J75" s="713"/>
      <c r="K75" s="713"/>
      <c r="L75" s="719" t="s">
        <v>7613</v>
      </c>
      <c r="M75" s="711">
        <v>400000</v>
      </c>
      <c r="N75" s="711"/>
      <c r="O75" s="711">
        <f t="shared" si="2"/>
        <v>10333838.67</v>
      </c>
      <c r="R75" s="579"/>
      <c r="S75" s="587"/>
      <c r="T75" s="339"/>
      <c r="U75" s="573"/>
      <c r="V75" s="507"/>
    </row>
    <row r="76" spans="1:22" s="14" customFormat="1" x14ac:dyDescent="0.25">
      <c r="A76" s="703"/>
      <c r="B76" s="703"/>
      <c r="C76" s="703"/>
      <c r="D76" s="704"/>
      <c r="E76" s="705"/>
      <c r="F76" s="705"/>
      <c r="G76" s="705"/>
      <c r="H76" s="722"/>
      <c r="I76" s="707">
        <v>45306</v>
      </c>
      <c r="J76" s="713"/>
      <c r="K76" s="713"/>
      <c r="L76" s="719" t="s">
        <v>7600</v>
      </c>
      <c r="M76" s="709">
        <v>25000</v>
      </c>
      <c r="N76" s="711"/>
      <c r="O76" s="711">
        <f t="shared" si="2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03"/>
      <c r="B77" s="703"/>
      <c r="C77" s="703"/>
      <c r="D77" s="704"/>
      <c r="E77" s="705"/>
      <c r="F77" s="705"/>
      <c r="G77" s="705"/>
      <c r="H77" s="722"/>
      <c r="I77" s="707">
        <v>45306</v>
      </c>
      <c r="J77" s="713"/>
      <c r="K77" s="713"/>
      <c r="L77" s="719" t="s">
        <v>7600</v>
      </c>
      <c r="M77" s="709">
        <v>25000</v>
      </c>
      <c r="N77" s="711"/>
      <c r="O77" s="711">
        <f t="shared" si="2"/>
        <v>10283838.67</v>
      </c>
      <c r="R77" s="579"/>
      <c r="S77" s="569"/>
      <c r="T77" s="339"/>
      <c r="U77" s="340"/>
      <c r="V77" s="507"/>
    </row>
    <row r="78" spans="1:22" s="14" customFormat="1" x14ac:dyDescent="0.25">
      <c r="A78" s="703"/>
      <c r="B78" s="703"/>
      <c r="C78" s="703"/>
      <c r="D78" s="704"/>
      <c r="E78" s="705"/>
      <c r="F78" s="705"/>
      <c r="G78" s="705"/>
      <c r="H78" s="722"/>
      <c r="I78" s="707">
        <v>45306</v>
      </c>
      <c r="J78" s="713"/>
      <c r="K78" s="713"/>
      <c r="L78" s="719" t="s">
        <v>7600</v>
      </c>
      <c r="M78" s="709">
        <v>25000</v>
      </c>
      <c r="N78" s="711"/>
      <c r="O78" s="711">
        <f t="shared" si="2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03"/>
      <c r="B79" s="703"/>
      <c r="C79" s="703"/>
      <c r="D79" s="704"/>
      <c r="E79" s="705"/>
      <c r="F79" s="705"/>
      <c r="G79" s="705"/>
      <c r="H79" s="722"/>
      <c r="I79" s="707">
        <v>45306</v>
      </c>
      <c r="J79" s="713"/>
      <c r="K79" s="713"/>
      <c r="L79" s="719" t="s">
        <v>7600</v>
      </c>
      <c r="M79" s="709">
        <v>25000</v>
      </c>
      <c r="N79" s="711"/>
      <c r="O79" s="711">
        <f t="shared" si="2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03"/>
      <c r="B80" s="703"/>
      <c r="C80" s="703"/>
      <c r="D80" s="704"/>
      <c r="E80" s="705"/>
      <c r="F80" s="705"/>
      <c r="G80" s="705"/>
      <c r="H80" s="722"/>
      <c r="I80" s="707">
        <v>45306</v>
      </c>
      <c r="J80" s="713"/>
      <c r="K80" s="713"/>
      <c r="L80" s="719" t="s">
        <v>7599</v>
      </c>
      <c r="M80" s="709">
        <v>240000</v>
      </c>
      <c r="N80" s="711"/>
      <c r="O80" s="711">
        <f t="shared" si="2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03"/>
      <c r="B81" s="703"/>
      <c r="C81" s="703"/>
      <c r="D81" s="704"/>
      <c r="E81" s="705"/>
      <c r="F81" s="705"/>
      <c r="G81" s="705"/>
      <c r="H81" s="722"/>
      <c r="I81" s="707">
        <v>45307</v>
      </c>
      <c r="J81" s="713"/>
      <c r="K81" s="713"/>
      <c r="L81" s="719" t="s">
        <v>7603</v>
      </c>
      <c r="M81" s="709">
        <v>100000</v>
      </c>
      <c r="N81" s="711"/>
      <c r="O81" s="711">
        <f t="shared" si="2"/>
        <v>9893838.6699999999</v>
      </c>
      <c r="R81" s="579"/>
      <c r="S81" s="569"/>
      <c r="T81" s="339"/>
      <c r="U81" s="340"/>
      <c r="V81" s="507"/>
    </row>
    <row r="82" spans="1:22" s="14" customFormat="1" x14ac:dyDescent="0.25">
      <c r="A82" s="703"/>
      <c r="B82" s="703"/>
      <c r="C82" s="703"/>
      <c r="D82" s="704"/>
      <c r="E82" s="705"/>
      <c r="F82" s="705"/>
      <c r="G82" s="705"/>
      <c r="H82" s="722"/>
      <c r="I82" s="707">
        <v>45308</v>
      </c>
      <c r="J82" s="713"/>
      <c r="K82" s="713"/>
      <c r="L82" s="719" t="s">
        <v>7602</v>
      </c>
      <c r="M82" s="709">
        <v>520000</v>
      </c>
      <c r="N82" s="711"/>
      <c r="O82" s="711">
        <f t="shared" si="2"/>
        <v>9373838.6699999999</v>
      </c>
      <c r="R82" s="579"/>
      <c r="S82" s="587"/>
      <c r="T82" s="339"/>
      <c r="U82" s="573"/>
      <c r="V82" s="507"/>
    </row>
    <row r="83" spans="1:22" s="14" customFormat="1" x14ac:dyDescent="0.25">
      <c r="A83" s="703"/>
      <c r="B83" s="703"/>
      <c r="C83" s="703"/>
      <c r="D83" s="704"/>
      <c r="E83" s="705"/>
      <c r="F83" s="705"/>
      <c r="G83" s="705"/>
      <c r="H83" s="722"/>
      <c r="I83" s="707">
        <v>45309</v>
      </c>
      <c r="J83" s="713"/>
      <c r="K83" s="713"/>
      <c r="L83" s="719" t="s">
        <v>7606</v>
      </c>
      <c r="M83" s="709">
        <v>75000</v>
      </c>
      <c r="N83" s="711"/>
      <c r="O83" s="711">
        <f t="shared" si="2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03"/>
      <c r="B84" s="703"/>
      <c r="C84" s="703"/>
      <c r="D84" s="704"/>
      <c r="E84" s="705"/>
      <c r="F84" s="705"/>
      <c r="G84" s="705"/>
      <c r="H84" s="722"/>
      <c r="I84" s="707">
        <v>45310</v>
      </c>
      <c r="J84" s="713"/>
      <c r="K84" s="713"/>
      <c r="L84" s="719" t="s">
        <v>7607</v>
      </c>
      <c r="M84" s="709">
        <v>150000</v>
      </c>
      <c r="N84" s="711"/>
      <c r="O84" s="711">
        <f t="shared" si="2"/>
        <v>9148838.6699999999</v>
      </c>
      <c r="R84" s="579"/>
      <c r="S84" s="568"/>
      <c r="T84" s="339"/>
      <c r="U84" s="340"/>
      <c r="V84" s="507"/>
    </row>
    <row r="85" spans="1:22" s="14" customFormat="1" x14ac:dyDescent="0.25">
      <c r="A85" s="703"/>
      <c r="B85" s="703"/>
      <c r="C85" s="703"/>
      <c r="D85" s="704"/>
      <c r="E85" s="705"/>
      <c r="F85" s="705"/>
      <c r="G85" s="705"/>
      <c r="H85" s="722"/>
      <c r="I85" s="707">
        <v>45310</v>
      </c>
      <c r="J85" s="713"/>
      <c r="K85" s="713"/>
      <c r="L85" s="719" t="s">
        <v>7610</v>
      </c>
      <c r="M85" s="709">
        <v>24000</v>
      </c>
      <c r="N85" s="711"/>
      <c r="O85" s="711">
        <f t="shared" si="2"/>
        <v>9124838.6699999999</v>
      </c>
      <c r="R85" s="579"/>
      <c r="S85" s="591"/>
      <c r="T85" s="592"/>
      <c r="U85" s="340"/>
      <c r="V85" s="507"/>
    </row>
    <row r="86" spans="1:22" s="14" customFormat="1" x14ac:dyDescent="0.25">
      <c r="A86" s="703"/>
      <c r="B86" s="703"/>
      <c r="C86" s="703"/>
      <c r="D86" s="704"/>
      <c r="E86" s="705"/>
      <c r="F86" s="705"/>
      <c r="G86" s="705"/>
      <c r="H86" s="722"/>
      <c r="I86" s="707">
        <v>45311</v>
      </c>
      <c r="J86" s="713"/>
      <c r="K86" s="713"/>
      <c r="L86" s="719" t="s">
        <v>7545</v>
      </c>
      <c r="M86" s="709">
        <v>100000</v>
      </c>
      <c r="N86" s="711"/>
      <c r="O86" s="711">
        <f t="shared" si="2"/>
        <v>9024838.6699999999</v>
      </c>
      <c r="R86" s="579"/>
      <c r="S86" s="569"/>
      <c r="T86" s="339"/>
      <c r="U86" s="340"/>
      <c r="V86" s="507"/>
    </row>
    <row r="87" spans="1:22" s="14" customFormat="1" x14ac:dyDescent="0.25">
      <c r="A87" s="703"/>
      <c r="B87" s="703"/>
      <c r="C87" s="703"/>
      <c r="D87" s="704"/>
      <c r="E87" s="705"/>
      <c r="F87" s="705"/>
      <c r="G87" s="705"/>
      <c r="H87" s="722"/>
      <c r="I87" s="707">
        <v>45313</v>
      </c>
      <c r="J87" s="713"/>
      <c r="K87" s="713"/>
      <c r="L87" s="719" t="s">
        <v>7603</v>
      </c>
      <c r="M87" s="709">
        <v>75000</v>
      </c>
      <c r="N87" s="711"/>
      <c r="O87" s="711">
        <f t="shared" si="2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03"/>
      <c r="B88" s="703"/>
      <c r="C88" s="703"/>
      <c r="D88" s="704"/>
      <c r="E88" s="705"/>
      <c r="F88" s="705"/>
      <c r="G88" s="705"/>
      <c r="H88" s="722"/>
      <c r="I88" s="707">
        <v>45313</v>
      </c>
      <c r="J88" s="713"/>
      <c r="K88" s="713"/>
      <c r="L88" s="719" t="s">
        <v>7626</v>
      </c>
      <c r="M88" s="711">
        <v>207895</v>
      </c>
      <c r="N88" s="711"/>
      <c r="O88" s="711">
        <f t="shared" si="2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03"/>
      <c r="B89" s="703"/>
      <c r="C89" s="703"/>
      <c r="D89" s="704"/>
      <c r="E89" s="705"/>
      <c r="F89" s="705"/>
      <c r="G89" s="705"/>
      <c r="H89" s="722"/>
      <c r="I89" s="707">
        <v>45313</v>
      </c>
      <c r="J89" s="713"/>
      <c r="K89" s="713"/>
      <c r="L89" s="719" t="s">
        <v>7628</v>
      </c>
      <c r="M89" s="711">
        <v>50000</v>
      </c>
      <c r="N89" s="711"/>
      <c r="O89" s="711">
        <f t="shared" si="2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03"/>
      <c r="B90" s="703"/>
      <c r="C90" s="703"/>
      <c r="D90" s="704"/>
      <c r="E90" s="705"/>
      <c r="F90" s="705"/>
      <c r="G90" s="705"/>
      <c r="H90" s="722"/>
      <c r="I90" s="707">
        <v>45314</v>
      </c>
      <c r="J90" s="713"/>
      <c r="K90" s="713"/>
      <c r="L90" s="719" t="s">
        <v>7629</v>
      </c>
      <c r="M90" s="711">
        <v>200000</v>
      </c>
      <c r="N90" s="711"/>
      <c r="O90" s="711">
        <f t="shared" si="2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03"/>
      <c r="B91" s="703"/>
      <c r="C91" s="703"/>
      <c r="D91" s="704"/>
      <c r="E91" s="705"/>
      <c r="F91" s="705"/>
      <c r="G91" s="705"/>
      <c r="H91" s="722"/>
      <c r="I91" s="707">
        <v>45314</v>
      </c>
      <c r="J91" s="713"/>
      <c r="K91" s="713"/>
      <c r="L91" s="719" t="s">
        <v>7630</v>
      </c>
      <c r="M91" s="711">
        <v>400000</v>
      </c>
      <c r="N91" s="711"/>
      <c r="O91" s="711">
        <f t="shared" si="2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03"/>
      <c r="B92" s="703"/>
      <c r="C92" s="703"/>
      <c r="D92" s="704"/>
      <c r="E92" s="705"/>
      <c r="F92" s="705"/>
      <c r="G92" s="705"/>
      <c r="H92" s="722"/>
      <c r="I92" s="707">
        <v>45315</v>
      </c>
      <c r="J92" s="713"/>
      <c r="K92" s="713"/>
      <c r="L92" s="719" t="s">
        <v>7631</v>
      </c>
      <c r="M92" s="711">
        <v>1000000</v>
      </c>
      <c r="N92" s="711"/>
      <c r="O92" s="711">
        <f t="shared" si="2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03"/>
      <c r="B93" s="703"/>
      <c r="C93" s="703"/>
      <c r="D93" s="704"/>
      <c r="E93" s="705"/>
      <c r="F93" s="705"/>
      <c r="G93" s="705"/>
      <c r="H93" s="722"/>
      <c r="I93" s="707">
        <v>45316</v>
      </c>
      <c r="J93" s="713"/>
      <c r="K93" s="713"/>
      <c r="L93" s="719" t="s">
        <v>7636</v>
      </c>
      <c r="M93" s="709">
        <v>500000</v>
      </c>
      <c r="N93" s="711"/>
      <c r="O93" s="711">
        <f t="shared" si="2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03"/>
      <c r="B94" s="703"/>
      <c r="C94" s="703"/>
      <c r="D94" s="704"/>
      <c r="E94" s="705"/>
      <c r="F94" s="705"/>
      <c r="G94" s="705"/>
      <c r="H94" s="722"/>
      <c r="I94" s="707">
        <v>45316</v>
      </c>
      <c r="J94" s="713"/>
      <c r="K94" s="713"/>
      <c r="L94" s="719" t="s">
        <v>7634</v>
      </c>
      <c r="M94" s="709">
        <v>310000</v>
      </c>
      <c r="N94" s="711"/>
      <c r="O94" s="711">
        <f t="shared" si="2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03"/>
      <c r="B95" s="703"/>
      <c r="C95" s="703"/>
      <c r="D95" s="704"/>
      <c r="E95" s="705"/>
      <c r="F95" s="705"/>
      <c r="G95" s="705"/>
      <c r="H95" s="722"/>
      <c r="I95" s="707">
        <v>45316</v>
      </c>
      <c r="J95" s="713"/>
      <c r="K95" s="713"/>
      <c r="L95" s="719" t="s">
        <v>7634</v>
      </c>
      <c r="M95" s="709">
        <v>300000</v>
      </c>
      <c r="N95" s="711"/>
      <c r="O95" s="711">
        <f t="shared" si="2"/>
        <v>5981943.6699999999</v>
      </c>
      <c r="R95" s="579"/>
      <c r="S95" s="568"/>
      <c r="T95" s="339"/>
      <c r="U95" s="340"/>
      <c r="V95" s="507"/>
    </row>
    <row r="96" spans="1:22" s="14" customFormat="1" x14ac:dyDescent="0.25">
      <c r="A96" s="703"/>
      <c r="B96" s="703"/>
      <c r="C96" s="703"/>
      <c r="D96" s="704"/>
      <c r="E96" s="705"/>
      <c r="F96" s="705"/>
      <c r="G96" s="705"/>
      <c r="H96" s="722"/>
      <c r="I96" s="707">
        <v>45316</v>
      </c>
      <c r="J96" s="713"/>
      <c r="K96" s="713"/>
      <c r="L96" s="719" t="s">
        <v>7634</v>
      </c>
      <c r="M96" s="709">
        <v>400000</v>
      </c>
      <c r="N96" s="711"/>
      <c r="O96" s="711">
        <f t="shared" si="2"/>
        <v>5581943.6699999999</v>
      </c>
      <c r="R96" s="579"/>
      <c r="S96" s="569"/>
      <c r="T96" s="339"/>
      <c r="U96" s="340"/>
      <c r="V96" s="507"/>
    </row>
    <row r="97" spans="1:22" s="14" customFormat="1" x14ac:dyDescent="0.25">
      <c r="A97" s="703"/>
      <c r="B97" s="703"/>
      <c r="C97" s="703"/>
      <c r="D97" s="704"/>
      <c r="E97" s="705"/>
      <c r="F97" s="705"/>
      <c r="G97" s="705"/>
      <c r="H97" s="722"/>
      <c r="I97" s="707">
        <v>45316</v>
      </c>
      <c r="J97" s="713"/>
      <c r="K97" s="713"/>
      <c r="L97" s="719" t="s">
        <v>7643</v>
      </c>
      <c r="M97" s="709">
        <v>491000</v>
      </c>
      <c r="N97" s="711"/>
      <c r="O97" s="711">
        <f t="shared" si="2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03"/>
      <c r="B98" s="703"/>
      <c r="C98" s="703"/>
      <c r="D98" s="704"/>
      <c r="E98" s="705"/>
      <c r="F98" s="705"/>
      <c r="G98" s="705"/>
      <c r="H98" s="722"/>
      <c r="I98" s="707">
        <v>45316</v>
      </c>
      <c r="J98" s="713"/>
      <c r="K98" s="713"/>
      <c r="L98" s="719" t="s">
        <v>7692</v>
      </c>
      <c r="M98" s="709">
        <v>480000</v>
      </c>
      <c r="N98" s="711"/>
      <c r="O98" s="711">
        <f t="shared" si="2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03"/>
      <c r="B99" s="703"/>
      <c r="C99" s="703"/>
      <c r="D99" s="704"/>
      <c r="E99" s="705"/>
      <c r="F99" s="705"/>
      <c r="G99" s="705"/>
      <c r="H99" s="722"/>
      <c r="I99" s="707">
        <v>45316</v>
      </c>
      <c r="J99" s="713"/>
      <c r="K99" s="713"/>
      <c r="L99" s="719" t="s">
        <v>7692</v>
      </c>
      <c r="M99" s="709">
        <v>370000</v>
      </c>
      <c r="N99" s="711"/>
      <c r="O99" s="711">
        <f t="shared" si="2"/>
        <v>4240943.67</v>
      </c>
      <c r="R99" s="567"/>
      <c r="S99" s="568"/>
      <c r="T99" s="339"/>
      <c r="U99" s="340"/>
      <c r="V99" s="507"/>
    </row>
    <row r="100" spans="1:22" x14ac:dyDescent="0.25">
      <c r="A100" s="703"/>
      <c r="B100" s="703"/>
      <c r="C100" s="703"/>
      <c r="D100" s="704"/>
      <c r="E100" s="705"/>
      <c r="F100" s="705"/>
      <c r="G100" s="705"/>
      <c r="I100" s="707">
        <v>45317</v>
      </c>
      <c r="J100" s="713"/>
      <c r="K100" s="713"/>
      <c r="L100" s="719" t="s">
        <v>7638</v>
      </c>
      <c r="M100" s="711"/>
      <c r="N100" s="711">
        <v>7831493</v>
      </c>
      <c r="O100" s="711">
        <f t="shared" si="2"/>
        <v>12072436.67</v>
      </c>
      <c r="R100" s="567"/>
      <c r="S100" s="568"/>
      <c r="T100" s="339"/>
      <c r="U100" s="340"/>
      <c r="V100" s="507"/>
    </row>
    <row r="101" spans="1:22" x14ac:dyDescent="0.25">
      <c r="A101" s="703"/>
      <c r="B101" s="703"/>
      <c r="C101" s="703"/>
      <c r="D101" s="704"/>
      <c r="E101" s="705"/>
      <c r="F101" s="705"/>
      <c r="G101" s="705"/>
      <c r="I101" s="707">
        <v>45317</v>
      </c>
      <c r="J101" s="713"/>
      <c r="K101" s="713"/>
      <c r="L101" s="721" t="s">
        <v>7197</v>
      </c>
      <c r="M101" s="716">
        <v>78000</v>
      </c>
      <c r="N101" s="711"/>
      <c r="O101" s="711">
        <f t="shared" si="2"/>
        <v>11994436.67</v>
      </c>
      <c r="R101" s="567"/>
      <c r="S101" s="568"/>
      <c r="T101" s="339"/>
      <c r="U101" s="340"/>
      <c r="V101" s="507"/>
    </row>
    <row r="102" spans="1:22" x14ac:dyDescent="0.25">
      <c r="A102" s="703"/>
      <c r="B102" s="703"/>
      <c r="C102" s="703"/>
      <c r="D102" s="704"/>
      <c r="E102" s="705"/>
      <c r="F102" s="705"/>
      <c r="G102" s="705"/>
      <c r="I102" s="707">
        <v>45318</v>
      </c>
      <c r="J102" s="713"/>
      <c r="K102" s="713"/>
      <c r="L102" s="719" t="s">
        <v>7641</v>
      </c>
      <c r="M102" s="711">
        <v>48000</v>
      </c>
      <c r="N102" s="711"/>
      <c r="O102" s="711">
        <f t="shared" si="2"/>
        <v>11946436.67</v>
      </c>
      <c r="R102" s="567"/>
      <c r="S102" s="568"/>
      <c r="T102" s="339"/>
      <c r="U102" s="340"/>
      <c r="V102" s="507"/>
    </row>
    <row r="103" spans="1:22" x14ac:dyDescent="0.25">
      <c r="A103" s="703"/>
      <c r="B103" s="703"/>
      <c r="C103" s="703"/>
      <c r="D103" s="704"/>
      <c r="E103" s="705"/>
      <c r="F103" s="705"/>
      <c r="G103" s="705"/>
      <c r="I103" s="707">
        <v>45318</v>
      </c>
      <c r="J103" s="713"/>
      <c r="K103" s="713"/>
      <c r="L103" s="719" t="s">
        <v>7606</v>
      </c>
      <c r="M103" s="711">
        <v>50000</v>
      </c>
      <c r="N103" s="711"/>
      <c r="O103" s="711">
        <f t="shared" si="2"/>
        <v>11896436.67</v>
      </c>
      <c r="R103" s="567"/>
      <c r="S103" s="568"/>
      <c r="T103" s="13"/>
      <c r="U103" s="340"/>
      <c r="V103" s="507"/>
    </row>
    <row r="104" spans="1:22" ht="36" x14ac:dyDescent="0.25">
      <c r="A104" s="703"/>
      <c r="B104" s="703"/>
      <c r="C104" s="703"/>
      <c r="D104" s="704"/>
      <c r="E104" s="705"/>
      <c r="F104" s="705"/>
      <c r="G104" s="705"/>
      <c r="I104" s="707">
        <v>45322</v>
      </c>
      <c r="J104" s="713"/>
      <c r="K104" s="713"/>
      <c r="L104" s="719" t="s">
        <v>7644</v>
      </c>
      <c r="M104" s="711">
        <v>25000</v>
      </c>
      <c r="N104" s="711"/>
      <c r="O104" s="711">
        <f t="shared" si="2"/>
        <v>11871436.67</v>
      </c>
      <c r="R104" s="567"/>
      <c r="S104" s="568"/>
      <c r="T104" s="13"/>
      <c r="U104" s="340"/>
      <c r="V104" s="507"/>
    </row>
    <row r="105" spans="1:22" ht="24" x14ac:dyDescent="0.25">
      <c r="A105" s="703"/>
      <c r="B105" s="703"/>
      <c r="C105" s="703"/>
      <c r="D105" s="704"/>
      <c r="E105" s="705"/>
      <c r="F105" s="705"/>
      <c r="G105" s="705"/>
      <c r="I105" s="707">
        <v>45323</v>
      </c>
      <c r="J105" s="713"/>
      <c r="K105" s="713"/>
      <c r="L105" s="726" t="s">
        <v>7648</v>
      </c>
      <c r="M105" s="727">
        <v>500000</v>
      </c>
      <c r="N105" s="711"/>
      <c r="O105" s="711">
        <f t="shared" si="2"/>
        <v>11371436.67</v>
      </c>
      <c r="R105" s="567"/>
      <c r="S105" s="568"/>
      <c r="T105" s="13"/>
      <c r="U105" s="340"/>
      <c r="V105" s="507"/>
    </row>
    <row r="106" spans="1:22" ht="36" x14ac:dyDescent="0.25">
      <c r="A106" s="703"/>
      <c r="B106" s="703"/>
      <c r="C106" s="703"/>
      <c r="D106" s="704"/>
      <c r="E106" s="705"/>
      <c r="F106" s="705"/>
      <c r="G106" s="705"/>
      <c r="I106" s="707">
        <v>45324</v>
      </c>
      <c r="J106" s="713"/>
      <c r="K106" s="713"/>
      <c r="L106" s="719" t="s">
        <v>7644</v>
      </c>
      <c r="M106" s="711">
        <v>25000</v>
      </c>
      <c r="N106" s="711"/>
      <c r="O106" s="711">
        <f t="shared" si="2"/>
        <v>11346436.67</v>
      </c>
      <c r="R106" s="567"/>
      <c r="S106" s="568"/>
      <c r="T106" s="13"/>
      <c r="U106" s="340"/>
      <c r="V106" s="507"/>
    </row>
    <row r="107" spans="1:22" x14ac:dyDescent="0.25">
      <c r="A107" s="703"/>
      <c r="B107" s="703"/>
      <c r="C107" s="703"/>
      <c r="D107" s="704"/>
      <c r="E107" s="705"/>
      <c r="F107" s="705"/>
      <c r="G107" s="705"/>
      <c r="I107" s="707">
        <v>45325</v>
      </c>
      <c r="J107" s="713"/>
      <c r="K107" s="713"/>
      <c r="L107" s="719" t="s">
        <v>7649</v>
      </c>
      <c r="M107" s="709">
        <v>50000</v>
      </c>
      <c r="N107" s="711"/>
      <c r="O107" s="711">
        <f t="shared" si="2"/>
        <v>11296436.67</v>
      </c>
      <c r="R107" s="567"/>
      <c r="S107" s="568"/>
      <c r="T107" s="13"/>
      <c r="U107" s="340"/>
      <c r="V107" s="507"/>
    </row>
    <row r="108" spans="1:22" ht="24" x14ac:dyDescent="0.25">
      <c r="A108" s="703"/>
      <c r="B108" s="703"/>
      <c r="C108" s="703"/>
      <c r="D108" s="704"/>
      <c r="E108" s="705"/>
      <c r="F108" s="705"/>
      <c r="G108" s="705"/>
      <c r="I108" s="707">
        <v>45325</v>
      </c>
      <c r="J108" s="713"/>
      <c r="K108" s="713"/>
      <c r="L108" s="719" t="s">
        <v>7650</v>
      </c>
      <c r="M108" s="709">
        <v>50000</v>
      </c>
      <c r="N108" s="711"/>
      <c r="O108" s="711">
        <f t="shared" si="2"/>
        <v>11246436.67</v>
      </c>
      <c r="R108" s="567"/>
      <c r="S108" s="568"/>
      <c r="T108" s="339"/>
      <c r="U108" s="340"/>
      <c r="V108" s="507"/>
    </row>
    <row r="109" spans="1:22" x14ac:dyDescent="0.25">
      <c r="A109" s="703"/>
      <c r="B109" s="703"/>
      <c r="C109" s="703"/>
      <c r="D109" s="704"/>
      <c r="E109" s="705"/>
      <c r="F109" s="705"/>
      <c r="G109" s="705"/>
      <c r="I109" s="707">
        <v>45328</v>
      </c>
      <c r="J109" s="713"/>
      <c r="K109" s="713"/>
      <c r="L109" s="719" t="s">
        <v>7651</v>
      </c>
      <c r="M109" s="709">
        <v>100000</v>
      </c>
      <c r="N109" s="711"/>
      <c r="O109" s="711">
        <f t="shared" si="2"/>
        <v>11146436.67</v>
      </c>
      <c r="R109" s="567"/>
      <c r="S109" s="568"/>
      <c r="T109" s="339"/>
      <c r="U109" s="340"/>
      <c r="V109" s="507"/>
    </row>
    <row r="110" spans="1:22" ht="24" x14ac:dyDescent="0.25">
      <c r="A110" s="703"/>
      <c r="B110" s="703"/>
      <c r="C110" s="703"/>
      <c r="D110" s="704"/>
      <c r="E110" s="705"/>
      <c r="F110" s="705"/>
      <c r="G110" s="705"/>
      <c r="I110" s="707">
        <v>45329</v>
      </c>
      <c r="J110" s="713"/>
      <c r="K110" s="713"/>
      <c r="L110" s="719" t="s">
        <v>7652</v>
      </c>
      <c r="M110" s="718">
        <v>162500</v>
      </c>
      <c r="N110" s="711"/>
      <c r="O110" s="711">
        <f t="shared" si="2"/>
        <v>10983936.67</v>
      </c>
      <c r="R110" s="567"/>
      <c r="S110" s="568"/>
      <c r="T110" s="339"/>
      <c r="U110" s="340"/>
      <c r="V110" s="507"/>
    </row>
    <row r="111" spans="1:22" ht="24" x14ac:dyDescent="0.25">
      <c r="A111" s="703"/>
      <c r="B111" s="703"/>
      <c r="C111" s="703"/>
      <c r="D111" s="704"/>
      <c r="E111" s="705"/>
      <c r="F111" s="705"/>
      <c r="G111" s="705"/>
      <c r="I111" s="707">
        <v>45329</v>
      </c>
      <c r="J111" s="713"/>
      <c r="K111" s="713"/>
      <c r="L111" s="719" t="s">
        <v>7653</v>
      </c>
      <c r="M111" s="718">
        <v>153500</v>
      </c>
      <c r="N111" s="711"/>
      <c r="O111" s="711">
        <f t="shared" si="2"/>
        <v>10830436.67</v>
      </c>
      <c r="R111" s="567"/>
      <c r="S111" s="568"/>
      <c r="T111" s="339"/>
      <c r="U111" s="340"/>
      <c r="V111" s="507"/>
    </row>
    <row r="112" spans="1:22" ht="24" x14ac:dyDescent="0.25">
      <c r="A112" s="703"/>
      <c r="B112" s="703"/>
      <c r="C112" s="703"/>
      <c r="D112" s="704"/>
      <c r="E112" s="705"/>
      <c r="F112" s="705"/>
      <c r="G112" s="705"/>
      <c r="I112" s="707">
        <v>45329</v>
      </c>
      <c r="J112" s="713"/>
      <c r="K112" s="713"/>
      <c r="L112" s="719" t="s">
        <v>7654</v>
      </c>
      <c r="M112" s="709">
        <v>88800</v>
      </c>
      <c r="N112" s="711"/>
      <c r="O112" s="711">
        <f t="shared" si="2"/>
        <v>10741636.67</v>
      </c>
      <c r="R112" s="567"/>
      <c r="S112" s="568"/>
      <c r="T112" s="339"/>
      <c r="U112" s="340"/>
      <c r="V112" s="507"/>
    </row>
    <row r="113" spans="1:22" ht="24" x14ac:dyDescent="0.25">
      <c r="A113" s="703"/>
      <c r="B113" s="703"/>
      <c r="C113" s="703"/>
      <c r="D113" s="704"/>
      <c r="E113" s="705"/>
      <c r="F113" s="705"/>
      <c r="G113" s="705"/>
      <c r="I113" s="707">
        <v>45329</v>
      </c>
      <c r="J113" s="713"/>
      <c r="K113" s="713"/>
      <c r="L113" s="719" t="s">
        <v>7656</v>
      </c>
      <c r="M113" s="709">
        <v>164000</v>
      </c>
      <c r="N113" s="711"/>
      <c r="O113" s="711">
        <f t="shared" si="2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03"/>
      <c r="B114" s="703"/>
      <c r="C114" s="703"/>
      <c r="D114" s="704"/>
      <c r="E114" s="705"/>
      <c r="F114" s="705"/>
      <c r="G114" s="705"/>
      <c r="H114" s="722"/>
      <c r="I114" s="707">
        <v>45329</v>
      </c>
      <c r="J114" s="713"/>
      <c r="K114" s="713"/>
      <c r="L114" s="719" t="s">
        <v>7655</v>
      </c>
      <c r="M114" s="709">
        <v>140000</v>
      </c>
      <c r="N114" s="711"/>
      <c r="O114" s="711">
        <f t="shared" si="2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03"/>
      <c r="B115" s="703"/>
      <c r="C115" s="703"/>
      <c r="D115" s="704"/>
      <c r="E115" s="705"/>
      <c r="F115" s="705"/>
      <c r="G115" s="705"/>
      <c r="H115" s="722"/>
      <c r="I115" s="707">
        <v>45332</v>
      </c>
      <c r="J115" s="713"/>
      <c r="K115" s="713"/>
      <c r="L115" s="719" t="s">
        <v>7660</v>
      </c>
      <c r="M115" s="709">
        <v>85000</v>
      </c>
      <c r="N115" s="711"/>
      <c r="O115" s="711">
        <f t="shared" si="2"/>
        <v>10352636.67</v>
      </c>
      <c r="R115" s="567"/>
      <c r="S115" s="568"/>
      <c r="T115" s="339"/>
      <c r="U115" s="340"/>
      <c r="V115" s="507"/>
    </row>
    <row r="116" spans="1:22" x14ac:dyDescent="0.25">
      <c r="A116" s="703"/>
      <c r="B116" s="703"/>
      <c r="C116" s="703"/>
      <c r="D116" s="704"/>
      <c r="E116" s="705"/>
      <c r="F116" s="705"/>
      <c r="G116" s="705"/>
      <c r="I116" s="707">
        <v>45332</v>
      </c>
      <c r="J116" s="713"/>
      <c r="K116" s="713"/>
      <c r="L116" s="719" t="s">
        <v>7659</v>
      </c>
      <c r="M116" s="709">
        <v>500000</v>
      </c>
      <c r="N116" s="711"/>
      <c r="O116" s="711">
        <f t="shared" si="2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03"/>
      <c r="B117" s="703"/>
      <c r="C117" s="703"/>
      <c r="D117" s="704"/>
      <c r="E117" s="705"/>
      <c r="F117" s="705"/>
      <c r="G117" s="705"/>
      <c r="I117" s="707">
        <v>45334</v>
      </c>
      <c r="J117" s="713"/>
      <c r="K117" s="713"/>
      <c r="L117" s="719" t="s">
        <v>7661</v>
      </c>
      <c r="M117" s="709">
        <v>60000</v>
      </c>
      <c r="N117" s="711"/>
      <c r="O117" s="711">
        <f t="shared" si="2"/>
        <v>9792636.6699999999</v>
      </c>
      <c r="R117" s="567"/>
      <c r="S117" s="568"/>
      <c r="T117" s="339"/>
      <c r="U117" s="340"/>
      <c r="V117" s="507"/>
    </row>
    <row r="118" spans="1:22" x14ac:dyDescent="0.25">
      <c r="A118" s="703"/>
      <c r="B118" s="703"/>
      <c r="C118" s="703"/>
      <c r="D118" s="704"/>
      <c r="E118" s="705"/>
      <c r="F118" s="705"/>
      <c r="G118" s="705"/>
      <c r="I118" s="707">
        <v>45334</v>
      </c>
      <c r="J118" s="713"/>
      <c r="K118" s="713"/>
      <c r="L118" s="719" t="s">
        <v>7628</v>
      </c>
      <c r="M118" s="709">
        <v>100000</v>
      </c>
      <c r="N118" s="711"/>
      <c r="O118" s="711">
        <f t="shared" si="2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03"/>
      <c r="B119" s="703"/>
      <c r="C119" s="703"/>
      <c r="D119" s="704"/>
      <c r="E119" s="705"/>
      <c r="F119" s="705"/>
      <c r="G119" s="705"/>
      <c r="I119" s="707">
        <v>45335</v>
      </c>
      <c r="J119" s="713"/>
      <c r="K119" s="713"/>
      <c r="L119" s="719" t="s">
        <v>7655</v>
      </c>
      <c r="M119" s="709">
        <v>140000</v>
      </c>
      <c r="N119" s="711"/>
      <c r="O119" s="711">
        <f t="shared" si="2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03"/>
      <c r="B120" s="703"/>
      <c r="C120" s="703"/>
      <c r="D120" s="704"/>
      <c r="E120" s="705"/>
      <c r="F120" s="705"/>
      <c r="G120" s="705"/>
      <c r="I120" s="707">
        <v>45338</v>
      </c>
      <c r="J120" s="713"/>
      <c r="K120" s="713"/>
      <c r="L120" s="719" t="s">
        <v>7667</v>
      </c>
      <c r="M120" s="709">
        <v>50000</v>
      </c>
      <c r="N120" s="711"/>
      <c r="O120" s="711">
        <f t="shared" si="2"/>
        <v>9502636.6699999999</v>
      </c>
      <c r="R120" s="567"/>
      <c r="S120" s="568"/>
      <c r="T120" s="339"/>
      <c r="U120" s="340"/>
      <c r="V120" s="507"/>
    </row>
    <row r="121" spans="1:22" s="14" customFormat="1" x14ac:dyDescent="0.25">
      <c r="A121" s="703"/>
      <c r="B121" s="703"/>
      <c r="C121" s="703"/>
      <c r="D121" s="704"/>
      <c r="E121" s="705"/>
      <c r="F121" s="705"/>
      <c r="G121" s="705"/>
      <c r="H121" s="722"/>
      <c r="I121" s="707">
        <v>45339</v>
      </c>
      <c r="J121" s="713"/>
      <c r="K121" s="713"/>
      <c r="L121" s="719" t="s">
        <v>7671</v>
      </c>
      <c r="M121" s="709">
        <v>108600</v>
      </c>
      <c r="N121" s="711"/>
      <c r="O121" s="711">
        <f t="shared" si="2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03"/>
      <c r="B122" s="703"/>
      <c r="C122" s="703"/>
      <c r="D122" s="704"/>
      <c r="E122" s="705"/>
      <c r="F122" s="705"/>
      <c r="G122" s="705"/>
      <c r="H122" s="722"/>
      <c r="I122" s="707">
        <v>45339</v>
      </c>
      <c r="J122" s="713"/>
      <c r="K122" s="713"/>
      <c r="L122" s="719" t="s">
        <v>7676</v>
      </c>
      <c r="M122" s="709">
        <v>250000</v>
      </c>
      <c r="N122" s="711"/>
      <c r="O122" s="711">
        <f t="shared" si="2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5">
      <c r="A123" s="703"/>
      <c r="B123" s="703"/>
      <c r="C123" s="703"/>
      <c r="D123" s="704"/>
      <c r="E123" s="705"/>
      <c r="F123" s="705"/>
      <c r="G123" s="705"/>
      <c r="H123" s="722"/>
      <c r="I123" s="707">
        <v>45339</v>
      </c>
      <c r="J123" s="713"/>
      <c r="K123" s="713"/>
      <c r="L123" s="719" t="s">
        <v>7672</v>
      </c>
      <c r="M123" s="709">
        <v>200000</v>
      </c>
      <c r="N123" s="711"/>
      <c r="O123" s="711">
        <f t="shared" si="2"/>
        <v>8944036.6699999999</v>
      </c>
      <c r="R123" s="567"/>
      <c r="S123" s="568"/>
      <c r="T123" s="339"/>
      <c r="U123" s="340"/>
      <c r="V123" s="507"/>
    </row>
    <row r="124" spans="1:22" s="14" customFormat="1" x14ac:dyDescent="0.25">
      <c r="A124" s="703"/>
      <c r="B124" s="703"/>
      <c r="C124" s="703"/>
      <c r="D124" s="704"/>
      <c r="E124" s="705"/>
      <c r="F124" s="705"/>
      <c r="G124" s="705"/>
      <c r="H124" s="722"/>
      <c r="I124" s="707">
        <v>45339</v>
      </c>
      <c r="J124" s="713"/>
      <c r="K124" s="713"/>
      <c r="L124" s="719" t="s">
        <v>7672</v>
      </c>
      <c r="M124" s="709">
        <v>104800</v>
      </c>
      <c r="N124" s="711"/>
      <c r="O124" s="711">
        <f t="shared" si="2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03"/>
      <c r="B125" s="703"/>
      <c r="C125" s="703"/>
      <c r="D125" s="704"/>
      <c r="E125" s="705"/>
      <c r="F125" s="705"/>
      <c r="G125" s="705"/>
      <c r="H125" s="722"/>
      <c r="I125" s="707">
        <v>45339</v>
      </c>
      <c r="J125" s="713"/>
      <c r="K125" s="713"/>
      <c r="L125" s="719" t="s">
        <v>7672</v>
      </c>
      <c r="M125" s="709">
        <v>200000</v>
      </c>
      <c r="N125" s="711"/>
      <c r="O125" s="711">
        <f t="shared" si="2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03"/>
      <c r="B126" s="703"/>
      <c r="C126" s="703"/>
      <c r="D126" s="704"/>
      <c r="E126" s="705"/>
      <c r="F126" s="705"/>
      <c r="G126" s="705"/>
      <c r="H126" s="722"/>
      <c r="I126" s="707">
        <v>45339</v>
      </c>
      <c r="J126" s="713"/>
      <c r="K126" s="713"/>
      <c r="L126" s="719" t="s">
        <v>7672</v>
      </c>
      <c r="M126" s="709">
        <v>200000</v>
      </c>
      <c r="N126" s="711"/>
      <c r="O126" s="711">
        <f t="shared" si="2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03"/>
      <c r="B127" s="703"/>
      <c r="C127" s="703"/>
      <c r="D127" s="704"/>
      <c r="E127" s="705"/>
      <c r="F127" s="705"/>
      <c r="G127" s="705"/>
      <c r="H127" s="722"/>
      <c r="I127" s="707">
        <v>45339</v>
      </c>
      <c r="J127" s="713"/>
      <c r="K127" s="713"/>
      <c r="L127" s="719" t="s">
        <v>7673</v>
      </c>
      <c r="M127" s="709">
        <v>40000</v>
      </c>
      <c r="N127" s="711"/>
      <c r="O127" s="711">
        <f t="shared" si="2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03"/>
      <c r="B128" s="703"/>
      <c r="C128" s="703"/>
      <c r="D128" s="704"/>
      <c r="E128" s="705"/>
      <c r="F128" s="705"/>
      <c r="G128" s="705"/>
      <c r="H128" s="722"/>
      <c r="I128" s="707">
        <v>45339</v>
      </c>
      <c r="J128" s="713"/>
      <c r="K128" s="713"/>
      <c r="L128" s="719" t="s">
        <v>7678</v>
      </c>
      <c r="M128" s="709">
        <v>250000</v>
      </c>
      <c r="N128" s="711"/>
      <c r="O128" s="711">
        <f t="shared" si="2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03"/>
      <c r="B129" s="703"/>
      <c r="C129" s="703"/>
      <c r="D129" s="704"/>
      <c r="E129" s="705"/>
      <c r="F129" s="705"/>
      <c r="G129" s="705"/>
      <c r="H129" s="722"/>
      <c r="I129" s="707">
        <v>45341</v>
      </c>
      <c r="J129" s="713"/>
      <c r="K129" s="713"/>
      <c r="L129" s="719" t="s">
        <v>7675</v>
      </c>
      <c r="M129" s="709">
        <v>40000</v>
      </c>
      <c r="N129" s="711"/>
      <c r="O129" s="711">
        <f t="shared" si="2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03"/>
      <c r="B130" s="703"/>
      <c r="C130" s="703"/>
      <c r="D130" s="704"/>
      <c r="E130" s="705"/>
      <c r="F130" s="705"/>
      <c r="G130" s="705"/>
      <c r="H130" s="722"/>
      <c r="I130" s="707">
        <v>45341</v>
      </c>
      <c r="J130" s="713"/>
      <c r="K130" s="713"/>
      <c r="L130" s="719" t="s">
        <v>7652</v>
      </c>
      <c r="M130" s="709">
        <v>20180</v>
      </c>
      <c r="N130" s="711"/>
      <c r="O130" s="711">
        <f t="shared" si="2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03"/>
      <c r="B131" s="703"/>
      <c r="C131" s="703"/>
      <c r="D131" s="704"/>
      <c r="E131" s="705"/>
      <c r="F131" s="705"/>
      <c r="G131" s="705"/>
      <c r="H131" s="722"/>
      <c r="I131" s="707">
        <v>45341</v>
      </c>
      <c r="J131" s="713"/>
      <c r="K131" s="713"/>
      <c r="L131" s="719" t="s">
        <v>7679</v>
      </c>
      <c r="M131" s="709">
        <v>300000</v>
      </c>
      <c r="N131" s="711"/>
      <c r="O131" s="711">
        <f t="shared" si="2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03"/>
      <c r="B132" s="703"/>
      <c r="C132" s="703"/>
      <c r="D132" s="704"/>
      <c r="E132" s="705"/>
      <c r="F132" s="705"/>
      <c r="G132" s="705"/>
      <c r="H132" s="722"/>
      <c r="I132" s="707">
        <v>45341</v>
      </c>
      <c r="J132" s="713"/>
      <c r="K132" s="713"/>
      <c r="L132" s="719" t="s">
        <v>7535</v>
      </c>
      <c r="M132" s="709">
        <v>628670</v>
      </c>
      <c r="N132" s="711"/>
      <c r="O132" s="711">
        <f t="shared" si="2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03"/>
      <c r="B133" s="703"/>
      <c r="C133" s="703"/>
      <c r="D133" s="704"/>
      <c r="E133" s="705"/>
      <c r="F133" s="705"/>
      <c r="G133" s="705"/>
      <c r="H133" s="722"/>
      <c r="I133" s="707">
        <v>45341</v>
      </c>
      <c r="J133" s="713"/>
      <c r="K133" s="713"/>
      <c r="L133" s="719" t="s">
        <v>7549</v>
      </c>
      <c r="M133" s="709">
        <v>196890</v>
      </c>
      <c r="N133" s="711"/>
      <c r="O133" s="711">
        <f t="shared" si="2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03"/>
      <c r="B134" s="703"/>
      <c r="C134" s="703"/>
      <c r="D134" s="704"/>
      <c r="E134" s="705"/>
      <c r="F134" s="705"/>
      <c r="G134" s="705"/>
      <c r="H134" s="722"/>
      <c r="I134" s="707">
        <v>45341</v>
      </c>
      <c r="J134" s="713"/>
      <c r="K134" s="713"/>
      <c r="L134" s="719" t="s">
        <v>7653</v>
      </c>
      <c r="M134" s="709">
        <v>74950</v>
      </c>
      <c r="N134" s="711"/>
      <c r="O134" s="711">
        <f t="shared" si="2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03"/>
      <c r="B135" s="703"/>
      <c r="C135" s="703"/>
      <c r="D135" s="704"/>
      <c r="E135" s="705"/>
      <c r="F135" s="705"/>
      <c r="G135" s="705"/>
      <c r="H135" s="722"/>
      <c r="I135" s="707">
        <v>45341</v>
      </c>
      <c r="J135" s="713"/>
      <c r="K135" s="713"/>
      <c r="L135" s="719" t="s">
        <v>7680</v>
      </c>
      <c r="M135" s="709">
        <v>304620</v>
      </c>
      <c r="N135" s="711"/>
      <c r="O135" s="711">
        <f t="shared" si="2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03"/>
      <c r="B136" s="703"/>
      <c r="C136" s="703"/>
      <c r="D136" s="704"/>
      <c r="E136" s="705"/>
      <c r="F136" s="705"/>
      <c r="G136" s="705"/>
      <c r="H136" s="722"/>
      <c r="I136" s="707">
        <v>45342</v>
      </c>
      <c r="J136" s="713"/>
      <c r="K136" s="713"/>
      <c r="L136" s="719" t="s">
        <v>7681</v>
      </c>
      <c r="M136" s="709">
        <v>40000</v>
      </c>
      <c r="N136" s="711"/>
      <c r="O136" s="711">
        <f t="shared" si="2"/>
        <v>6543926.6699999999</v>
      </c>
      <c r="R136" s="567"/>
      <c r="S136" s="568"/>
      <c r="T136" s="339"/>
      <c r="U136" s="340"/>
      <c r="V136" s="507"/>
    </row>
    <row r="137" spans="1:22" x14ac:dyDescent="0.25">
      <c r="A137" s="707">
        <v>45160</v>
      </c>
      <c r="B137" s="713"/>
      <c r="C137" s="713"/>
      <c r="D137" s="708" t="s">
        <v>7386</v>
      </c>
      <c r="E137" s="709"/>
      <c r="F137" s="710">
        <v>517123</v>
      </c>
      <c r="G137" s="711">
        <f>F137</f>
        <v>517123</v>
      </c>
      <c r="I137" s="707">
        <v>45342</v>
      </c>
      <c r="J137" s="713"/>
      <c r="K137" s="713"/>
      <c r="L137" s="719" t="s">
        <v>7682</v>
      </c>
      <c r="M137" s="709">
        <v>149000</v>
      </c>
      <c r="N137" s="711"/>
      <c r="O137" s="711">
        <f t="shared" si="2"/>
        <v>6394926.6699999999</v>
      </c>
      <c r="R137" s="567"/>
      <c r="S137" s="568"/>
      <c r="T137" s="339"/>
      <c r="U137" s="340"/>
      <c r="V137" s="507"/>
    </row>
    <row r="138" spans="1:22" x14ac:dyDescent="0.25">
      <c r="A138" s="707">
        <v>45160</v>
      </c>
      <c r="B138" s="713"/>
      <c r="C138" s="713"/>
      <c r="D138" s="708" t="s">
        <v>7386</v>
      </c>
      <c r="E138" s="709"/>
      <c r="F138" s="710">
        <v>6179844</v>
      </c>
      <c r="G138" s="711">
        <f>F138+G137-E138</f>
        <v>6696967</v>
      </c>
      <c r="I138" s="707">
        <v>45342</v>
      </c>
      <c r="J138" s="713"/>
      <c r="K138" s="713"/>
      <c r="L138" s="719" t="s">
        <v>7683</v>
      </c>
      <c r="M138" s="709">
        <v>300000</v>
      </c>
      <c r="N138" s="711"/>
      <c r="O138" s="711">
        <f t="shared" si="2"/>
        <v>6094926.6699999999</v>
      </c>
      <c r="R138" s="570"/>
      <c r="S138" s="568"/>
      <c r="T138" s="571"/>
      <c r="U138" s="572"/>
      <c r="V138" s="507"/>
    </row>
    <row r="139" spans="1:22" x14ac:dyDescent="0.25">
      <c r="A139" s="707">
        <v>45168</v>
      </c>
      <c r="B139" s="713"/>
      <c r="C139" s="713"/>
      <c r="D139" s="715" t="s">
        <v>7388</v>
      </c>
      <c r="E139" s="716"/>
      <c r="F139" s="709"/>
      <c r="G139" s="711">
        <f t="shared" ref="G139:G202" si="3">F139+G138-E139</f>
        <v>6696967</v>
      </c>
      <c r="H139" s="712"/>
      <c r="I139" s="707">
        <v>45343</v>
      </c>
      <c r="J139" s="713"/>
      <c r="K139" s="713"/>
      <c r="L139" s="719" t="s">
        <v>7684</v>
      </c>
      <c r="M139" s="709">
        <v>275000</v>
      </c>
      <c r="N139" s="711"/>
      <c r="O139" s="711">
        <f t="shared" si="2"/>
        <v>5819926.6699999999</v>
      </c>
      <c r="R139" s="570"/>
      <c r="S139" s="568"/>
      <c r="T139" s="571"/>
      <c r="U139" s="572"/>
      <c r="V139" s="507"/>
    </row>
    <row r="140" spans="1:22" x14ac:dyDescent="0.25">
      <c r="A140" s="707">
        <v>45168</v>
      </c>
      <c r="B140" s="713"/>
      <c r="C140" s="713"/>
      <c r="D140" s="717" t="s">
        <v>7371</v>
      </c>
      <c r="E140" s="709">
        <v>1600000</v>
      </c>
      <c r="F140" s="718"/>
      <c r="G140" s="711">
        <f t="shared" si="3"/>
        <v>5096967</v>
      </c>
      <c r="I140" s="707">
        <v>45343</v>
      </c>
      <c r="J140" s="713"/>
      <c r="K140" s="713"/>
      <c r="L140" s="719" t="s">
        <v>7631</v>
      </c>
      <c r="M140" s="709">
        <v>1000000</v>
      </c>
      <c r="N140" s="711"/>
      <c r="O140" s="711">
        <f t="shared" si="2"/>
        <v>4819926.67</v>
      </c>
      <c r="R140" s="570"/>
      <c r="S140" s="568"/>
      <c r="T140" s="571"/>
      <c r="U140" s="572"/>
      <c r="V140" s="507"/>
    </row>
    <row r="141" spans="1:22" x14ac:dyDescent="0.25">
      <c r="A141" s="707">
        <v>45168</v>
      </c>
      <c r="B141" s="713"/>
      <c r="C141" s="713"/>
      <c r="D141" s="717" t="s">
        <v>7372</v>
      </c>
      <c r="E141" s="709">
        <v>999000</v>
      </c>
      <c r="F141" s="718"/>
      <c r="G141" s="711">
        <f t="shared" si="3"/>
        <v>4097967</v>
      </c>
      <c r="H141" s="712"/>
      <c r="I141" s="707">
        <v>45345</v>
      </c>
      <c r="J141" s="713"/>
      <c r="K141" s="713"/>
      <c r="L141" s="719" t="s">
        <v>7686</v>
      </c>
      <c r="M141" s="709">
        <v>195500</v>
      </c>
      <c r="N141" s="711"/>
      <c r="O141" s="711">
        <f t="shared" si="2"/>
        <v>4624426.67</v>
      </c>
      <c r="R141" s="570"/>
      <c r="S141" s="568"/>
      <c r="T141" s="571"/>
      <c r="U141" s="572"/>
      <c r="V141" s="507"/>
    </row>
    <row r="142" spans="1:22" ht="24" x14ac:dyDescent="0.25">
      <c r="A142" s="707">
        <v>45168</v>
      </c>
      <c r="B142" s="713"/>
      <c r="C142" s="713"/>
      <c r="D142" s="717" t="s">
        <v>7373</v>
      </c>
      <c r="E142" s="709">
        <v>600000</v>
      </c>
      <c r="F142" s="718"/>
      <c r="G142" s="711">
        <f t="shared" si="3"/>
        <v>3497967</v>
      </c>
      <c r="I142" s="707">
        <v>45345</v>
      </c>
      <c r="J142" s="713"/>
      <c r="K142" s="713"/>
      <c r="L142" s="719" t="s">
        <v>7687</v>
      </c>
      <c r="M142" s="709">
        <v>21600</v>
      </c>
      <c r="N142" s="711"/>
      <c r="O142" s="711">
        <f t="shared" si="2"/>
        <v>4602826.67</v>
      </c>
      <c r="R142" s="570"/>
      <c r="S142" s="569"/>
      <c r="T142" s="339"/>
      <c r="U142" s="340"/>
      <c r="V142" s="507"/>
    </row>
    <row r="143" spans="1:22" x14ac:dyDescent="0.25">
      <c r="A143" s="707">
        <v>45168</v>
      </c>
      <c r="B143" s="713"/>
      <c r="C143" s="713"/>
      <c r="D143" s="717" t="s">
        <v>7374</v>
      </c>
      <c r="E143" s="709">
        <v>657900</v>
      </c>
      <c r="F143" s="718"/>
      <c r="G143" s="711">
        <f t="shared" si="3"/>
        <v>2840067</v>
      </c>
      <c r="H143" s="712"/>
      <c r="I143" s="707">
        <v>45345</v>
      </c>
      <c r="J143" s="713"/>
      <c r="K143" s="713"/>
      <c r="L143" s="719" t="s">
        <v>7685</v>
      </c>
      <c r="M143" s="709">
        <v>78500</v>
      </c>
      <c r="N143" s="711"/>
      <c r="O143" s="711">
        <f t="shared" si="2"/>
        <v>4524326.67</v>
      </c>
      <c r="R143" s="570"/>
      <c r="S143" s="568"/>
      <c r="T143" s="339"/>
      <c r="U143" s="340"/>
      <c r="V143" s="507"/>
    </row>
    <row r="144" spans="1:22" x14ac:dyDescent="0.25">
      <c r="A144" s="707">
        <v>45168</v>
      </c>
      <c r="B144" s="713"/>
      <c r="C144" s="713"/>
      <c r="D144" s="717" t="s">
        <v>7375</v>
      </c>
      <c r="E144" s="709">
        <v>500000</v>
      </c>
      <c r="F144" s="718"/>
      <c r="G144" s="711">
        <f t="shared" si="3"/>
        <v>2340067</v>
      </c>
      <c r="I144" s="707">
        <v>45345</v>
      </c>
      <c r="J144" s="713"/>
      <c r="K144" s="713"/>
      <c r="L144" s="719" t="s">
        <v>7688</v>
      </c>
      <c r="M144" s="709">
        <v>200000</v>
      </c>
      <c r="N144" s="711"/>
      <c r="O144" s="711">
        <f t="shared" si="2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07">
        <v>45168</v>
      </c>
      <c r="B145" s="713"/>
      <c r="C145" s="713"/>
      <c r="D145" s="717" t="s">
        <v>7375</v>
      </c>
      <c r="E145" s="709">
        <v>150000</v>
      </c>
      <c r="F145" s="718"/>
      <c r="G145" s="711">
        <f t="shared" si="3"/>
        <v>2190067</v>
      </c>
      <c r="I145" s="707">
        <v>45345</v>
      </c>
      <c r="J145" s="713"/>
      <c r="K145" s="713"/>
      <c r="L145" s="719" t="s">
        <v>7689</v>
      </c>
      <c r="M145" s="709">
        <v>200000</v>
      </c>
      <c r="N145" s="711"/>
      <c r="O145" s="711">
        <f t="shared" si="2"/>
        <v>4124326.67</v>
      </c>
      <c r="R145" s="570"/>
      <c r="S145" s="568"/>
      <c r="T145" s="339"/>
      <c r="U145" s="340"/>
      <c r="V145" s="507"/>
    </row>
    <row r="146" spans="1:22" ht="24" x14ac:dyDescent="0.25">
      <c r="A146" s="707">
        <v>45168</v>
      </c>
      <c r="B146" s="713"/>
      <c r="C146" s="713"/>
      <c r="D146" s="708" t="s">
        <v>7386</v>
      </c>
      <c r="E146" s="709"/>
      <c r="F146" s="710">
        <v>5000000</v>
      </c>
      <c r="G146" s="711">
        <f t="shared" si="3"/>
        <v>7190067</v>
      </c>
      <c r="I146" s="707">
        <v>45347</v>
      </c>
      <c r="J146" s="713"/>
      <c r="K146" s="713"/>
      <c r="L146" s="719" t="s">
        <v>7691</v>
      </c>
      <c r="M146" s="709">
        <v>16000</v>
      </c>
      <c r="N146" s="711"/>
      <c r="O146" s="711">
        <f t="shared" si="2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07">
        <v>45168</v>
      </c>
      <c r="B147" s="713"/>
      <c r="C147" s="713"/>
      <c r="D147" s="708" t="s">
        <v>7386</v>
      </c>
      <c r="E147" s="709"/>
      <c r="F147" s="710">
        <v>4915067</v>
      </c>
      <c r="G147" s="711">
        <f t="shared" si="3"/>
        <v>12105134</v>
      </c>
      <c r="H147" s="722"/>
      <c r="I147" s="707">
        <v>45347</v>
      </c>
      <c r="J147" s="713"/>
      <c r="K147" s="713"/>
      <c r="L147" s="719" t="s">
        <v>7695</v>
      </c>
      <c r="M147" s="709">
        <v>100000</v>
      </c>
      <c r="N147" s="711"/>
      <c r="O147" s="711">
        <f t="shared" ref="O147:O301" si="4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07">
        <v>45168</v>
      </c>
      <c r="B148" s="713"/>
      <c r="C148" s="713"/>
      <c r="D148" s="717" t="s">
        <v>7375</v>
      </c>
      <c r="E148" s="709">
        <v>350000</v>
      </c>
      <c r="F148" s="709"/>
      <c r="G148" s="711">
        <f t="shared" si="3"/>
        <v>11755134</v>
      </c>
      <c r="I148" s="707">
        <v>45347</v>
      </c>
      <c r="J148" s="713"/>
      <c r="K148" s="713"/>
      <c r="L148" s="719" t="s">
        <v>7693</v>
      </c>
      <c r="M148" s="709">
        <v>33000</v>
      </c>
      <c r="N148" s="711"/>
      <c r="O148" s="711">
        <f t="shared" si="4"/>
        <v>3975326.67</v>
      </c>
      <c r="R148" s="570"/>
      <c r="S148" s="568"/>
      <c r="T148" s="339"/>
      <c r="U148" s="339"/>
      <c r="V148" s="507"/>
    </row>
    <row r="149" spans="1:22" s="14" customFormat="1" x14ac:dyDescent="0.2">
      <c r="A149" s="707">
        <v>45168</v>
      </c>
      <c r="B149" s="713"/>
      <c r="C149" s="713"/>
      <c r="D149" s="717" t="s">
        <v>7376</v>
      </c>
      <c r="E149" s="709">
        <v>146800</v>
      </c>
      <c r="F149" s="711"/>
      <c r="G149" s="711">
        <f t="shared" si="3"/>
        <v>11608334</v>
      </c>
      <c r="H149" s="722"/>
      <c r="I149" s="707">
        <v>45348</v>
      </c>
      <c r="J149" s="713"/>
      <c r="K149" s="713"/>
      <c r="L149" s="719" t="s">
        <v>7545</v>
      </c>
      <c r="M149" s="709">
        <v>50000</v>
      </c>
      <c r="N149" s="711"/>
      <c r="O149" s="711">
        <f t="shared" si="4"/>
        <v>3925326.67</v>
      </c>
      <c r="R149" s="567"/>
      <c r="S149" s="568"/>
      <c r="T149" s="339"/>
      <c r="U149" s="339"/>
      <c r="V149" s="507"/>
    </row>
    <row r="150" spans="1:22" s="14" customFormat="1" x14ac:dyDescent="0.2">
      <c r="A150" s="707">
        <v>45168</v>
      </c>
      <c r="B150" s="713"/>
      <c r="C150" s="713"/>
      <c r="D150" s="717" t="s">
        <v>7377</v>
      </c>
      <c r="E150" s="709">
        <v>200000</v>
      </c>
      <c r="F150" s="709"/>
      <c r="G150" s="711">
        <f t="shared" si="3"/>
        <v>11408334</v>
      </c>
      <c r="H150" s="722"/>
      <c r="I150" s="707">
        <v>45348</v>
      </c>
      <c r="J150" s="713"/>
      <c r="K150" s="713"/>
      <c r="L150" s="719" t="s">
        <v>7698</v>
      </c>
      <c r="M150" s="709">
        <v>146000</v>
      </c>
      <c r="N150" s="711"/>
      <c r="O150" s="711">
        <f t="shared" si="4"/>
        <v>3779326.67</v>
      </c>
      <c r="R150" s="567"/>
      <c r="S150" s="568"/>
      <c r="T150" s="339"/>
      <c r="U150" s="339"/>
      <c r="V150" s="507">
        <f t="shared" ref="V150:V153" si="5">V149+U150-T150</f>
        <v>0</v>
      </c>
    </row>
    <row r="151" spans="1:22" s="14" customFormat="1" x14ac:dyDescent="0.2">
      <c r="A151" s="707">
        <v>45174</v>
      </c>
      <c r="B151" s="713"/>
      <c r="C151" s="713"/>
      <c r="D151" s="717" t="s">
        <v>7381</v>
      </c>
      <c r="E151" s="709">
        <v>500000</v>
      </c>
      <c r="F151" s="709"/>
      <c r="G151" s="711">
        <f t="shared" si="3"/>
        <v>10908334</v>
      </c>
      <c r="H151" s="722"/>
      <c r="I151" s="707">
        <v>45348</v>
      </c>
      <c r="J151" s="713"/>
      <c r="K151" s="713"/>
      <c r="L151" s="719" t="s">
        <v>7696</v>
      </c>
      <c r="M151" s="709">
        <v>135936</v>
      </c>
      <c r="N151" s="709"/>
      <c r="O151" s="711">
        <f t="shared" si="4"/>
        <v>3643390.67</v>
      </c>
      <c r="R151" s="567"/>
      <c r="S151" s="568"/>
      <c r="T151" s="339"/>
      <c r="U151" s="339"/>
      <c r="V151" s="507">
        <f t="shared" si="5"/>
        <v>0</v>
      </c>
    </row>
    <row r="152" spans="1:22" s="14" customFormat="1" x14ac:dyDescent="0.2">
      <c r="A152" s="707">
        <v>45168</v>
      </c>
      <c r="B152" s="713"/>
      <c r="C152" s="713"/>
      <c r="D152" s="715" t="s">
        <v>7197</v>
      </c>
      <c r="E152" s="716"/>
      <c r="F152" s="711"/>
      <c r="G152" s="711">
        <f t="shared" si="3"/>
        <v>10908334</v>
      </c>
      <c r="H152" s="722"/>
      <c r="I152" s="707">
        <v>45349</v>
      </c>
      <c r="J152" s="713"/>
      <c r="K152" s="713"/>
      <c r="L152" s="719" t="s">
        <v>7699</v>
      </c>
      <c r="M152" s="709">
        <v>30000</v>
      </c>
      <c r="N152" s="709"/>
      <c r="O152" s="711">
        <f t="shared" si="4"/>
        <v>3613390.67</v>
      </c>
      <c r="R152" s="567"/>
      <c r="S152" s="568"/>
      <c r="T152" s="339"/>
      <c r="U152" s="339"/>
      <c r="V152" s="507">
        <f t="shared" si="5"/>
        <v>0</v>
      </c>
    </row>
    <row r="153" spans="1:22" s="14" customFormat="1" x14ac:dyDescent="0.25">
      <c r="A153" s="707">
        <v>45175</v>
      </c>
      <c r="B153" s="713"/>
      <c r="C153" s="713"/>
      <c r="D153" s="720" t="s">
        <v>7390</v>
      </c>
      <c r="E153" s="709">
        <v>1000000</v>
      </c>
      <c r="F153" s="711"/>
      <c r="G153" s="711">
        <f t="shared" si="3"/>
        <v>9908334</v>
      </c>
      <c r="H153" s="722"/>
      <c r="I153" s="707">
        <v>45349</v>
      </c>
      <c r="J153" s="713"/>
      <c r="K153" s="713"/>
      <c r="L153" s="719" t="s">
        <v>7700</v>
      </c>
      <c r="M153" s="709">
        <v>1333000</v>
      </c>
      <c r="N153" s="709"/>
      <c r="O153" s="711">
        <f t="shared" si="4"/>
        <v>2280390.67</v>
      </c>
      <c r="R153" s="567"/>
      <c r="S153" s="568"/>
      <c r="T153" s="339"/>
      <c r="U153" s="339"/>
      <c r="V153" s="507">
        <f t="shared" si="5"/>
        <v>0</v>
      </c>
    </row>
    <row r="154" spans="1:22" s="14" customFormat="1" x14ac:dyDescent="0.25">
      <c r="A154" s="707">
        <v>45177</v>
      </c>
      <c r="B154" s="713"/>
      <c r="C154" s="713"/>
      <c r="D154" s="720" t="s">
        <v>7389</v>
      </c>
      <c r="E154" s="709">
        <v>26800</v>
      </c>
      <c r="F154" s="711"/>
      <c r="G154" s="711">
        <f t="shared" si="3"/>
        <v>9881534</v>
      </c>
      <c r="H154" s="722"/>
      <c r="I154" s="707">
        <v>45350</v>
      </c>
      <c r="J154" s="713"/>
      <c r="K154" s="713"/>
      <c r="L154" s="719" t="s">
        <v>7703</v>
      </c>
      <c r="M154" s="709">
        <v>54400</v>
      </c>
      <c r="N154" s="709"/>
      <c r="O154" s="711">
        <f t="shared" si="4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07">
        <v>45183</v>
      </c>
      <c r="B155" s="713"/>
      <c r="C155" s="713"/>
      <c r="D155" s="719" t="s">
        <v>7396</v>
      </c>
      <c r="E155" s="709">
        <v>500000</v>
      </c>
      <c r="F155" s="711"/>
      <c r="G155" s="711">
        <f t="shared" si="3"/>
        <v>9381534</v>
      </c>
      <c r="H155" s="722"/>
      <c r="I155" s="707">
        <v>45350</v>
      </c>
      <c r="J155" s="713"/>
      <c r="K155" s="713"/>
      <c r="L155" s="719" t="s">
        <v>7704</v>
      </c>
      <c r="M155" s="709">
        <v>100000</v>
      </c>
      <c r="N155" s="709"/>
      <c r="O155" s="711">
        <f t="shared" si="4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07">
        <v>45184</v>
      </c>
      <c r="B156" s="713"/>
      <c r="C156" s="713"/>
      <c r="D156" s="719" t="s">
        <v>7395</v>
      </c>
      <c r="E156" s="709">
        <v>500000</v>
      </c>
      <c r="F156" s="711"/>
      <c r="G156" s="711">
        <f t="shared" si="3"/>
        <v>8881534</v>
      </c>
      <c r="H156" s="722"/>
      <c r="I156" s="707">
        <v>45351</v>
      </c>
      <c r="J156" s="713"/>
      <c r="K156" s="713"/>
      <c r="L156" s="719" t="s">
        <v>7651</v>
      </c>
      <c r="M156" s="709">
        <v>100000</v>
      </c>
      <c r="N156" s="709"/>
      <c r="O156" s="711">
        <f t="shared" si="4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07">
        <v>45184</v>
      </c>
      <c r="B157" s="713"/>
      <c r="C157" s="713"/>
      <c r="D157" s="719" t="s">
        <v>7397</v>
      </c>
      <c r="E157" s="709">
        <v>384000</v>
      </c>
      <c r="F157" s="711"/>
      <c r="G157" s="711">
        <f t="shared" si="3"/>
        <v>8497534</v>
      </c>
      <c r="H157" s="722"/>
      <c r="I157" s="707">
        <v>45351</v>
      </c>
      <c r="J157" s="713"/>
      <c r="K157" s="713"/>
      <c r="L157" s="719" t="s">
        <v>7667</v>
      </c>
      <c r="M157" s="709">
        <v>70000</v>
      </c>
      <c r="N157" s="709"/>
      <c r="O157" s="711">
        <f t="shared" si="4"/>
        <v>1955990.67</v>
      </c>
      <c r="R157" s="569"/>
      <c r="S157" s="568"/>
      <c r="T157" s="339"/>
      <c r="U157" s="339"/>
      <c r="V157" s="507"/>
    </row>
    <row r="158" spans="1:22" ht="24" x14ac:dyDescent="0.25">
      <c r="A158" s="707">
        <v>45184</v>
      </c>
      <c r="B158" s="713"/>
      <c r="C158" s="713"/>
      <c r="D158" s="719" t="s">
        <v>7398</v>
      </c>
      <c r="E158" s="709">
        <v>55000</v>
      </c>
      <c r="F158" s="711"/>
      <c r="G158" s="711">
        <f t="shared" si="3"/>
        <v>8442534</v>
      </c>
      <c r="I158" s="707">
        <v>45352</v>
      </c>
      <c r="J158" s="713"/>
      <c r="K158" s="713"/>
      <c r="L158" s="719" t="s">
        <v>7707</v>
      </c>
      <c r="M158" s="709">
        <v>50000</v>
      </c>
      <c r="N158" s="709"/>
      <c r="O158" s="711">
        <f t="shared" si="4"/>
        <v>1905990.67</v>
      </c>
      <c r="R158" s="12"/>
      <c r="S158" s="568"/>
      <c r="T158" s="339"/>
      <c r="U158" s="339"/>
      <c r="V158" s="507"/>
    </row>
    <row r="159" spans="1:22" ht="24" x14ac:dyDescent="0.25">
      <c r="A159" s="707">
        <v>45188</v>
      </c>
      <c r="B159" s="713"/>
      <c r="C159" s="713"/>
      <c r="D159" s="719" t="s">
        <v>7399</v>
      </c>
      <c r="E159" s="709">
        <v>1000000</v>
      </c>
      <c r="F159" s="711"/>
      <c r="G159" s="711">
        <f t="shared" si="3"/>
        <v>7442534</v>
      </c>
      <c r="I159" s="707">
        <v>45355</v>
      </c>
      <c r="J159" s="713"/>
      <c r="K159" s="713"/>
      <c r="L159" s="719" t="s">
        <v>7710</v>
      </c>
      <c r="M159" s="709">
        <v>225000</v>
      </c>
      <c r="N159" s="709"/>
      <c r="O159" s="711">
        <f t="shared" si="4"/>
        <v>1680990.67</v>
      </c>
      <c r="R159" s="12"/>
      <c r="S159" s="568"/>
      <c r="T159" s="339"/>
      <c r="U159" s="339"/>
      <c r="V159" s="507"/>
    </row>
    <row r="160" spans="1:22" x14ac:dyDescent="0.25">
      <c r="A160" s="707">
        <v>45188</v>
      </c>
      <c r="B160" s="713"/>
      <c r="C160" s="713"/>
      <c r="D160" s="719" t="s">
        <v>7400</v>
      </c>
      <c r="E160" s="709">
        <v>60000</v>
      </c>
      <c r="F160" s="711"/>
      <c r="G160" s="711">
        <f t="shared" si="3"/>
        <v>7382534</v>
      </c>
      <c r="I160" s="707">
        <v>45356</v>
      </c>
      <c r="J160" s="713"/>
      <c r="K160" s="713"/>
      <c r="L160" s="719" t="s">
        <v>7711</v>
      </c>
      <c r="M160" s="709">
        <v>21000</v>
      </c>
      <c r="N160" s="709"/>
      <c r="O160" s="711">
        <f t="shared" si="4"/>
        <v>1659990.67</v>
      </c>
      <c r="R160" s="12"/>
      <c r="S160" s="568"/>
      <c r="T160" s="339"/>
      <c r="U160" s="339"/>
      <c r="V160" s="507"/>
    </row>
    <row r="161" spans="1:22" x14ac:dyDescent="0.25">
      <c r="A161" s="707">
        <v>45188</v>
      </c>
      <c r="B161" s="713"/>
      <c r="C161" s="713"/>
      <c r="D161" s="719" t="s">
        <v>7401</v>
      </c>
      <c r="E161" s="709">
        <v>250000</v>
      </c>
      <c r="F161" s="711"/>
      <c r="G161" s="711">
        <f t="shared" si="3"/>
        <v>7132534</v>
      </c>
      <c r="I161" s="707">
        <v>45357</v>
      </c>
      <c r="J161" s="713"/>
      <c r="K161" s="713"/>
      <c r="L161" s="719" t="s">
        <v>7711</v>
      </c>
      <c r="M161" s="709">
        <v>9000</v>
      </c>
      <c r="N161" s="709"/>
      <c r="O161" s="711">
        <f t="shared" si="4"/>
        <v>1650990.67</v>
      </c>
      <c r="R161" s="12"/>
      <c r="S161" s="568"/>
      <c r="T161" s="339"/>
      <c r="U161" s="339"/>
      <c r="V161" s="507"/>
    </row>
    <row r="162" spans="1:22" ht="24" x14ac:dyDescent="0.25">
      <c r="A162" s="707">
        <v>45188</v>
      </c>
      <c r="B162" s="713"/>
      <c r="C162" s="713"/>
      <c r="D162" s="719" t="s">
        <v>7415</v>
      </c>
      <c r="E162" s="709">
        <v>500000</v>
      </c>
      <c r="F162" s="711"/>
      <c r="G162" s="711">
        <f t="shared" si="3"/>
        <v>6632534</v>
      </c>
      <c r="I162" s="707">
        <v>45359</v>
      </c>
      <c r="J162" s="713"/>
      <c r="K162" s="713"/>
      <c r="L162" s="719" t="s">
        <v>7714</v>
      </c>
      <c r="M162" s="709">
        <v>233500</v>
      </c>
      <c r="N162" s="709"/>
      <c r="O162" s="711">
        <f t="shared" si="4"/>
        <v>1417490.67</v>
      </c>
      <c r="R162" s="12"/>
      <c r="S162" s="568"/>
      <c r="T162" s="339"/>
      <c r="U162" s="339"/>
      <c r="V162" s="507"/>
    </row>
    <row r="163" spans="1:22" ht="24" x14ac:dyDescent="0.25">
      <c r="A163" s="707">
        <v>45188</v>
      </c>
      <c r="B163" s="713"/>
      <c r="C163" s="713"/>
      <c r="D163" s="719" t="s">
        <v>7408</v>
      </c>
      <c r="E163" s="709">
        <v>500000</v>
      </c>
      <c r="F163" s="711"/>
      <c r="G163" s="711">
        <f t="shared" si="3"/>
        <v>6132534</v>
      </c>
      <c r="I163" s="707">
        <v>45359</v>
      </c>
      <c r="J163" s="713"/>
      <c r="K163" s="713"/>
      <c r="L163" s="719" t="s">
        <v>7713</v>
      </c>
      <c r="M163" s="709">
        <v>35600</v>
      </c>
      <c r="N163" s="709"/>
      <c r="O163" s="711">
        <f t="shared" si="4"/>
        <v>1381890.67</v>
      </c>
      <c r="R163" s="12"/>
      <c r="S163" s="568"/>
      <c r="T163" s="339"/>
      <c r="U163" s="339"/>
      <c r="V163" s="507"/>
    </row>
    <row r="164" spans="1:22" ht="24" x14ac:dyDescent="0.25">
      <c r="A164" s="707">
        <v>45188</v>
      </c>
      <c r="B164" s="713"/>
      <c r="C164" s="713"/>
      <c r="D164" s="719" t="s">
        <v>7402</v>
      </c>
      <c r="E164" s="709">
        <v>234000</v>
      </c>
      <c r="F164" s="711"/>
      <c r="G164" s="711">
        <f t="shared" si="3"/>
        <v>5898534</v>
      </c>
      <c r="I164" s="707">
        <v>45359</v>
      </c>
      <c r="J164" s="713"/>
      <c r="K164" s="713"/>
      <c r="L164" s="719" t="s">
        <v>7715</v>
      </c>
      <c r="M164" s="709">
        <v>32000</v>
      </c>
      <c r="N164" s="709"/>
      <c r="O164" s="711">
        <f t="shared" si="4"/>
        <v>1349890.67</v>
      </c>
      <c r="R164" s="12"/>
      <c r="S164" s="568"/>
      <c r="T164" s="339"/>
      <c r="U164" s="339"/>
      <c r="V164" s="507"/>
    </row>
    <row r="165" spans="1:22" ht="24" x14ac:dyDescent="0.25">
      <c r="A165" s="707">
        <v>45188</v>
      </c>
      <c r="B165" s="713"/>
      <c r="C165" s="713"/>
      <c r="D165" s="719" t="s">
        <v>7411</v>
      </c>
      <c r="E165" s="709">
        <v>25400</v>
      </c>
      <c r="F165" s="711"/>
      <c r="G165" s="711">
        <f t="shared" si="3"/>
        <v>5873134</v>
      </c>
      <c r="I165" s="707">
        <v>45359</v>
      </c>
      <c r="J165" s="713"/>
      <c r="K165" s="713"/>
      <c r="L165" s="719" t="s">
        <v>7716</v>
      </c>
      <c r="M165" s="709">
        <v>12000</v>
      </c>
      <c r="N165" s="709"/>
      <c r="O165" s="711">
        <f t="shared" si="4"/>
        <v>1337890.67</v>
      </c>
      <c r="R165" s="12"/>
      <c r="S165" s="568"/>
      <c r="T165" s="339"/>
      <c r="U165" s="339"/>
      <c r="V165" s="507"/>
    </row>
    <row r="166" spans="1:22" x14ac:dyDescent="0.25">
      <c r="A166" s="707">
        <v>45188</v>
      </c>
      <c r="B166" s="713"/>
      <c r="C166" s="713"/>
      <c r="D166" s="719" t="s">
        <v>7403</v>
      </c>
      <c r="E166" s="709">
        <v>105000</v>
      </c>
      <c r="F166" s="711"/>
      <c r="G166" s="711">
        <f t="shared" si="3"/>
        <v>5768134</v>
      </c>
      <c r="I166" s="707">
        <v>45361</v>
      </c>
      <c r="J166" s="713"/>
      <c r="K166" s="713"/>
      <c r="L166" s="719" t="s">
        <v>7545</v>
      </c>
      <c r="M166" s="709">
        <v>40000</v>
      </c>
      <c r="N166" s="709"/>
      <c r="O166" s="711">
        <f t="shared" si="4"/>
        <v>1297890.67</v>
      </c>
      <c r="R166" s="12"/>
      <c r="S166" s="568"/>
      <c r="T166" s="339"/>
      <c r="U166" s="339"/>
      <c r="V166" s="507"/>
    </row>
    <row r="167" spans="1:22" x14ac:dyDescent="0.25">
      <c r="A167" s="707">
        <v>45188</v>
      </c>
      <c r="B167" s="713"/>
      <c r="C167" s="713"/>
      <c r="D167" s="719" t="s">
        <v>7404</v>
      </c>
      <c r="E167" s="709">
        <v>133000</v>
      </c>
      <c r="F167" s="711"/>
      <c r="G167" s="711">
        <f t="shared" si="3"/>
        <v>5635134</v>
      </c>
      <c r="I167" s="707">
        <v>45362</v>
      </c>
      <c r="J167" s="713"/>
      <c r="K167" s="713"/>
      <c r="L167" s="719" t="s">
        <v>7676</v>
      </c>
      <c r="M167" s="709">
        <v>250000</v>
      </c>
      <c r="N167" s="709"/>
      <c r="O167" s="711">
        <f t="shared" si="4"/>
        <v>1047890.6699999999</v>
      </c>
      <c r="R167" s="12"/>
      <c r="S167" s="568"/>
      <c r="T167" s="339"/>
      <c r="U167" s="339"/>
      <c r="V167" s="507"/>
    </row>
    <row r="168" spans="1:22" x14ac:dyDescent="0.25">
      <c r="A168" s="707">
        <v>45188</v>
      </c>
      <c r="B168" s="713"/>
      <c r="C168" s="713"/>
      <c r="D168" s="719" t="s">
        <v>7407</v>
      </c>
      <c r="E168" s="709">
        <v>85170</v>
      </c>
      <c r="F168" s="711"/>
      <c r="G168" s="711">
        <f t="shared" si="3"/>
        <v>5549964</v>
      </c>
      <c r="I168" s="707">
        <v>45362</v>
      </c>
      <c r="J168" s="713"/>
      <c r="K168" s="713"/>
      <c r="L168" s="719" t="s">
        <v>7718</v>
      </c>
      <c r="M168" s="709">
        <v>125000</v>
      </c>
      <c r="N168" s="709"/>
      <c r="O168" s="711">
        <f t="shared" si="4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07">
        <v>45188</v>
      </c>
      <c r="B169" s="713"/>
      <c r="C169" s="713"/>
      <c r="D169" s="719" t="s">
        <v>7405</v>
      </c>
      <c r="E169" s="709">
        <v>71200</v>
      </c>
      <c r="F169" s="711"/>
      <c r="G169" s="711">
        <f t="shared" si="3"/>
        <v>5478764</v>
      </c>
      <c r="I169" s="707">
        <v>45362</v>
      </c>
      <c r="J169" s="713"/>
      <c r="K169" s="713"/>
      <c r="L169" s="719" t="s">
        <v>7653</v>
      </c>
      <c r="M169" s="709">
        <v>47000</v>
      </c>
      <c r="N169" s="709"/>
      <c r="O169" s="711">
        <f t="shared" si="4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07">
        <v>45189</v>
      </c>
      <c r="B170" s="713"/>
      <c r="C170" s="713"/>
      <c r="D170" s="719" t="s">
        <v>7406</v>
      </c>
      <c r="E170" s="709">
        <v>200000</v>
      </c>
      <c r="F170" s="711"/>
      <c r="G170" s="711">
        <f t="shared" si="3"/>
        <v>5278764</v>
      </c>
      <c r="I170" s="707">
        <v>45363</v>
      </c>
      <c r="J170" s="713"/>
      <c r="K170" s="713"/>
      <c r="L170" s="719" t="s">
        <v>7654</v>
      </c>
      <c r="M170" s="709">
        <v>60600</v>
      </c>
      <c r="N170" s="709"/>
      <c r="O170" s="711">
        <f t="shared" si="4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07">
        <v>45189</v>
      </c>
      <c r="B171" s="713"/>
      <c r="C171" s="713"/>
      <c r="D171" s="719" t="s">
        <v>7406</v>
      </c>
      <c r="E171" s="709">
        <v>650000</v>
      </c>
      <c r="F171" s="711"/>
      <c r="G171" s="711">
        <f t="shared" si="3"/>
        <v>4628764</v>
      </c>
      <c r="I171" s="707">
        <v>45363</v>
      </c>
      <c r="J171" s="713"/>
      <c r="K171" s="713"/>
      <c r="L171" s="719" t="s">
        <v>7713</v>
      </c>
      <c r="M171" s="709">
        <v>9600</v>
      </c>
      <c r="N171" s="709"/>
      <c r="O171" s="711">
        <f t="shared" si="4"/>
        <v>805690.66999999993</v>
      </c>
      <c r="R171" s="12"/>
      <c r="S171" s="568"/>
      <c r="T171" s="339"/>
      <c r="U171" s="339"/>
      <c r="V171" s="507"/>
    </row>
    <row r="172" spans="1:22" x14ac:dyDescent="0.25">
      <c r="A172" s="707">
        <v>45189</v>
      </c>
      <c r="B172" s="713"/>
      <c r="C172" s="713"/>
      <c r="D172" s="719" t="s">
        <v>7409</v>
      </c>
      <c r="E172" s="709"/>
      <c r="F172" s="711">
        <v>5000000</v>
      </c>
      <c r="G172" s="711">
        <f t="shared" si="3"/>
        <v>9628764</v>
      </c>
      <c r="I172" s="707">
        <v>45363</v>
      </c>
      <c r="J172" s="713"/>
      <c r="K172" s="713"/>
      <c r="L172" s="719" t="s">
        <v>7598</v>
      </c>
      <c r="M172" s="709">
        <v>39950</v>
      </c>
      <c r="N172" s="709"/>
      <c r="O172" s="711">
        <f t="shared" si="4"/>
        <v>765740.66999999993</v>
      </c>
      <c r="R172" s="12"/>
      <c r="S172" s="568"/>
      <c r="T172" s="339"/>
      <c r="U172" s="339"/>
      <c r="V172" s="507"/>
    </row>
    <row r="173" spans="1:22" x14ac:dyDescent="0.25">
      <c r="A173" s="707">
        <v>45189</v>
      </c>
      <c r="B173" s="713"/>
      <c r="C173" s="713"/>
      <c r="D173" s="719" t="s">
        <v>7412</v>
      </c>
      <c r="E173" s="709">
        <v>996000</v>
      </c>
      <c r="F173" s="711"/>
      <c r="G173" s="711">
        <f t="shared" si="3"/>
        <v>8632764</v>
      </c>
      <c r="I173" s="707">
        <v>45364</v>
      </c>
      <c r="J173" s="713"/>
      <c r="K173" s="713"/>
      <c r="L173" s="719" t="s">
        <v>7719</v>
      </c>
      <c r="M173" s="709"/>
      <c r="N173" s="709">
        <v>5060000</v>
      </c>
      <c r="O173" s="711">
        <f t="shared" si="4"/>
        <v>5825740.6699999999</v>
      </c>
      <c r="R173" s="12"/>
      <c r="S173" s="568"/>
      <c r="T173" s="339"/>
      <c r="U173" s="339"/>
      <c r="V173" s="507"/>
    </row>
    <row r="174" spans="1:22" x14ac:dyDescent="0.25">
      <c r="A174" s="707">
        <v>45190</v>
      </c>
      <c r="B174" s="713"/>
      <c r="C174" s="713"/>
      <c r="D174" s="719" t="s">
        <v>7413</v>
      </c>
      <c r="E174" s="709">
        <v>500000</v>
      </c>
      <c r="F174" s="711"/>
      <c r="G174" s="711">
        <f t="shared" si="3"/>
        <v>8132764</v>
      </c>
      <c r="I174" s="707">
        <v>45364</v>
      </c>
      <c r="J174" s="713"/>
      <c r="K174" s="713"/>
      <c r="L174" s="719" t="s">
        <v>7719</v>
      </c>
      <c r="M174" s="709"/>
      <c r="N174" s="709">
        <v>6010000</v>
      </c>
      <c r="O174" s="711">
        <f t="shared" si="4"/>
        <v>11835740.67</v>
      </c>
      <c r="R174" s="12"/>
      <c r="S174" s="568"/>
      <c r="T174" s="339"/>
      <c r="U174" s="339"/>
      <c r="V174" s="507"/>
    </row>
    <row r="175" spans="1:22" x14ac:dyDescent="0.25">
      <c r="A175" s="707">
        <v>45190</v>
      </c>
      <c r="B175" s="713"/>
      <c r="C175" s="713"/>
      <c r="D175" s="719" t="s">
        <v>7414</v>
      </c>
      <c r="E175" s="709">
        <v>183000</v>
      </c>
      <c r="F175" s="711"/>
      <c r="G175" s="711">
        <f t="shared" si="3"/>
        <v>7949764</v>
      </c>
      <c r="I175" s="707">
        <v>45364</v>
      </c>
      <c r="J175" s="713"/>
      <c r="K175" s="713"/>
      <c r="L175" s="721" t="s">
        <v>7197</v>
      </c>
      <c r="M175" s="716">
        <v>110000</v>
      </c>
      <c r="N175" s="709"/>
      <c r="O175" s="711">
        <f t="shared" si="4"/>
        <v>11725740.67</v>
      </c>
      <c r="R175" s="12"/>
      <c r="S175" s="568"/>
      <c r="T175" s="339"/>
      <c r="U175" s="339"/>
      <c r="V175" s="507"/>
    </row>
    <row r="176" spans="1:22" x14ac:dyDescent="0.25">
      <c r="A176" s="707">
        <v>45191</v>
      </c>
      <c r="B176" s="713"/>
      <c r="C176" s="713"/>
      <c r="D176" s="719" t="s">
        <v>7381</v>
      </c>
      <c r="E176" s="709">
        <v>1000000</v>
      </c>
      <c r="F176" s="711"/>
      <c r="G176" s="711">
        <f t="shared" si="3"/>
        <v>6949764</v>
      </c>
      <c r="I176" s="707">
        <v>45364</v>
      </c>
      <c r="J176" s="713"/>
      <c r="K176" s="713"/>
      <c r="L176" s="719" t="s">
        <v>7720</v>
      </c>
      <c r="M176" s="709">
        <v>5060000</v>
      </c>
      <c r="N176" s="709"/>
      <c r="O176" s="711">
        <f t="shared" si="4"/>
        <v>6665740.6699999999</v>
      </c>
      <c r="R176" s="12"/>
      <c r="S176" s="568"/>
      <c r="T176" s="339"/>
      <c r="U176" s="339"/>
      <c r="V176" s="507"/>
    </row>
    <row r="177" spans="1:22" x14ac:dyDescent="0.25">
      <c r="A177" s="707">
        <v>45192</v>
      </c>
      <c r="B177" s="713"/>
      <c r="C177" s="713"/>
      <c r="D177" s="719" t="s">
        <v>7418</v>
      </c>
      <c r="E177" s="709">
        <v>1000000</v>
      </c>
      <c r="F177" s="711"/>
      <c r="G177" s="711">
        <f t="shared" si="3"/>
        <v>5949764</v>
      </c>
      <c r="I177" s="707">
        <v>45364</v>
      </c>
      <c r="J177" s="713"/>
      <c r="K177" s="713"/>
      <c r="L177" s="719" t="s">
        <v>7721</v>
      </c>
      <c r="M177" s="709">
        <v>250000</v>
      </c>
      <c r="N177" s="709"/>
      <c r="O177" s="711">
        <f t="shared" si="4"/>
        <v>6415740.6699999999</v>
      </c>
      <c r="R177" s="12"/>
      <c r="S177" s="568"/>
      <c r="T177" s="339"/>
      <c r="U177" s="339"/>
      <c r="V177" s="507"/>
    </row>
    <row r="178" spans="1:22" ht="24" x14ac:dyDescent="0.25">
      <c r="A178" s="707">
        <v>45194</v>
      </c>
      <c r="B178" s="713"/>
      <c r="C178" s="713"/>
      <c r="D178" s="719" t="s">
        <v>7435</v>
      </c>
      <c r="E178" s="709">
        <v>400000</v>
      </c>
      <c r="F178" s="711"/>
      <c r="G178" s="711">
        <f t="shared" si="3"/>
        <v>5549764</v>
      </c>
      <c r="I178" s="707">
        <v>45364</v>
      </c>
      <c r="J178" s="713"/>
      <c r="K178" s="713"/>
      <c r="L178" s="719" t="s">
        <v>7722</v>
      </c>
      <c r="M178" s="709">
        <v>50000</v>
      </c>
      <c r="N178" s="709"/>
      <c r="O178" s="711">
        <f t="shared" si="4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07">
        <v>45194</v>
      </c>
      <c r="B179" s="713"/>
      <c r="C179" s="713"/>
      <c r="D179" s="719" t="s">
        <v>7431</v>
      </c>
      <c r="E179" s="709">
        <v>27000</v>
      </c>
      <c r="F179" s="711"/>
      <c r="G179" s="711">
        <f t="shared" si="3"/>
        <v>5522764</v>
      </c>
      <c r="I179" s="707">
        <v>45364</v>
      </c>
      <c r="J179" s="713"/>
      <c r="K179" s="713"/>
      <c r="L179" s="719" t="s">
        <v>7723</v>
      </c>
      <c r="M179" s="709">
        <v>25500</v>
      </c>
      <c r="N179" s="709"/>
      <c r="O179" s="711">
        <f t="shared" si="4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07">
        <v>45194</v>
      </c>
      <c r="B180" s="713"/>
      <c r="C180" s="713"/>
      <c r="D180" s="719" t="s">
        <v>7432</v>
      </c>
      <c r="E180" s="709">
        <v>139775</v>
      </c>
      <c r="F180" s="711"/>
      <c r="G180" s="711">
        <f t="shared" si="3"/>
        <v>5382989</v>
      </c>
      <c r="I180" s="707">
        <v>45365</v>
      </c>
      <c r="J180" s="713"/>
      <c r="K180" s="713"/>
      <c r="L180" s="719" t="s">
        <v>7704</v>
      </c>
      <c r="M180" s="709">
        <v>100000</v>
      </c>
      <c r="N180" s="709"/>
      <c r="O180" s="711">
        <f t="shared" si="4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07">
        <v>45194</v>
      </c>
      <c r="B181" s="713"/>
      <c r="C181" s="713"/>
      <c r="D181" s="719" t="s">
        <v>7433</v>
      </c>
      <c r="E181" s="709">
        <v>50000</v>
      </c>
      <c r="F181" s="711"/>
      <c r="G181" s="711">
        <f t="shared" si="3"/>
        <v>5332989</v>
      </c>
      <c r="I181" s="707">
        <v>45366</v>
      </c>
      <c r="J181" s="713"/>
      <c r="K181" s="713"/>
      <c r="L181" s="719" t="s">
        <v>7726</v>
      </c>
      <c r="M181" s="709">
        <v>250000</v>
      </c>
      <c r="N181" s="709"/>
      <c r="O181" s="711">
        <f t="shared" si="4"/>
        <v>5990240.6699999999</v>
      </c>
      <c r="R181" s="12"/>
      <c r="S181" s="568"/>
      <c r="T181" s="339"/>
      <c r="U181" s="339"/>
      <c r="V181" s="507"/>
    </row>
    <row r="182" spans="1:22" x14ac:dyDescent="0.25">
      <c r="A182" s="707">
        <v>45194</v>
      </c>
      <c r="B182" s="713"/>
      <c r="C182" s="713"/>
      <c r="D182" s="719" t="s">
        <v>7436</v>
      </c>
      <c r="E182" s="709">
        <v>500000</v>
      </c>
      <c r="F182" s="711"/>
      <c r="G182" s="711">
        <f t="shared" si="3"/>
        <v>4832989</v>
      </c>
      <c r="I182" s="707">
        <v>45367</v>
      </c>
      <c r="J182" s="713"/>
      <c r="K182" s="713"/>
      <c r="L182" s="719" t="s">
        <v>7725</v>
      </c>
      <c r="M182" s="709">
        <v>58470</v>
      </c>
      <c r="N182" s="709"/>
      <c r="O182" s="711">
        <f t="shared" si="4"/>
        <v>5931770.6699999999</v>
      </c>
      <c r="R182" s="12"/>
      <c r="S182" s="568"/>
      <c r="T182" s="339"/>
      <c r="U182" s="339"/>
      <c r="V182" s="507"/>
    </row>
    <row r="183" spans="1:22" ht="24" x14ac:dyDescent="0.25">
      <c r="A183" s="707">
        <v>45194</v>
      </c>
      <c r="B183" s="713"/>
      <c r="C183" s="713"/>
      <c r="D183" s="719" t="s">
        <v>7434</v>
      </c>
      <c r="E183" s="709">
        <v>30000</v>
      </c>
      <c r="F183" s="711"/>
      <c r="G183" s="711">
        <f t="shared" si="3"/>
        <v>4802989</v>
      </c>
      <c r="I183" s="707">
        <v>45369</v>
      </c>
      <c r="J183" s="713"/>
      <c r="K183" s="713"/>
      <c r="L183" s="719" t="s">
        <v>7373</v>
      </c>
      <c r="M183" s="709">
        <v>791000</v>
      </c>
      <c r="N183" s="709"/>
      <c r="O183" s="711">
        <f t="shared" si="4"/>
        <v>5140770.67</v>
      </c>
      <c r="R183" s="12"/>
      <c r="S183" s="568"/>
      <c r="T183" s="339"/>
      <c r="U183" s="339"/>
      <c r="V183" s="507"/>
    </row>
    <row r="184" spans="1:22" x14ac:dyDescent="0.25">
      <c r="A184" s="707">
        <v>45194</v>
      </c>
      <c r="B184" s="713"/>
      <c r="C184" s="713"/>
      <c r="D184" s="719" t="s">
        <v>7395</v>
      </c>
      <c r="E184" s="709">
        <v>340000</v>
      </c>
      <c r="F184" s="711"/>
      <c r="G184" s="711">
        <f t="shared" si="3"/>
        <v>4462989</v>
      </c>
      <c r="I184" s="707">
        <v>45369</v>
      </c>
      <c r="J184" s="713"/>
      <c r="K184" s="713"/>
      <c r="L184" s="719" t="s">
        <v>7728</v>
      </c>
      <c r="M184" s="709">
        <v>10000</v>
      </c>
      <c r="N184" s="709"/>
      <c r="O184" s="711">
        <f t="shared" si="4"/>
        <v>5130770.67</v>
      </c>
      <c r="R184" s="12"/>
      <c r="S184" s="568"/>
      <c r="T184" s="339"/>
      <c r="U184" s="339"/>
      <c r="V184" s="507"/>
    </row>
    <row r="185" spans="1:22" ht="24" x14ac:dyDescent="0.25">
      <c r="A185" s="707">
        <v>45194</v>
      </c>
      <c r="B185" s="713"/>
      <c r="C185" s="713"/>
      <c r="D185" s="719" t="s">
        <v>7431</v>
      </c>
      <c r="E185" s="709">
        <v>54400</v>
      </c>
      <c r="F185" s="711"/>
      <c r="G185" s="711">
        <f t="shared" si="3"/>
        <v>4408589</v>
      </c>
      <c r="I185" s="707">
        <v>45369</v>
      </c>
      <c r="J185" s="713"/>
      <c r="K185" s="713"/>
      <c r="L185" s="719" t="s">
        <v>7713</v>
      </c>
      <c r="M185" s="709">
        <v>38000</v>
      </c>
      <c r="N185" s="709"/>
      <c r="O185" s="711">
        <f t="shared" si="4"/>
        <v>5092770.67</v>
      </c>
      <c r="R185" s="12"/>
      <c r="S185" s="568"/>
      <c r="T185" s="339"/>
      <c r="U185" s="339"/>
      <c r="V185" s="507"/>
    </row>
    <row r="186" spans="1:22" ht="24" x14ac:dyDescent="0.25">
      <c r="A186" s="707">
        <v>45194</v>
      </c>
      <c r="B186" s="713"/>
      <c r="C186" s="713"/>
      <c r="D186" s="719" t="s">
        <v>7437</v>
      </c>
      <c r="E186" s="709">
        <v>25400</v>
      </c>
      <c r="F186" s="711"/>
      <c r="G186" s="711">
        <f t="shared" si="3"/>
        <v>4383189</v>
      </c>
      <c r="I186" s="707">
        <v>45370</v>
      </c>
      <c r="J186" s="713"/>
      <c r="K186" s="713"/>
      <c r="L186" s="719" t="s">
        <v>7693</v>
      </c>
      <c r="M186" s="709">
        <v>30000</v>
      </c>
      <c r="N186" s="709"/>
      <c r="O186" s="711">
        <f t="shared" si="4"/>
        <v>5062770.67</v>
      </c>
      <c r="R186" s="12"/>
      <c r="S186" s="568"/>
      <c r="T186" s="339"/>
      <c r="U186" s="339"/>
      <c r="V186" s="507"/>
    </row>
    <row r="187" spans="1:22" ht="36" x14ac:dyDescent="0.25">
      <c r="A187" s="707">
        <v>45194</v>
      </c>
      <c r="B187" s="713"/>
      <c r="C187" s="713"/>
      <c r="D187" s="719" t="s">
        <v>7406</v>
      </c>
      <c r="E187" s="709">
        <v>150000</v>
      </c>
      <c r="F187" s="711"/>
      <c r="G187" s="711">
        <f t="shared" si="3"/>
        <v>4233189</v>
      </c>
      <c r="I187" s="707">
        <v>45370</v>
      </c>
      <c r="J187" s="713"/>
      <c r="K187" s="713"/>
      <c r="L187" s="719" t="s">
        <v>7729</v>
      </c>
      <c r="M187" s="709">
        <v>43500</v>
      </c>
      <c r="N187" s="709"/>
      <c r="O187" s="711">
        <f t="shared" si="4"/>
        <v>5019270.67</v>
      </c>
      <c r="R187" s="12"/>
      <c r="S187" s="568"/>
      <c r="T187" s="339"/>
      <c r="U187" s="339"/>
      <c r="V187" s="507"/>
    </row>
    <row r="188" spans="1:22" ht="24" x14ac:dyDescent="0.25">
      <c r="A188" s="707">
        <v>45195</v>
      </c>
      <c r="B188" s="713"/>
      <c r="C188" s="713"/>
      <c r="D188" s="719" t="s">
        <v>7374</v>
      </c>
      <c r="E188" s="709">
        <v>1000000</v>
      </c>
      <c r="F188" s="711"/>
      <c r="G188" s="711">
        <f t="shared" si="3"/>
        <v>3233189</v>
      </c>
      <c r="I188" s="707">
        <v>45371</v>
      </c>
      <c r="J188" s="713"/>
      <c r="K188" s="713"/>
      <c r="L188" s="719" t="s">
        <v>7732</v>
      </c>
      <c r="M188" s="709">
        <v>288000</v>
      </c>
      <c r="N188" s="709"/>
      <c r="O188" s="711">
        <f t="shared" si="4"/>
        <v>4731270.67</v>
      </c>
      <c r="R188" s="12"/>
      <c r="S188" s="568"/>
      <c r="T188" s="339"/>
      <c r="U188" s="339"/>
      <c r="V188" s="507"/>
    </row>
    <row r="189" spans="1:22" ht="24" x14ac:dyDescent="0.25">
      <c r="A189" s="707">
        <v>45195</v>
      </c>
      <c r="B189" s="713"/>
      <c r="C189" s="713"/>
      <c r="D189" s="719" t="s">
        <v>7436</v>
      </c>
      <c r="E189" s="709">
        <v>800000</v>
      </c>
      <c r="F189" s="711"/>
      <c r="G189" s="711">
        <f t="shared" si="3"/>
        <v>2433189</v>
      </c>
      <c r="I189" s="707">
        <v>45371</v>
      </c>
      <c r="J189" s="713"/>
      <c r="K189" s="713"/>
      <c r="L189" s="721" t="s">
        <v>7733</v>
      </c>
      <c r="M189" s="716">
        <v>150000</v>
      </c>
      <c r="N189" s="709"/>
      <c r="O189" s="711">
        <f t="shared" si="4"/>
        <v>4581270.67</v>
      </c>
      <c r="R189" s="12"/>
      <c r="S189" s="568"/>
      <c r="T189" s="339"/>
      <c r="U189" s="339"/>
      <c r="V189" s="507"/>
    </row>
    <row r="190" spans="1:22" x14ac:dyDescent="0.25">
      <c r="A190" s="707">
        <v>45195</v>
      </c>
      <c r="B190" s="713"/>
      <c r="C190" s="713"/>
      <c r="D190" s="719" t="s">
        <v>7436</v>
      </c>
      <c r="E190" s="709">
        <v>500000</v>
      </c>
      <c r="F190" s="711"/>
      <c r="G190" s="711">
        <f t="shared" si="3"/>
        <v>1933189</v>
      </c>
      <c r="I190" s="707">
        <v>45373</v>
      </c>
      <c r="J190" s="713"/>
      <c r="K190" s="713"/>
      <c r="L190" s="719" t="s">
        <v>7734</v>
      </c>
      <c r="M190" s="709">
        <v>60000</v>
      </c>
      <c r="N190" s="709"/>
      <c r="O190" s="711">
        <f t="shared" si="4"/>
        <v>4521270.67</v>
      </c>
      <c r="R190" s="12"/>
      <c r="S190" s="568"/>
      <c r="T190" s="339"/>
      <c r="U190" s="339"/>
      <c r="V190" s="507"/>
    </row>
    <row r="191" spans="1:22" ht="24" x14ac:dyDescent="0.25">
      <c r="A191" s="707">
        <v>45197</v>
      </c>
      <c r="B191" s="713"/>
      <c r="C191" s="713"/>
      <c r="D191" s="719" t="s">
        <v>7439</v>
      </c>
      <c r="E191" s="709">
        <v>14000</v>
      </c>
      <c r="F191" s="711"/>
      <c r="G191" s="711">
        <f t="shared" si="3"/>
        <v>1919189</v>
      </c>
      <c r="I191" s="707">
        <v>45373</v>
      </c>
      <c r="J191" s="713"/>
      <c r="K191" s="713"/>
      <c r="L191" s="719" t="s">
        <v>7738</v>
      </c>
      <c r="M191" s="709">
        <v>20000</v>
      </c>
      <c r="N191" s="709"/>
      <c r="O191" s="711">
        <f t="shared" si="4"/>
        <v>4501270.67</v>
      </c>
      <c r="R191" s="12"/>
      <c r="S191" s="568"/>
      <c r="T191" s="339"/>
      <c r="U191" s="339"/>
      <c r="V191" s="507"/>
    </row>
    <row r="192" spans="1:22" ht="24" x14ac:dyDescent="0.25">
      <c r="A192" s="707">
        <v>45197</v>
      </c>
      <c r="B192" s="713"/>
      <c r="C192" s="713"/>
      <c r="D192" s="719" t="s">
        <v>7442</v>
      </c>
      <c r="E192" s="709">
        <v>30000</v>
      </c>
      <c r="F192" s="711"/>
      <c r="G192" s="711">
        <f t="shared" si="3"/>
        <v>1889189</v>
      </c>
      <c r="I192" s="707">
        <v>45376</v>
      </c>
      <c r="J192" s="713"/>
      <c r="K192" s="713"/>
      <c r="L192" s="719" t="s">
        <v>7744</v>
      </c>
      <c r="M192" s="709">
        <v>151240</v>
      </c>
      <c r="N192" s="709"/>
      <c r="O192" s="711">
        <f t="shared" si="4"/>
        <v>4350030.67</v>
      </c>
      <c r="R192" s="12"/>
      <c r="S192" s="568"/>
      <c r="T192" s="339"/>
      <c r="U192" s="339"/>
      <c r="V192" s="507"/>
    </row>
    <row r="193" spans="1:22" ht="24" x14ac:dyDescent="0.25">
      <c r="A193" s="707">
        <v>45197</v>
      </c>
      <c r="B193" s="713"/>
      <c r="C193" s="713"/>
      <c r="D193" s="719" t="s">
        <v>7440</v>
      </c>
      <c r="E193" s="709">
        <v>80000</v>
      </c>
      <c r="F193" s="711"/>
      <c r="G193" s="711">
        <f t="shared" si="3"/>
        <v>1809189</v>
      </c>
      <c r="I193" s="707">
        <v>45376</v>
      </c>
      <c r="J193" s="713"/>
      <c r="K193" s="713"/>
      <c r="L193" s="719" t="s">
        <v>7743</v>
      </c>
      <c r="M193" s="709">
        <v>46370</v>
      </c>
      <c r="N193" s="709"/>
      <c r="O193" s="711">
        <f t="shared" si="4"/>
        <v>4303660.67</v>
      </c>
      <c r="R193" s="12"/>
      <c r="S193" s="568"/>
      <c r="T193" s="339"/>
      <c r="U193" s="339"/>
      <c r="V193" s="507"/>
    </row>
    <row r="194" spans="1:22" x14ac:dyDescent="0.25">
      <c r="A194" s="707">
        <v>45197</v>
      </c>
      <c r="B194" s="713"/>
      <c r="C194" s="713"/>
      <c r="D194" s="719" t="s">
        <v>7441</v>
      </c>
      <c r="E194" s="709">
        <v>215000</v>
      </c>
      <c r="F194" s="711"/>
      <c r="G194" s="711">
        <f t="shared" si="3"/>
        <v>1594189</v>
      </c>
      <c r="I194" s="707">
        <v>45376</v>
      </c>
      <c r="J194" s="713"/>
      <c r="K194" s="713"/>
      <c r="L194" s="719" t="s">
        <v>7742</v>
      </c>
      <c r="M194" s="709">
        <v>368853</v>
      </c>
      <c r="N194" s="709"/>
      <c r="O194" s="711">
        <f t="shared" si="4"/>
        <v>3934807.67</v>
      </c>
      <c r="R194" s="12"/>
      <c r="S194" s="568"/>
      <c r="T194" s="339"/>
      <c r="U194" s="339"/>
      <c r="V194" s="507"/>
    </row>
    <row r="195" spans="1:22" x14ac:dyDescent="0.25">
      <c r="A195" s="707">
        <v>45197</v>
      </c>
      <c r="B195" s="713"/>
      <c r="C195" s="713"/>
      <c r="D195" s="719" t="s">
        <v>7418</v>
      </c>
      <c r="E195" s="709">
        <v>100000</v>
      </c>
      <c r="F195" s="711"/>
      <c r="G195" s="711">
        <f t="shared" si="3"/>
        <v>1494189</v>
      </c>
      <c r="I195" s="707">
        <v>45376</v>
      </c>
      <c r="J195" s="713"/>
      <c r="K195" s="713"/>
      <c r="L195" s="719" t="s">
        <v>7741</v>
      </c>
      <c r="M195" s="709">
        <v>100000</v>
      </c>
      <c r="N195" s="709"/>
      <c r="O195" s="711">
        <f t="shared" si="4"/>
        <v>3834807.67</v>
      </c>
      <c r="R195" s="12"/>
      <c r="S195" s="568"/>
      <c r="T195" s="339"/>
      <c r="U195" s="339"/>
      <c r="V195" s="507"/>
    </row>
    <row r="196" spans="1:22" x14ac:dyDescent="0.25">
      <c r="A196" s="707">
        <v>45202</v>
      </c>
      <c r="B196" s="713"/>
      <c r="C196" s="713"/>
      <c r="D196" s="719" t="s">
        <v>7436</v>
      </c>
      <c r="E196" s="709">
        <v>200000</v>
      </c>
      <c r="F196" s="711"/>
      <c r="G196" s="711">
        <f t="shared" si="3"/>
        <v>1294189</v>
      </c>
      <c r="I196" s="707">
        <v>45377</v>
      </c>
      <c r="J196" s="713"/>
      <c r="K196" s="713"/>
      <c r="L196" s="719" t="s">
        <v>7740</v>
      </c>
      <c r="M196" s="731">
        <v>300000</v>
      </c>
      <c r="N196" s="709"/>
      <c r="O196" s="711">
        <f t="shared" si="4"/>
        <v>3534807.67</v>
      </c>
      <c r="R196" s="12"/>
      <c r="S196" s="568"/>
      <c r="T196" s="339"/>
      <c r="U196" s="339"/>
      <c r="V196" s="507"/>
    </row>
    <row r="197" spans="1:22" x14ac:dyDescent="0.25">
      <c r="A197" s="707">
        <v>45202</v>
      </c>
      <c r="B197" s="713"/>
      <c r="C197" s="713"/>
      <c r="D197" s="719" t="s">
        <v>7445</v>
      </c>
      <c r="E197" s="709">
        <v>50000</v>
      </c>
      <c r="F197" s="711"/>
      <c r="G197" s="711">
        <f t="shared" si="3"/>
        <v>1244189</v>
      </c>
      <c r="I197" s="707">
        <v>45377</v>
      </c>
      <c r="J197" s="713"/>
      <c r="K197" s="713"/>
      <c r="L197" s="719" t="s">
        <v>7739</v>
      </c>
      <c r="M197" s="709">
        <v>150000</v>
      </c>
      <c r="N197" s="709"/>
      <c r="O197" s="711">
        <f t="shared" si="4"/>
        <v>3384807.67</v>
      </c>
      <c r="R197" s="12"/>
      <c r="S197" s="568"/>
      <c r="T197" s="339"/>
      <c r="U197" s="339"/>
      <c r="V197" s="507"/>
    </row>
    <row r="198" spans="1:22" x14ac:dyDescent="0.25">
      <c r="A198" s="707">
        <v>45202</v>
      </c>
      <c r="B198" s="713"/>
      <c r="C198" s="713"/>
      <c r="D198" s="719" t="s">
        <v>7446</v>
      </c>
      <c r="E198" s="709">
        <v>500000</v>
      </c>
      <c r="F198" s="711"/>
      <c r="G198" s="711">
        <f t="shared" si="3"/>
        <v>744189</v>
      </c>
      <c r="I198" s="707">
        <v>45380</v>
      </c>
      <c r="J198" s="713"/>
      <c r="K198" s="713"/>
      <c r="L198" s="719" t="s">
        <v>7738</v>
      </c>
      <c r="M198" s="709">
        <v>18000</v>
      </c>
      <c r="N198" s="709"/>
      <c r="O198" s="711">
        <f t="shared" si="4"/>
        <v>3366807.67</v>
      </c>
      <c r="R198" s="12"/>
      <c r="S198" s="568"/>
      <c r="T198" s="339"/>
      <c r="U198" s="339"/>
      <c r="V198" s="507"/>
    </row>
    <row r="199" spans="1:22" x14ac:dyDescent="0.25">
      <c r="A199" s="707">
        <v>45202</v>
      </c>
      <c r="B199" s="713"/>
      <c r="C199" s="713"/>
      <c r="D199" s="719" t="s">
        <v>7447</v>
      </c>
      <c r="E199" s="709">
        <v>15000</v>
      </c>
      <c r="F199" s="711"/>
      <c r="G199" s="711">
        <f t="shared" si="3"/>
        <v>729189</v>
      </c>
      <c r="I199" s="707">
        <v>45380</v>
      </c>
      <c r="J199" s="713"/>
      <c r="K199" s="713"/>
      <c r="L199" s="719" t="s">
        <v>7738</v>
      </c>
      <c r="M199" s="709">
        <v>18000</v>
      </c>
      <c r="N199" s="709"/>
      <c r="O199" s="711">
        <f t="shared" si="4"/>
        <v>3348807.67</v>
      </c>
      <c r="R199" s="12"/>
      <c r="S199" s="568"/>
      <c r="T199" s="339"/>
      <c r="U199" s="339"/>
      <c r="V199" s="507"/>
    </row>
    <row r="200" spans="1:22" ht="24" x14ac:dyDescent="0.25">
      <c r="A200" s="707">
        <v>45202</v>
      </c>
      <c r="B200" s="713"/>
      <c r="C200" s="713"/>
      <c r="D200" s="719" t="s">
        <v>7381</v>
      </c>
      <c r="E200" s="709">
        <v>500000</v>
      </c>
      <c r="F200" s="711"/>
      <c r="G200" s="711">
        <f t="shared" si="3"/>
        <v>229189</v>
      </c>
      <c r="I200" s="707">
        <v>45380</v>
      </c>
      <c r="J200" s="713"/>
      <c r="K200" s="713"/>
      <c r="L200" s="719" t="s">
        <v>7747</v>
      </c>
      <c r="M200" s="709">
        <v>1000000</v>
      </c>
      <c r="N200" s="709"/>
      <c r="O200" s="711">
        <f t="shared" si="4"/>
        <v>2348807.67</v>
      </c>
      <c r="R200" s="12"/>
      <c r="S200" s="568"/>
      <c r="T200" s="339"/>
      <c r="U200" s="339"/>
      <c r="V200" s="507"/>
    </row>
    <row r="201" spans="1:22" x14ac:dyDescent="0.25">
      <c r="A201" s="707">
        <v>45203</v>
      </c>
      <c r="B201" s="713"/>
      <c r="C201" s="713"/>
      <c r="D201" s="719" t="s">
        <v>7448</v>
      </c>
      <c r="E201" s="709">
        <v>179200</v>
      </c>
      <c r="F201" s="711"/>
      <c r="G201" s="711">
        <f t="shared" si="3"/>
        <v>49989</v>
      </c>
      <c r="I201" s="707">
        <v>45381</v>
      </c>
      <c r="J201" s="713"/>
      <c r="K201" s="713"/>
      <c r="L201" s="719" t="s">
        <v>7748</v>
      </c>
      <c r="M201" s="709">
        <v>15886</v>
      </c>
      <c r="N201" s="709"/>
      <c r="O201" s="711">
        <f t="shared" si="4"/>
        <v>2332921.67</v>
      </c>
      <c r="R201" s="12"/>
      <c r="S201" s="568"/>
      <c r="T201" s="339"/>
      <c r="U201" s="339"/>
      <c r="V201" s="507"/>
    </row>
    <row r="202" spans="1:22" x14ac:dyDescent="0.25">
      <c r="A202" s="707">
        <v>45203</v>
      </c>
      <c r="B202" s="713"/>
      <c r="C202" s="713"/>
      <c r="D202" s="725" t="s">
        <v>7197</v>
      </c>
      <c r="E202" s="724">
        <v>50000</v>
      </c>
      <c r="F202" s="711"/>
      <c r="G202" s="711">
        <f t="shared" si="3"/>
        <v>-11</v>
      </c>
      <c r="I202" s="707">
        <v>45383</v>
      </c>
      <c r="J202" s="713"/>
      <c r="K202" s="713"/>
      <c r="L202" s="719" t="s">
        <v>7749</v>
      </c>
      <c r="M202" s="709">
        <v>223000</v>
      </c>
      <c r="N202" s="709"/>
      <c r="O202" s="711">
        <f t="shared" si="4"/>
        <v>2109921.67</v>
      </c>
      <c r="R202" s="12"/>
      <c r="S202" s="568"/>
      <c r="T202" s="339"/>
      <c r="U202" s="339"/>
      <c r="V202" s="507"/>
    </row>
    <row r="203" spans="1:22" x14ac:dyDescent="0.25">
      <c r="A203" s="707">
        <v>45203</v>
      </c>
      <c r="B203" s="713"/>
      <c r="C203" s="713"/>
      <c r="D203" s="708" t="s">
        <v>7386</v>
      </c>
      <c r="E203" s="709"/>
      <c r="F203" s="710">
        <v>3450000</v>
      </c>
      <c r="G203" s="711">
        <f>F203+G202-E203</f>
        <v>3449989</v>
      </c>
      <c r="I203" s="707">
        <v>45383</v>
      </c>
      <c r="J203" s="713"/>
      <c r="K203" s="713"/>
      <c r="L203" s="719" t="s">
        <v>7750</v>
      </c>
      <c r="M203" s="709">
        <v>100000</v>
      </c>
      <c r="N203" s="709"/>
      <c r="O203" s="711">
        <f t="shared" si="4"/>
        <v>2009921.67</v>
      </c>
      <c r="R203" s="12"/>
      <c r="S203" s="568"/>
      <c r="T203" s="339"/>
      <c r="U203" s="339"/>
      <c r="V203" s="507"/>
    </row>
    <row r="204" spans="1:22" x14ac:dyDescent="0.25">
      <c r="A204" s="707">
        <v>45203</v>
      </c>
      <c r="B204" s="713"/>
      <c r="C204" s="713"/>
      <c r="D204" s="708" t="s">
        <v>7386</v>
      </c>
      <c r="E204" s="709"/>
      <c r="F204" s="710">
        <v>3524056</v>
      </c>
      <c r="G204" s="711">
        <f t="shared" ref="G204:G206" si="6">F204+G203-E204</f>
        <v>6974045</v>
      </c>
      <c r="I204" s="707">
        <v>45384</v>
      </c>
      <c r="J204" s="713"/>
      <c r="K204" s="713"/>
      <c r="L204" s="719" t="s">
        <v>7751</v>
      </c>
      <c r="M204" s="709">
        <v>50000</v>
      </c>
      <c r="N204" s="709"/>
      <c r="O204" s="711">
        <f t="shared" si="4"/>
        <v>1959921.67</v>
      </c>
      <c r="R204" s="12"/>
      <c r="S204" s="568"/>
      <c r="T204" s="339"/>
      <c r="U204" s="339"/>
      <c r="V204" s="507"/>
    </row>
    <row r="205" spans="1:22" ht="24" x14ac:dyDescent="0.25">
      <c r="A205" s="707">
        <v>45203</v>
      </c>
      <c r="B205" s="713"/>
      <c r="C205" s="713"/>
      <c r="D205" s="723" t="s">
        <v>7197</v>
      </c>
      <c r="E205" s="724">
        <v>69740</v>
      </c>
      <c r="F205" s="711"/>
      <c r="G205" s="711">
        <f t="shared" si="6"/>
        <v>6904305</v>
      </c>
      <c r="I205" s="707">
        <v>45384</v>
      </c>
      <c r="J205" s="713"/>
      <c r="K205" s="713"/>
      <c r="L205" s="719" t="s">
        <v>7752</v>
      </c>
      <c r="M205" s="709">
        <v>50000</v>
      </c>
      <c r="N205" s="709"/>
      <c r="O205" s="711">
        <f t="shared" si="4"/>
        <v>1909921.67</v>
      </c>
      <c r="R205" s="12"/>
      <c r="S205" s="568"/>
      <c r="T205" s="339"/>
      <c r="U205" s="339"/>
      <c r="V205" s="507"/>
    </row>
    <row r="206" spans="1:22" x14ac:dyDescent="0.25">
      <c r="A206" s="707">
        <v>45205</v>
      </c>
      <c r="B206" s="713"/>
      <c r="C206" s="713"/>
      <c r="D206" s="719" t="s">
        <v>7451</v>
      </c>
      <c r="E206" s="709">
        <v>1000000</v>
      </c>
      <c r="F206" s="711"/>
      <c r="G206" s="711">
        <f t="shared" si="6"/>
        <v>5904305</v>
      </c>
      <c r="I206" s="707">
        <v>45385</v>
      </c>
      <c r="J206" s="713"/>
      <c r="K206" s="713"/>
      <c r="L206" s="719" t="s">
        <v>7755</v>
      </c>
      <c r="M206" s="709">
        <v>250000</v>
      </c>
      <c r="N206" s="709"/>
      <c r="O206" s="711">
        <f t="shared" si="4"/>
        <v>1659921.67</v>
      </c>
      <c r="R206" s="12"/>
      <c r="S206" s="568"/>
      <c r="T206" s="339"/>
      <c r="U206" s="339"/>
      <c r="V206" s="507"/>
    </row>
    <row r="207" spans="1:22" x14ac:dyDescent="0.25">
      <c r="A207" s="707">
        <v>45206</v>
      </c>
      <c r="B207" s="713"/>
      <c r="C207" s="713"/>
      <c r="D207" s="719" t="s">
        <v>7452</v>
      </c>
      <c r="E207" s="709">
        <v>900000</v>
      </c>
      <c r="F207" s="711"/>
      <c r="G207" s="711">
        <f t="shared" ref="G207:G209" si="7">G206+F207-E207</f>
        <v>5004305</v>
      </c>
      <c r="I207" s="707">
        <v>45386</v>
      </c>
      <c r="J207" s="713"/>
      <c r="K207" s="713"/>
      <c r="L207" s="719" t="s">
        <v>7756</v>
      </c>
      <c r="M207" s="709">
        <v>300000</v>
      </c>
      <c r="N207" s="709"/>
      <c r="O207" s="711">
        <f t="shared" si="4"/>
        <v>1359921.67</v>
      </c>
      <c r="R207" s="12"/>
      <c r="S207" s="568"/>
      <c r="T207" s="339"/>
      <c r="U207" s="339"/>
      <c r="V207" s="507"/>
    </row>
    <row r="208" spans="1:22" x14ac:dyDescent="0.25">
      <c r="A208" s="707">
        <v>45208</v>
      </c>
      <c r="B208" s="713"/>
      <c r="C208" s="713"/>
      <c r="D208" s="719" t="s">
        <v>7453</v>
      </c>
      <c r="E208" s="709">
        <v>460000</v>
      </c>
      <c r="F208" s="711"/>
      <c r="G208" s="711">
        <f t="shared" si="7"/>
        <v>4544305</v>
      </c>
      <c r="I208" s="707">
        <v>45386</v>
      </c>
      <c r="J208" s="713"/>
      <c r="K208" s="713"/>
      <c r="L208" s="719" t="s">
        <v>7758</v>
      </c>
      <c r="M208" s="709">
        <v>75000</v>
      </c>
      <c r="N208" s="709"/>
      <c r="O208" s="711">
        <f t="shared" si="4"/>
        <v>1284921.67</v>
      </c>
      <c r="R208" s="12"/>
      <c r="S208" s="568"/>
      <c r="T208" s="339"/>
      <c r="U208" s="339"/>
      <c r="V208" s="507"/>
    </row>
    <row r="209" spans="1:22" x14ac:dyDescent="0.25">
      <c r="A209" s="707">
        <v>45209</v>
      </c>
      <c r="B209" s="713"/>
      <c r="C209" s="713"/>
      <c r="D209" s="719" t="s">
        <v>7454</v>
      </c>
      <c r="E209" s="709">
        <v>1000000</v>
      </c>
      <c r="F209" s="711"/>
      <c r="G209" s="711">
        <f t="shared" si="7"/>
        <v>3544305</v>
      </c>
      <c r="I209" s="707">
        <v>45386</v>
      </c>
      <c r="J209" s="713"/>
      <c r="K209" s="713"/>
      <c r="L209" s="719" t="s">
        <v>7722</v>
      </c>
      <c r="M209" s="709">
        <v>11000</v>
      </c>
      <c r="N209" s="709"/>
      <c r="O209" s="711">
        <f t="shared" si="4"/>
        <v>1273921.67</v>
      </c>
      <c r="R209" s="12"/>
      <c r="S209" s="568"/>
      <c r="T209" s="339"/>
      <c r="U209" s="339"/>
      <c r="V209" s="507"/>
    </row>
    <row r="210" spans="1:22" ht="24" x14ac:dyDescent="0.25">
      <c r="A210" s="707">
        <v>45210</v>
      </c>
      <c r="B210" s="713"/>
      <c r="C210" s="713"/>
      <c r="D210" s="719" t="s">
        <v>7455</v>
      </c>
      <c r="E210" s="709">
        <v>222000</v>
      </c>
      <c r="F210" s="711"/>
      <c r="G210" s="711">
        <f t="shared" ref="G210:G262" si="8">G209+F210-E210</f>
        <v>3322305</v>
      </c>
      <c r="I210" s="707">
        <v>45386</v>
      </c>
      <c r="J210" s="713"/>
      <c r="K210" s="713"/>
      <c r="L210" s="719" t="s">
        <v>7757</v>
      </c>
      <c r="M210" s="709">
        <v>75970</v>
      </c>
      <c r="N210" s="709"/>
      <c r="O210" s="711">
        <f t="shared" si="4"/>
        <v>1197951.67</v>
      </c>
      <c r="R210" s="12"/>
      <c r="S210" s="568"/>
      <c r="T210" s="339"/>
      <c r="U210" s="339"/>
      <c r="V210" s="507"/>
    </row>
    <row r="211" spans="1:22" x14ac:dyDescent="0.25">
      <c r="A211" s="707">
        <v>45210</v>
      </c>
      <c r="B211" s="713"/>
      <c r="C211" s="713"/>
      <c r="D211" s="719" t="s">
        <v>7456</v>
      </c>
      <c r="E211" s="709">
        <v>300000</v>
      </c>
      <c r="F211" s="711"/>
      <c r="G211" s="711">
        <f t="shared" si="8"/>
        <v>3022305</v>
      </c>
      <c r="I211" s="707">
        <v>45386</v>
      </c>
      <c r="J211" s="713"/>
      <c r="K211" s="713"/>
      <c r="L211" s="719" t="s">
        <v>7759</v>
      </c>
      <c r="M211" s="709">
        <v>220000</v>
      </c>
      <c r="N211" s="709"/>
      <c r="O211" s="711">
        <f t="shared" si="4"/>
        <v>977951.66999999993</v>
      </c>
      <c r="R211" s="12"/>
      <c r="S211" s="568"/>
      <c r="T211" s="339"/>
      <c r="U211" s="339"/>
      <c r="V211" s="507"/>
    </row>
    <row r="212" spans="1:22" ht="24" x14ac:dyDescent="0.25">
      <c r="A212" s="707">
        <v>45210</v>
      </c>
      <c r="B212" s="713"/>
      <c r="C212" s="713"/>
      <c r="D212" s="719" t="s">
        <v>7457</v>
      </c>
      <c r="E212" s="709">
        <v>204800</v>
      </c>
      <c r="F212" s="711"/>
      <c r="G212" s="711">
        <f t="shared" si="8"/>
        <v>2817505</v>
      </c>
      <c r="I212" s="707">
        <v>45386</v>
      </c>
      <c r="J212" s="713"/>
      <c r="K212" s="713"/>
      <c r="L212" s="719" t="s">
        <v>7760</v>
      </c>
      <c r="M212" s="709">
        <v>75000</v>
      </c>
      <c r="N212" s="709"/>
      <c r="O212" s="711">
        <f t="shared" si="4"/>
        <v>902951.66999999993</v>
      </c>
      <c r="R212" s="12"/>
      <c r="S212" s="568"/>
      <c r="T212" s="339"/>
      <c r="U212" s="339"/>
      <c r="V212" s="507"/>
    </row>
    <row r="213" spans="1:22" x14ac:dyDescent="0.25">
      <c r="A213" s="707">
        <v>45211</v>
      </c>
      <c r="B213" s="713"/>
      <c r="C213" s="713"/>
      <c r="D213" s="719" t="s">
        <v>7458</v>
      </c>
      <c r="E213" s="709">
        <v>140000</v>
      </c>
      <c r="F213" s="711"/>
      <c r="G213" s="711">
        <f t="shared" si="8"/>
        <v>2677505</v>
      </c>
      <c r="I213" s="707">
        <v>45386</v>
      </c>
      <c r="J213" s="713"/>
      <c r="K213" s="713"/>
      <c r="L213" s="719" t="s">
        <v>7761</v>
      </c>
      <c r="M213" s="709">
        <v>57260</v>
      </c>
      <c r="N213" s="709"/>
      <c r="O213" s="711">
        <f t="shared" si="4"/>
        <v>845691.66999999993</v>
      </c>
      <c r="R213" s="12"/>
      <c r="S213" s="568"/>
      <c r="T213" s="339"/>
      <c r="U213" s="339"/>
      <c r="V213" s="507"/>
    </row>
    <row r="214" spans="1:22" x14ac:dyDescent="0.25">
      <c r="A214" s="707">
        <v>45212</v>
      </c>
      <c r="B214" s="713"/>
      <c r="C214" s="713"/>
      <c r="D214" s="719" t="s">
        <v>7459</v>
      </c>
      <c r="E214" s="709">
        <v>471000</v>
      </c>
      <c r="F214" s="711"/>
      <c r="G214" s="711">
        <f t="shared" si="8"/>
        <v>2206505</v>
      </c>
      <c r="I214" s="707">
        <v>45386</v>
      </c>
      <c r="J214" s="713"/>
      <c r="K214" s="713"/>
      <c r="L214" s="719" t="s">
        <v>7763</v>
      </c>
      <c r="M214" s="709"/>
      <c r="N214" s="709">
        <v>2778135</v>
      </c>
      <c r="O214" s="711">
        <f t="shared" si="4"/>
        <v>3623826.67</v>
      </c>
      <c r="R214" s="12"/>
      <c r="S214" s="568"/>
      <c r="T214" s="339"/>
      <c r="U214" s="339"/>
      <c r="V214" s="507"/>
    </row>
    <row r="215" spans="1:22" x14ac:dyDescent="0.25">
      <c r="A215" s="707">
        <v>45213</v>
      </c>
      <c r="B215" s="713"/>
      <c r="C215" s="713"/>
      <c r="D215" s="719" t="s">
        <v>7460</v>
      </c>
      <c r="E215" s="709">
        <v>200000</v>
      </c>
      <c r="F215" s="711"/>
      <c r="G215" s="711">
        <f t="shared" si="8"/>
        <v>2006505</v>
      </c>
      <c r="I215" s="707">
        <v>45386</v>
      </c>
      <c r="J215" s="713"/>
      <c r="K215" s="713"/>
      <c r="L215" s="721" t="s">
        <v>7197</v>
      </c>
      <c r="M215" s="716">
        <v>28000</v>
      </c>
      <c r="N215" s="709"/>
      <c r="O215" s="711">
        <f t="shared" si="4"/>
        <v>3595826.67</v>
      </c>
      <c r="R215" s="12"/>
      <c r="S215" s="568"/>
      <c r="T215" s="339"/>
      <c r="U215" s="339"/>
      <c r="V215" s="507"/>
    </row>
    <row r="216" spans="1:22" ht="24" x14ac:dyDescent="0.25">
      <c r="A216" s="707">
        <v>45213</v>
      </c>
      <c r="B216" s="713"/>
      <c r="C216" s="713"/>
      <c r="D216" s="719" t="s">
        <v>7461</v>
      </c>
      <c r="E216" s="709">
        <v>400000</v>
      </c>
      <c r="F216" s="711"/>
      <c r="G216" s="711">
        <f t="shared" si="8"/>
        <v>1606505</v>
      </c>
      <c r="I216" s="707">
        <v>45388</v>
      </c>
      <c r="J216" s="713"/>
      <c r="K216" s="713"/>
      <c r="L216" s="719" t="s">
        <v>7765</v>
      </c>
      <c r="M216" s="709">
        <v>45000</v>
      </c>
      <c r="N216" s="709"/>
      <c r="O216" s="711">
        <f t="shared" si="4"/>
        <v>3550826.67</v>
      </c>
      <c r="R216" s="12"/>
      <c r="S216" s="568"/>
      <c r="T216" s="339"/>
      <c r="U216" s="339"/>
      <c r="V216" s="507"/>
    </row>
    <row r="217" spans="1:22" ht="24" x14ac:dyDescent="0.25">
      <c r="A217" s="707">
        <v>45213</v>
      </c>
      <c r="B217" s="713"/>
      <c r="C217" s="713"/>
      <c r="D217" s="719" t="s">
        <v>7461</v>
      </c>
      <c r="E217" s="709">
        <v>300000</v>
      </c>
      <c r="F217" s="711"/>
      <c r="G217" s="711">
        <f t="shared" si="8"/>
        <v>1306505</v>
      </c>
      <c r="I217" s="707">
        <v>45388</v>
      </c>
      <c r="J217" s="713"/>
      <c r="K217" s="713"/>
      <c r="L217" s="719" t="s">
        <v>7766</v>
      </c>
      <c r="M217" s="709">
        <v>250000</v>
      </c>
      <c r="N217" s="709"/>
      <c r="O217" s="711">
        <f t="shared" si="4"/>
        <v>3300826.67</v>
      </c>
      <c r="R217" s="12"/>
      <c r="S217" s="568"/>
      <c r="T217" s="339"/>
      <c r="U217" s="339"/>
      <c r="V217" s="507"/>
    </row>
    <row r="218" spans="1:22" x14ac:dyDescent="0.25">
      <c r="A218" s="707">
        <v>45213</v>
      </c>
      <c r="B218" s="713"/>
      <c r="C218" s="713"/>
      <c r="D218" s="719" t="s">
        <v>7464</v>
      </c>
      <c r="E218" s="709">
        <v>65000</v>
      </c>
      <c r="F218" s="711"/>
      <c r="G218" s="711">
        <f t="shared" si="8"/>
        <v>1241505</v>
      </c>
      <c r="I218" s="707">
        <v>45389</v>
      </c>
      <c r="J218" s="713"/>
      <c r="K218" s="713"/>
      <c r="L218" s="719" t="s">
        <v>7766</v>
      </c>
      <c r="M218" s="709">
        <v>250000</v>
      </c>
      <c r="N218" s="709"/>
      <c r="O218" s="711">
        <f t="shared" si="4"/>
        <v>3050826.67</v>
      </c>
      <c r="R218" s="12"/>
      <c r="S218" s="568"/>
      <c r="T218" s="339"/>
      <c r="U218" s="339"/>
      <c r="V218" s="507"/>
    </row>
    <row r="219" spans="1:22" ht="24" x14ac:dyDescent="0.25">
      <c r="A219" s="707">
        <v>45213</v>
      </c>
      <c r="B219" s="713"/>
      <c r="C219" s="713"/>
      <c r="D219" s="719" t="s">
        <v>7462</v>
      </c>
      <c r="E219" s="709">
        <v>30900</v>
      </c>
      <c r="F219" s="711"/>
      <c r="G219" s="711">
        <f t="shared" si="8"/>
        <v>1210605</v>
      </c>
      <c r="I219" s="707">
        <v>45390</v>
      </c>
      <c r="J219" s="713"/>
      <c r="K219" s="713"/>
      <c r="L219" s="719" t="s">
        <v>7767</v>
      </c>
      <c r="M219" s="709">
        <v>500000</v>
      </c>
      <c r="N219" s="709"/>
      <c r="O219" s="711">
        <f t="shared" si="4"/>
        <v>2550826.67</v>
      </c>
      <c r="R219" s="12"/>
      <c r="S219" s="568"/>
      <c r="T219" s="339"/>
      <c r="U219" s="339"/>
      <c r="V219" s="507"/>
    </row>
    <row r="220" spans="1:22" ht="24" x14ac:dyDescent="0.25">
      <c r="A220" s="707">
        <v>45213</v>
      </c>
      <c r="B220" s="713"/>
      <c r="C220" s="713"/>
      <c r="D220" s="719" t="s">
        <v>7463</v>
      </c>
      <c r="E220" s="709">
        <v>110300</v>
      </c>
      <c r="F220" s="711"/>
      <c r="G220" s="711">
        <f t="shared" si="8"/>
        <v>1100305</v>
      </c>
      <c r="I220" s="707">
        <v>45391</v>
      </c>
      <c r="J220" s="713"/>
      <c r="K220" s="713"/>
      <c r="L220" s="719" t="s">
        <v>7768</v>
      </c>
      <c r="M220" s="709">
        <v>50000</v>
      </c>
      <c r="N220" s="709"/>
      <c r="O220" s="711">
        <f t="shared" si="4"/>
        <v>2500826.67</v>
      </c>
      <c r="R220" s="12"/>
      <c r="S220" s="568"/>
      <c r="T220" s="339"/>
      <c r="U220" s="339"/>
      <c r="V220" s="507"/>
    </row>
    <row r="221" spans="1:22" ht="24" x14ac:dyDescent="0.25">
      <c r="A221" s="707">
        <v>45215</v>
      </c>
      <c r="B221" s="713"/>
      <c r="C221" s="713"/>
      <c r="D221" s="719" t="s">
        <v>7465</v>
      </c>
      <c r="E221" s="709">
        <v>1000000</v>
      </c>
      <c r="F221" s="711"/>
      <c r="G221" s="711">
        <f t="shared" si="8"/>
        <v>100305</v>
      </c>
      <c r="I221" s="707">
        <v>45398</v>
      </c>
      <c r="J221" s="713"/>
      <c r="K221" s="713"/>
      <c r="L221" s="719" t="s">
        <v>7769</v>
      </c>
      <c r="M221" s="709">
        <v>400000</v>
      </c>
      <c r="N221" s="709"/>
      <c r="O221" s="711">
        <f t="shared" si="4"/>
        <v>2100826.67</v>
      </c>
      <c r="R221" s="12"/>
      <c r="S221" s="568"/>
      <c r="T221" s="339"/>
      <c r="U221" s="339"/>
      <c r="V221" s="507"/>
    </row>
    <row r="222" spans="1:22" ht="24" x14ac:dyDescent="0.25">
      <c r="A222" s="707">
        <v>45216</v>
      </c>
      <c r="B222" s="713"/>
      <c r="C222" s="713"/>
      <c r="D222" s="714" t="s">
        <v>7467</v>
      </c>
      <c r="E222" s="709"/>
      <c r="F222" s="710">
        <v>1380000</v>
      </c>
      <c r="G222" s="711">
        <f t="shared" si="8"/>
        <v>1480305</v>
      </c>
      <c r="I222" s="707">
        <v>45400</v>
      </c>
      <c r="J222" s="713"/>
      <c r="K222" s="713"/>
      <c r="L222" s="719" t="s">
        <v>7675</v>
      </c>
      <c r="M222" s="709">
        <v>40000</v>
      </c>
      <c r="N222" s="709"/>
      <c r="O222" s="711">
        <f t="shared" si="4"/>
        <v>2060826.67</v>
      </c>
      <c r="R222" s="12"/>
      <c r="S222" s="568"/>
      <c r="T222" s="339"/>
      <c r="U222" s="339"/>
      <c r="V222" s="507"/>
    </row>
    <row r="223" spans="1:22" x14ac:dyDescent="0.25">
      <c r="A223" s="707">
        <v>45216</v>
      </c>
      <c r="B223" s="713"/>
      <c r="C223" s="713"/>
      <c r="D223" s="714" t="s">
        <v>7467</v>
      </c>
      <c r="E223" s="709"/>
      <c r="F223" s="710">
        <v>2000000</v>
      </c>
      <c r="G223" s="711">
        <f t="shared" si="8"/>
        <v>3480305</v>
      </c>
      <c r="I223" s="707">
        <v>45400</v>
      </c>
      <c r="J223" s="713"/>
      <c r="K223" s="713"/>
      <c r="L223" s="719" t="s">
        <v>7770</v>
      </c>
      <c r="M223" s="709">
        <v>40000</v>
      </c>
      <c r="N223" s="709"/>
      <c r="O223" s="711">
        <f t="shared" si="4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07">
        <v>45216</v>
      </c>
      <c r="B224" s="713"/>
      <c r="C224" s="713"/>
      <c r="D224" s="719" t="s">
        <v>7466</v>
      </c>
      <c r="E224" s="709">
        <v>500000</v>
      </c>
      <c r="F224" s="711"/>
      <c r="G224" s="711">
        <f t="shared" si="8"/>
        <v>2980305</v>
      </c>
      <c r="H224" s="722"/>
      <c r="I224" s="707">
        <v>45402</v>
      </c>
      <c r="J224" s="713"/>
      <c r="K224" s="713"/>
      <c r="L224" s="719" t="s">
        <v>7771</v>
      </c>
      <c r="M224" s="709">
        <v>500000</v>
      </c>
      <c r="N224" s="709"/>
      <c r="O224" s="711">
        <f t="shared" si="4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07">
        <v>45216</v>
      </c>
      <c r="B225" s="713"/>
      <c r="C225" s="713"/>
      <c r="D225" s="721" t="s">
        <v>7388</v>
      </c>
      <c r="E225" s="716">
        <v>15560</v>
      </c>
      <c r="F225" s="711"/>
      <c r="G225" s="711">
        <f t="shared" si="8"/>
        <v>2964745</v>
      </c>
      <c r="H225" s="722"/>
      <c r="I225" s="707">
        <v>45403</v>
      </c>
      <c r="J225" s="713"/>
      <c r="K225" s="713"/>
      <c r="L225" s="719" t="s">
        <v>7771</v>
      </c>
      <c r="M225" s="709">
        <v>289650</v>
      </c>
      <c r="N225" s="709"/>
      <c r="O225" s="711">
        <f t="shared" si="4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07">
        <v>45216</v>
      </c>
      <c r="B226" s="713"/>
      <c r="C226" s="713"/>
      <c r="D226" s="719" t="s">
        <v>7468</v>
      </c>
      <c r="E226" s="709">
        <v>1500000</v>
      </c>
      <c r="F226" s="711"/>
      <c r="G226" s="711">
        <f t="shared" si="8"/>
        <v>1464745</v>
      </c>
      <c r="H226" s="722"/>
      <c r="I226" s="707">
        <v>45403</v>
      </c>
      <c r="J226" s="713"/>
      <c r="K226" s="713"/>
      <c r="L226" s="719" t="s">
        <v>7774</v>
      </c>
      <c r="M226" s="709">
        <v>55000</v>
      </c>
      <c r="N226" s="709"/>
      <c r="O226" s="711">
        <f t="shared" si="4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07">
        <v>45216</v>
      </c>
      <c r="B227" s="713"/>
      <c r="C227" s="713"/>
      <c r="D227" s="719" t="s">
        <v>7470</v>
      </c>
      <c r="E227" s="709">
        <v>500000</v>
      </c>
      <c r="F227" s="711"/>
      <c r="G227" s="711">
        <f t="shared" si="8"/>
        <v>964745</v>
      </c>
      <c r="H227" s="722"/>
      <c r="I227" s="707">
        <v>45404</v>
      </c>
      <c r="J227" s="713"/>
      <c r="K227" s="713"/>
      <c r="L227" s="719" t="s">
        <v>7756</v>
      </c>
      <c r="M227" s="709">
        <v>300000</v>
      </c>
      <c r="N227" s="709"/>
      <c r="O227" s="711">
        <f t="shared" si="4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07">
        <v>45216</v>
      </c>
      <c r="B228" s="713"/>
      <c r="C228" s="713"/>
      <c r="D228" s="719" t="s">
        <v>7469</v>
      </c>
      <c r="E228" s="709">
        <v>50000</v>
      </c>
      <c r="F228" s="711"/>
      <c r="G228" s="711">
        <f t="shared" si="8"/>
        <v>914745</v>
      </c>
      <c r="H228" s="722"/>
      <c r="I228" s="707">
        <v>45404</v>
      </c>
      <c r="J228" s="713"/>
      <c r="K228" s="713"/>
      <c r="L228" s="719" t="s">
        <v>7773</v>
      </c>
      <c r="M228" s="709">
        <v>48970</v>
      </c>
      <c r="N228" s="709"/>
      <c r="O228" s="711">
        <f t="shared" si="4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07">
        <v>45217</v>
      </c>
      <c r="B229" s="713"/>
      <c r="C229" s="713"/>
      <c r="D229" s="714" t="s">
        <v>7467</v>
      </c>
      <c r="E229" s="709"/>
      <c r="F229" s="710">
        <v>1300000</v>
      </c>
      <c r="G229" s="711">
        <f t="shared" si="8"/>
        <v>2214745</v>
      </c>
      <c r="H229" s="722"/>
      <c r="I229" s="707">
        <v>45404</v>
      </c>
      <c r="J229" s="713"/>
      <c r="K229" s="713"/>
      <c r="L229" s="719" t="s">
        <v>7775</v>
      </c>
      <c r="M229" s="709">
        <v>222500</v>
      </c>
      <c r="N229" s="709"/>
      <c r="O229" s="711">
        <f t="shared" si="4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07">
        <v>45218</v>
      </c>
      <c r="B230" s="713"/>
      <c r="C230" s="713"/>
      <c r="D230" s="719" t="s">
        <v>7473</v>
      </c>
      <c r="E230" s="711">
        <v>400000</v>
      </c>
      <c r="F230" s="711"/>
      <c r="G230" s="711">
        <f t="shared" si="8"/>
        <v>1814745</v>
      </c>
      <c r="H230" s="722"/>
      <c r="I230" s="707">
        <v>45405</v>
      </c>
      <c r="J230" s="713"/>
      <c r="K230" s="713"/>
      <c r="L230" s="719" t="s">
        <v>7777</v>
      </c>
      <c r="M230" s="709">
        <v>2000</v>
      </c>
      <c r="N230" s="709"/>
      <c r="O230" s="711">
        <f t="shared" si="4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07">
        <v>45219</v>
      </c>
      <c r="B231" s="713"/>
      <c r="C231" s="713"/>
      <c r="D231" s="719" t="s">
        <v>7463</v>
      </c>
      <c r="E231" s="709">
        <v>75900</v>
      </c>
      <c r="F231" s="711"/>
      <c r="G231" s="711">
        <f t="shared" si="8"/>
        <v>1738845</v>
      </c>
      <c r="H231" s="722"/>
      <c r="I231" s="707">
        <v>45405</v>
      </c>
      <c r="J231" s="713"/>
      <c r="K231" s="713"/>
      <c r="L231" s="719" t="s">
        <v>7778</v>
      </c>
      <c r="M231" s="709">
        <v>40000</v>
      </c>
      <c r="N231" s="709"/>
      <c r="O231" s="711">
        <f t="shared" si="4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07">
        <v>45219</v>
      </c>
      <c r="B232" s="713"/>
      <c r="C232" s="713"/>
      <c r="D232" s="721" t="s">
        <v>7388</v>
      </c>
      <c r="E232" s="716">
        <v>13000</v>
      </c>
      <c r="F232" s="711"/>
      <c r="G232" s="711">
        <f t="shared" ref="G232:G233" si="9">G231+F232-E232</f>
        <v>1725845</v>
      </c>
      <c r="H232" s="722"/>
      <c r="I232" s="707">
        <v>45405</v>
      </c>
      <c r="J232" s="713"/>
      <c r="K232" s="713"/>
      <c r="L232" s="719" t="s">
        <v>7779</v>
      </c>
      <c r="M232" s="709">
        <v>15000</v>
      </c>
      <c r="N232" s="709"/>
      <c r="O232" s="711">
        <f t="shared" si="4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07">
        <v>45219</v>
      </c>
      <c r="B233" s="713"/>
      <c r="C233" s="713"/>
      <c r="D233" s="719" t="s">
        <v>7472</v>
      </c>
      <c r="E233" s="709">
        <v>400000</v>
      </c>
      <c r="F233" s="711"/>
      <c r="G233" s="711">
        <f t="shared" si="9"/>
        <v>1325845</v>
      </c>
      <c r="H233" s="722"/>
      <c r="I233" s="707">
        <v>45406</v>
      </c>
      <c r="J233" s="713"/>
      <c r="K233" s="713"/>
      <c r="L233" s="719" t="s">
        <v>7517</v>
      </c>
      <c r="M233" s="709"/>
      <c r="N233" s="709">
        <v>10000000</v>
      </c>
      <c r="O233" s="711">
        <f t="shared" si="4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07">
        <v>45220</v>
      </c>
      <c r="B234" s="713"/>
      <c r="C234" s="713"/>
      <c r="D234" s="719" t="s">
        <v>7471</v>
      </c>
      <c r="E234" s="709">
        <v>324000</v>
      </c>
      <c r="F234" s="711"/>
      <c r="G234" s="711">
        <f t="shared" si="8"/>
        <v>1001845</v>
      </c>
      <c r="H234" s="722"/>
      <c r="I234" s="707">
        <v>45407</v>
      </c>
      <c r="J234" s="713"/>
      <c r="K234" s="713"/>
      <c r="L234" s="719" t="s">
        <v>7780</v>
      </c>
      <c r="M234" s="709">
        <v>156000</v>
      </c>
      <c r="N234" s="709"/>
      <c r="O234" s="711">
        <f t="shared" si="4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07">
        <v>45223</v>
      </c>
      <c r="B235" s="713"/>
      <c r="C235" s="713"/>
      <c r="D235" s="719" t="s">
        <v>7475</v>
      </c>
      <c r="E235" s="709">
        <v>73600</v>
      </c>
      <c r="F235" s="711"/>
      <c r="G235" s="711">
        <f t="shared" si="8"/>
        <v>928245</v>
      </c>
      <c r="H235" s="722"/>
      <c r="I235" s="707">
        <v>45408</v>
      </c>
      <c r="J235" s="713"/>
      <c r="K235" s="713"/>
      <c r="L235" s="719" t="s">
        <v>7781</v>
      </c>
      <c r="M235" s="709">
        <v>80000</v>
      </c>
      <c r="N235" s="709"/>
      <c r="O235" s="711">
        <f t="shared" si="4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07">
        <v>45223</v>
      </c>
      <c r="B236" s="713"/>
      <c r="C236" s="713"/>
      <c r="D236" s="719" t="s">
        <v>7476</v>
      </c>
      <c r="E236" s="709">
        <v>181880</v>
      </c>
      <c r="F236" s="711"/>
      <c r="G236" s="711">
        <f t="shared" si="8"/>
        <v>746365</v>
      </c>
      <c r="H236" s="722"/>
      <c r="I236" s="707">
        <v>45408</v>
      </c>
      <c r="J236" s="713"/>
      <c r="K236" s="713"/>
      <c r="L236" s="719" t="s">
        <v>7782</v>
      </c>
      <c r="M236" s="709">
        <v>51000</v>
      </c>
      <c r="N236" s="709"/>
      <c r="O236" s="711">
        <f t="shared" si="4"/>
        <v>10260706.67</v>
      </c>
      <c r="R236" s="569"/>
      <c r="S236" s="568"/>
      <c r="T236" s="339"/>
      <c r="U236" s="339"/>
      <c r="V236" s="507"/>
    </row>
    <row r="237" spans="1:22" s="14" customFormat="1" ht="24" x14ac:dyDescent="0.25">
      <c r="A237" s="707">
        <v>45223</v>
      </c>
      <c r="B237" s="713"/>
      <c r="C237" s="713"/>
      <c r="D237" s="719" t="s">
        <v>7473</v>
      </c>
      <c r="E237" s="711">
        <v>300000</v>
      </c>
      <c r="F237" s="711"/>
      <c r="G237" s="711">
        <f t="shared" si="8"/>
        <v>446365</v>
      </c>
      <c r="H237" s="722"/>
      <c r="I237" s="732">
        <v>45409</v>
      </c>
      <c r="J237" s="733"/>
      <c r="K237" s="733"/>
      <c r="L237" s="734" t="s">
        <v>7720</v>
      </c>
      <c r="M237" s="735">
        <v>5000000</v>
      </c>
      <c r="N237" s="709"/>
      <c r="O237" s="711">
        <f t="shared" si="4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07">
        <v>45223</v>
      </c>
      <c r="B238" s="713"/>
      <c r="C238" s="713"/>
      <c r="D238" s="719" t="s">
        <v>7477</v>
      </c>
      <c r="E238" s="709">
        <v>100000</v>
      </c>
      <c r="F238" s="711"/>
      <c r="G238" s="711">
        <f t="shared" si="8"/>
        <v>346365</v>
      </c>
      <c r="H238" s="722"/>
      <c r="I238" s="707">
        <v>45409</v>
      </c>
      <c r="J238" s="713"/>
      <c r="K238" s="713"/>
      <c r="L238" s="719" t="s">
        <v>7783</v>
      </c>
      <c r="M238" s="709">
        <v>1000000</v>
      </c>
      <c r="N238" s="709"/>
      <c r="O238" s="711">
        <f t="shared" si="4"/>
        <v>4260706.67</v>
      </c>
      <c r="R238" s="569"/>
      <c r="S238" s="568"/>
      <c r="T238" s="339"/>
      <c r="U238" s="339"/>
      <c r="V238" s="507"/>
    </row>
    <row r="239" spans="1:22" s="14" customFormat="1" ht="24" x14ac:dyDescent="0.25">
      <c r="A239" s="707">
        <v>45227</v>
      </c>
      <c r="B239" s="713"/>
      <c r="C239" s="713"/>
      <c r="D239" s="719" t="s">
        <v>7482</v>
      </c>
      <c r="E239" s="709">
        <v>152120</v>
      </c>
      <c r="F239" s="711"/>
      <c r="G239" s="711">
        <f t="shared" si="8"/>
        <v>194245</v>
      </c>
      <c r="H239" s="722"/>
      <c r="I239" s="707">
        <v>45412</v>
      </c>
      <c r="J239" s="713"/>
      <c r="K239" s="713"/>
      <c r="L239" s="719" t="s">
        <v>7785</v>
      </c>
      <c r="M239" s="709">
        <v>300000</v>
      </c>
      <c r="N239" s="709"/>
      <c r="O239" s="711">
        <f t="shared" si="4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07">
        <v>45232</v>
      </c>
      <c r="B240" s="713"/>
      <c r="C240" s="713"/>
      <c r="D240" s="719" t="s">
        <v>7485</v>
      </c>
      <c r="E240" s="709">
        <v>56840</v>
      </c>
      <c r="F240" s="711"/>
      <c r="G240" s="711">
        <f t="shared" si="8"/>
        <v>137405</v>
      </c>
      <c r="H240" s="722"/>
      <c r="I240" s="707">
        <v>45412</v>
      </c>
      <c r="J240" s="713"/>
      <c r="K240" s="713"/>
      <c r="L240" s="719" t="s">
        <v>7786</v>
      </c>
      <c r="M240" s="709">
        <v>26000</v>
      </c>
      <c r="N240" s="709"/>
      <c r="O240" s="711">
        <f t="shared" si="4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07">
        <v>45234</v>
      </c>
      <c r="B241" s="713"/>
      <c r="C241" s="713"/>
      <c r="D241" s="714" t="s">
        <v>7467</v>
      </c>
      <c r="E241" s="709"/>
      <c r="F241" s="710">
        <v>1500000</v>
      </c>
      <c r="G241" s="711">
        <f t="shared" si="8"/>
        <v>1637405</v>
      </c>
      <c r="H241" s="722"/>
      <c r="I241" s="707">
        <v>45414</v>
      </c>
      <c r="J241" s="713"/>
      <c r="K241" s="713"/>
      <c r="L241" s="719" t="s">
        <v>7766</v>
      </c>
      <c r="M241" s="709">
        <v>250000</v>
      </c>
      <c r="N241" s="709"/>
      <c r="O241" s="711">
        <f t="shared" si="4"/>
        <v>3684706.67</v>
      </c>
      <c r="R241" s="569"/>
      <c r="S241" s="568"/>
      <c r="T241" s="339"/>
      <c r="U241" s="339"/>
      <c r="V241" s="507"/>
    </row>
    <row r="242" spans="1:22" s="14" customFormat="1" ht="24" x14ac:dyDescent="0.2">
      <c r="A242" s="707">
        <v>45237</v>
      </c>
      <c r="B242" s="713"/>
      <c r="C242" s="713"/>
      <c r="D242" s="717" t="s">
        <v>7487</v>
      </c>
      <c r="E242" s="709">
        <v>1300000</v>
      </c>
      <c r="F242" s="711"/>
      <c r="G242" s="711">
        <f t="shared" si="8"/>
        <v>337405</v>
      </c>
      <c r="H242" s="722"/>
      <c r="I242" s="707">
        <v>45414</v>
      </c>
      <c r="J242" s="713"/>
      <c r="K242" s="713"/>
      <c r="L242" s="719" t="s">
        <v>7788</v>
      </c>
      <c r="M242" s="709">
        <v>500000</v>
      </c>
      <c r="N242" s="709"/>
      <c r="O242" s="711">
        <f t="shared" si="4"/>
        <v>3184706.67</v>
      </c>
      <c r="R242" s="569"/>
      <c r="S242" s="568"/>
      <c r="T242" s="339"/>
      <c r="U242" s="339"/>
      <c r="V242" s="507"/>
    </row>
    <row r="243" spans="1:22" s="14" customFormat="1" x14ac:dyDescent="0.25">
      <c r="A243" s="707">
        <v>45237</v>
      </c>
      <c r="B243" s="713"/>
      <c r="C243" s="713"/>
      <c r="D243" s="721" t="s">
        <v>7388</v>
      </c>
      <c r="E243" s="716">
        <v>2000</v>
      </c>
      <c r="F243" s="711"/>
      <c r="G243" s="711">
        <f t="shared" si="8"/>
        <v>335405</v>
      </c>
      <c r="H243" s="722"/>
      <c r="I243" s="707">
        <v>45414</v>
      </c>
      <c r="J243" s="713"/>
      <c r="K243" s="713"/>
      <c r="L243" s="719" t="s">
        <v>7789</v>
      </c>
      <c r="M243" s="709">
        <v>76000</v>
      </c>
      <c r="N243" s="709"/>
      <c r="O243" s="711">
        <f t="shared" si="4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07">
        <v>45237</v>
      </c>
      <c r="B244" s="713"/>
      <c r="C244" s="713"/>
      <c r="D244" s="719" t="s">
        <v>7488</v>
      </c>
      <c r="E244" s="709">
        <v>63920</v>
      </c>
      <c r="F244" s="711"/>
      <c r="G244" s="711">
        <f t="shared" si="8"/>
        <v>271485</v>
      </c>
      <c r="H244" s="722"/>
      <c r="I244" s="707">
        <v>45415</v>
      </c>
      <c r="J244" s="713"/>
      <c r="K244" s="713"/>
      <c r="L244" s="719" t="s">
        <v>7790</v>
      </c>
      <c r="M244" s="709">
        <v>20400</v>
      </c>
      <c r="N244" s="709"/>
      <c r="O244" s="711">
        <f t="shared" si="4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07">
        <v>45237</v>
      </c>
      <c r="B245" s="713"/>
      <c r="C245" s="713"/>
      <c r="D245" s="714" t="s">
        <v>7467</v>
      </c>
      <c r="E245" s="709"/>
      <c r="F245" s="710">
        <v>1600000</v>
      </c>
      <c r="G245" s="711">
        <f t="shared" si="8"/>
        <v>1871485</v>
      </c>
      <c r="H245" s="722"/>
      <c r="I245" s="707">
        <v>45415</v>
      </c>
      <c r="J245" s="713"/>
      <c r="K245" s="713"/>
      <c r="L245" s="719" t="s">
        <v>7689</v>
      </c>
      <c r="M245" s="709">
        <v>200000</v>
      </c>
      <c r="N245" s="709"/>
      <c r="O245" s="711">
        <f t="shared" si="4"/>
        <v>2888306.67</v>
      </c>
      <c r="R245" s="569"/>
      <c r="S245" s="568"/>
      <c r="T245" s="339"/>
      <c r="U245" s="339"/>
      <c r="V245" s="507"/>
    </row>
    <row r="246" spans="1:22" s="14" customFormat="1" x14ac:dyDescent="0.25">
      <c r="A246" s="707">
        <v>45251</v>
      </c>
      <c r="B246" s="713"/>
      <c r="C246" s="713"/>
      <c r="D246" s="719" t="s">
        <v>7495</v>
      </c>
      <c r="E246" s="709">
        <v>500000</v>
      </c>
      <c r="F246" s="711"/>
      <c r="G246" s="711">
        <f t="shared" si="8"/>
        <v>1371485</v>
      </c>
      <c r="H246" s="722"/>
      <c r="I246" s="707">
        <v>45418</v>
      </c>
      <c r="J246" s="713"/>
      <c r="K246" s="713"/>
      <c r="L246" s="719" t="s">
        <v>7793</v>
      </c>
      <c r="M246" s="709">
        <v>200000</v>
      </c>
      <c r="N246" s="709"/>
      <c r="O246" s="711">
        <f t="shared" si="4"/>
        <v>2688306.67</v>
      </c>
      <c r="R246" s="569"/>
      <c r="S246" s="568"/>
      <c r="T246" s="339"/>
      <c r="U246" s="339"/>
      <c r="V246" s="507"/>
    </row>
    <row r="247" spans="1:22" s="14" customFormat="1" x14ac:dyDescent="0.2">
      <c r="A247" s="707">
        <v>45253</v>
      </c>
      <c r="B247" s="713"/>
      <c r="C247" s="713"/>
      <c r="D247" s="717" t="s">
        <v>7487</v>
      </c>
      <c r="E247" s="709">
        <v>1000000</v>
      </c>
      <c r="F247" s="711"/>
      <c r="G247" s="711">
        <f t="shared" si="8"/>
        <v>371485</v>
      </c>
      <c r="H247" s="722"/>
      <c r="I247" s="707">
        <v>45418</v>
      </c>
      <c r="J247" s="713"/>
      <c r="K247" s="713"/>
      <c r="L247" s="719" t="s">
        <v>7794</v>
      </c>
      <c r="M247" s="709">
        <v>27500</v>
      </c>
      <c r="N247" s="709"/>
      <c r="O247" s="711">
        <f t="shared" si="4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07">
        <v>45253</v>
      </c>
      <c r="B248" s="713"/>
      <c r="C248" s="713"/>
      <c r="D248" s="721" t="s">
        <v>7388</v>
      </c>
      <c r="E248" s="716">
        <v>6000</v>
      </c>
      <c r="F248" s="711"/>
      <c r="G248" s="711">
        <f t="shared" si="8"/>
        <v>365485</v>
      </c>
      <c r="H248" s="722"/>
      <c r="I248" s="707">
        <v>45418</v>
      </c>
      <c r="J248" s="713"/>
      <c r="K248" s="713"/>
      <c r="L248" s="719" t="s">
        <v>7794</v>
      </c>
      <c r="M248" s="709">
        <v>7000</v>
      </c>
      <c r="N248" s="709"/>
      <c r="O248" s="711">
        <f t="shared" si="4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07">
        <v>45254</v>
      </c>
      <c r="B249" s="713"/>
      <c r="C249" s="713"/>
      <c r="D249" s="719" t="s">
        <v>7485</v>
      </c>
      <c r="E249" s="709">
        <v>44420</v>
      </c>
      <c r="F249" s="711"/>
      <c r="G249" s="711">
        <f t="shared" si="8"/>
        <v>321065</v>
      </c>
      <c r="H249" s="722"/>
      <c r="I249" s="707">
        <v>45418</v>
      </c>
      <c r="J249" s="713"/>
      <c r="K249" s="713"/>
      <c r="L249" s="719" t="s">
        <v>7718</v>
      </c>
      <c r="M249" s="709">
        <v>100000</v>
      </c>
      <c r="N249" s="709"/>
      <c r="O249" s="711">
        <f t="shared" si="4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07">
        <v>45258</v>
      </c>
      <c r="B250" s="713"/>
      <c r="C250" s="713"/>
      <c r="D250" s="719" t="s">
        <v>7510</v>
      </c>
      <c r="E250" s="709"/>
      <c r="F250" s="710">
        <v>1000000</v>
      </c>
      <c r="G250" s="711">
        <f t="shared" si="8"/>
        <v>1321065</v>
      </c>
      <c r="H250" s="722"/>
      <c r="I250" s="707">
        <v>45419</v>
      </c>
      <c r="J250" s="713"/>
      <c r="K250" s="713"/>
      <c r="L250" s="719" t="s">
        <v>7796</v>
      </c>
      <c r="M250" s="709">
        <v>130000</v>
      </c>
      <c r="N250" s="709"/>
      <c r="O250" s="711">
        <f t="shared" si="4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07">
        <v>45258</v>
      </c>
      <c r="B251" s="713"/>
      <c r="C251" s="713"/>
      <c r="D251" s="719" t="s">
        <v>7510</v>
      </c>
      <c r="E251" s="709"/>
      <c r="F251" s="710">
        <v>1000000</v>
      </c>
      <c r="G251" s="711">
        <f t="shared" si="8"/>
        <v>2321065</v>
      </c>
      <c r="H251" s="722"/>
      <c r="I251" s="707">
        <v>45419</v>
      </c>
      <c r="J251" s="713"/>
      <c r="K251" s="713"/>
      <c r="L251" s="719" t="s">
        <v>7797</v>
      </c>
      <c r="M251" s="709">
        <v>250000</v>
      </c>
      <c r="N251" s="709"/>
      <c r="O251" s="711">
        <f t="shared" si="4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07">
        <v>45258</v>
      </c>
      <c r="B252" s="713"/>
      <c r="C252" s="713"/>
      <c r="D252" s="719" t="s">
        <v>7510</v>
      </c>
      <c r="E252" s="709"/>
      <c r="F252" s="710">
        <v>1000000</v>
      </c>
      <c r="G252" s="711">
        <f t="shared" si="8"/>
        <v>3321065</v>
      </c>
      <c r="H252" s="722"/>
      <c r="I252" s="707">
        <v>45419</v>
      </c>
      <c r="J252" s="713"/>
      <c r="K252" s="713"/>
      <c r="L252" s="719" t="s">
        <v>7798</v>
      </c>
      <c r="M252" s="709">
        <v>65000</v>
      </c>
      <c r="N252" s="709"/>
      <c r="O252" s="711">
        <f t="shared" si="4"/>
        <v>2108806.67</v>
      </c>
      <c r="R252" s="569"/>
      <c r="S252" s="568"/>
      <c r="T252" s="339"/>
      <c r="U252" s="339"/>
      <c r="V252" s="507"/>
    </row>
    <row r="253" spans="1:22" s="14" customFormat="1" ht="24" x14ac:dyDescent="0.2">
      <c r="A253" s="707">
        <v>45258</v>
      </c>
      <c r="B253" s="713"/>
      <c r="C253" s="713"/>
      <c r="D253" s="719" t="s">
        <v>7510</v>
      </c>
      <c r="E253" s="718"/>
      <c r="F253" s="710">
        <v>1000000</v>
      </c>
      <c r="G253" s="711">
        <f t="shared" si="8"/>
        <v>4321065</v>
      </c>
      <c r="H253" s="722"/>
      <c r="I253" s="707">
        <v>45419</v>
      </c>
      <c r="J253" s="713"/>
      <c r="K253" s="713"/>
      <c r="L253" s="719" t="s">
        <v>7799</v>
      </c>
      <c r="M253" s="709">
        <v>45000</v>
      </c>
      <c r="N253" s="709"/>
      <c r="O253" s="711">
        <f t="shared" si="4"/>
        <v>2063806.67</v>
      </c>
      <c r="R253" s="569"/>
      <c r="S253" s="568"/>
      <c r="T253" s="339"/>
      <c r="U253" s="339"/>
      <c r="V253" s="507"/>
    </row>
    <row r="254" spans="1:22" s="14" customFormat="1" ht="24" x14ac:dyDescent="0.2">
      <c r="A254" s="707">
        <v>45258</v>
      </c>
      <c r="B254" s="713"/>
      <c r="C254" s="713"/>
      <c r="D254" s="719" t="s">
        <v>7510</v>
      </c>
      <c r="E254" s="718"/>
      <c r="F254" s="710">
        <v>1204349</v>
      </c>
      <c r="G254" s="711">
        <f t="shared" si="8"/>
        <v>5525414</v>
      </c>
      <c r="H254" s="722"/>
      <c r="I254" s="707">
        <v>45419</v>
      </c>
      <c r="J254" s="713"/>
      <c r="K254" s="713"/>
      <c r="L254" s="719" t="s">
        <v>7800</v>
      </c>
      <c r="M254" s="709">
        <v>50000</v>
      </c>
      <c r="N254" s="709"/>
      <c r="O254" s="711">
        <f t="shared" si="4"/>
        <v>2013806.67</v>
      </c>
      <c r="R254" s="569"/>
      <c r="S254" s="568"/>
      <c r="T254" s="339"/>
      <c r="U254" s="339"/>
      <c r="V254" s="507"/>
    </row>
    <row r="255" spans="1:22" s="14" customFormat="1" x14ac:dyDescent="0.2">
      <c r="A255" s="707">
        <v>45262</v>
      </c>
      <c r="B255" s="713"/>
      <c r="C255" s="713"/>
      <c r="D255" s="719" t="s">
        <v>7501</v>
      </c>
      <c r="E255" s="718">
        <v>1000000</v>
      </c>
      <c r="F255" s="711"/>
      <c r="G255" s="711">
        <f t="shared" si="8"/>
        <v>4525414</v>
      </c>
      <c r="H255" s="722"/>
      <c r="I255" s="707">
        <v>45419</v>
      </c>
      <c r="J255" s="713"/>
      <c r="K255" s="713"/>
      <c r="L255" s="721" t="s">
        <v>7197</v>
      </c>
      <c r="M255" s="716">
        <v>100000</v>
      </c>
      <c r="N255" s="709"/>
      <c r="O255" s="711">
        <f t="shared" si="4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07">
        <v>45262</v>
      </c>
      <c r="B256" s="713"/>
      <c r="C256" s="713"/>
      <c r="D256" s="721" t="s">
        <v>7541</v>
      </c>
      <c r="E256" s="716">
        <v>52043</v>
      </c>
      <c r="F256" s="711"/>
      <c r="G256" s="711">
        <f t="shared" si="8"/>
        <v>4473371</v>
      </c>
      <c r="H256" s="722"/>
      <c r="I256" s="707">
        <v>45420</v>
      </c>
      <c r="J256" s="713"/>
      <c r="K256" s="713"/>
      <c r="L256" s="719" t="s">
        <v>7778</v>
      </c>
      <c r="M256" s="709">
        <v>40000</v>
      </c>
      <c r="N256" s="709"/>
      <c r="O256" s="711">
        <f t="shared" si="4"/>
        <v>1873806.67</v>
      </c>
      <c r="R256" s="569"/>
      <c r="S256" s="568"/>
      <c r="T256" s="339"/>
      <c r="U256" s="339"/>
      <c r="V256" s="507"/>
    </row>
    <row r="257" spans="1:22" s="14" customFormat="1" x14ac:dyDescent="0.2">
      <c r="A257" s="707">
        <v>45264</v>
      </c>
      <c r="B257" s="713"/>
      <c r="C257" s="713"/>
      <c r="D257" s="719" t="s">
        <v>7502</v>
      </c>
      <c r="E257" s="718">
        <v>600000</v>
      </c>
      <c r="F257" s="711"/>
      <c r="G257" s="711">
        <f t="shared" si="8"/>
        <v>3873371</v>
      </c>
      <c r="H257" s="722"/>
      <c r="I257" s="707">
        <v>45420</v>
      </c>
      <c r="J257" s="713"/>
      <c r="K257" s="713"/>
      <c r="L257" s="719" t="s">
        <v>7803</v>
      </c>
      <c r="M257" s="709">
        <v>50000</v>
      </c>
      <c r="N257" s="709"/>
      <c r="O257" s="711">
        <f t="shared" si="4"/>
        <v>1823806.67</v>
      </c>
      <c r="R257" s="569"/>
      <c r="S257" s="568"/>
      <c r="T257" s="339"/>
      <c r="U257" s="339"/>
      <c r="V257" s="507"/>
    </row>
    <row r="258" spans="1:22" s="14" customFormat="1" ht="24" x14ac:dyDescent="0.2">
      <c r="A258" s="707">
        <v>45265</v>
      </c>
      <c r="B258" s="713"/>
      <c r="C258" s="713"/>
      <c r="D258" s="719" t="s">
        <v>7503</v>
      </c>
      <c r="E258" s="718">
        <v>132000</v>
      </c>
      <c r="F258" s="711"/>
      <c r="G258" s="711">
        <f t="shared" si="8"/>
        <v>3741371</v>
      </c>
      <c r="H258" s="722"/>
      <c r="I258" s="707">
        <v>45420</v>
      </c>
      <c r="J258" s="713"/>
      <c r="K258" s="713"/>
      <c r="L258" s="719" t="s">
        <v>7804</v>
      </c>
      <c r="M258" s="709">
        <v>400000</v>
      </c>
      <c r="N258" s="709"/>
      <c r="O258" s="711">
        <f t="shared" si="4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07">
        <v>45265</v>
      </c>
      <c r="B259" s="713"/>
      <c r="C259" s="713"/>
      <c r="D259" s="719" t="s">
        <v>7504</v>
      </c>
      <c r="E259" s="709">
        <v>100000</v>
      </c>
      <c r="F259" s="711"/>
      <c r="G259" s="711">
        <f t="shared" si="8"/>
        <v>3641371</v>
      </c>
      <c r="H259" s="722"/>
      <c r="I259" s="707">
        <v>45420</v>
      </c>
      <c r="J259" s="713"/>
      <c r="K259" s="713"/>
      <c r="L259" s="719" t="s">
        <v>7788</v>
      </c>
      <c r="M259" s="709">
        <v>750000</v>
      </c>
      <c r="N259" s="709"/>
      <c r="O259" s="711">
        <f t="shared" si="4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07">
        <v>45265</v>
      </c>
      <c r="B260" s="713"/>
      <c r="C260" s="713"/>
      <c r="D260" s="719" t="s">
        <v>7505</v>
      </c>
      <c r="E260" s="709">
        <v>300000</v>
      </c>
      <c r="F260" s="711"/>
      <c r="G260" s="711">
        <f t="shared" si="8"/>
        <v>3341371</v>
      </c>
      <c r="H260" s="722"/>
      <c r="I260" s="707">
        <v>45421</v>
      </c>
      <c r="J260" s="713"/>
      <c r="K260" s="713"/>
      <c r="L260" s="719" t="s">
        <v>7806</v>
      </c>
      <c r="M260" s="709">
        <v>530000</v>
      </c>
      <c r="N260" s="709"/>
      <c r="O260" s="711">
        <f t="shared" si="4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07">
        <v>45265</v>
      </c>
      <c r="B261" s="713"/>
      <c r="C261" s="713"/>
      <c r="D261" s="719" t="s">
        <v>7998</v>
      </c>
      <c r="E261" s="709">
        <v>500000</v>
      </c>
      <c r="F261" s="711"/>
      <c r="G261" s="711">
        <f t="shared" si="8"/>
        <v>2841371</v>
      </c>
      <c r="H261" s="722"/>
      <c r="I261" s="707">
        <v>45423</v>
      </c>
      <c r="J261" s="713"/>
      <c r="K261" s="713"/>
      <c r="L261" s="719" t="s">
        <v>7811</v>
      </c>
      <c r="M261" s="709">
        <v>57000</v>
      </c>
      <c r="N261" s="709"/>
      <c r="O261" s="711">
        <f t="shared" si="4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07">
        <v>45268</v>
      </c>
      <c r="B262" s="713"/>
      <c r="C262" s="713"/>
      <c r="D262" s="719" t="s">
        <v>7508</v>
      </c>
      <c r="E262" s="709">
        <v>112700</v>
      </c>
      <c r="F262" s="711"/>
      <c r="G262" s="711">
        <f t="shared" si="8"/>
        <v>2728671</v>
      </c>
      <c r="H262" s="722"/>
      <c r="I262" s="707">
        <v>45423</v>
      </c>
      <c r="J262" s="713"/>
      <c r="K262" s="713"/>
      <c r="L262" s="719" t="s">
        <v>7810</v>
      </c>
      <c r="M262" s="709">
        <v>84800</v>
      </c>
      <c r="N262" s="709"/>
      <c r="O262" s="711">
        <f t="shared" si="4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07">
        <v>45268</v>
      </c>
      <c r="B263" s="713"/>
      <c r="C263" s="713"/>
      <c r="D263" s="719" t="s">
        <v>7507</v>
      </c>
      <c r="E263" s="709">
        <v>61500</v>
      </c>
      <c r="F263" s="711"/>
      <c r="G263" s="711">
        <f t="shared" ref="G263:G318" si="10">G262+F263-E263</f>
        <v>2667171</v>
      </c>
      <c r="H263" s="722"/>
      <c r="I263" s="707">
        <v>45432</v>
      </c>
      <c r="J263" s="713"/>
      <c r="K263" s="713"/>
      <c r="L263" s="719" t="s">
        <v>7818</v>
      </c>
      <c r="M263" s="709"/>
      <c r="N263" s="709">
        <v>750000</v>
      </c>
      <c r="O263" s="711">
        <f t="shared" si="4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07">
        <v>45268</v>
      </c>
      <c r="B264" s="713"/>
      <c r="C264" s="713"/>
      <c r="D264" s="719" t="s">
        <v>7506</v>
      </c>
      <c r="E264" s="709">
        <v>165000</v>
      </c>
      <c r="F264" s="711"/>
      <c r="G264" s="711">
        <f t="shared" si="10"/>
        <v>2502171</v>
      </c>
      <c r="H264" s="722"/>
      <c r="I264" s="707">
        <v>45432</v>
      </c>
      <c r="J264" s="713"/>
      <c r="K264" s="713"/>
      <c r="L264" s="719" t="s">
        <v>7819</v>
      </c>
      <c r="M264" s="709">
        <v>174000</v>
      </c>
      <c r="N264" s="709"/>
      <c r="O264" s="711">
        <f t="shared" si="4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07">
        <v>45269</v>
      </c>
      <c r="B265" s="713"/>
      <c r="C265" s="713"/>
      <c r="D265" s="719" t="s">
        <v>7509</v>
      </c>
      <c r="E265" s="709">
        <v>340000</v>
      </c>
      <c r="F265" s="711"/>
      <c r="G265" s="711">
        <f t="shared" si="10"/>
        <v>2162171</v>
      </c>
      <c r="H265" s="722"/>
      <c r="I265" s="707">
        <v>45432</v>
      </c>
      <c r="J265" s="713"/>
      <c r="K265" s="713"/>
      <c r="L265" s="719" t="s">
        <v>7549</v>
      </c>
      <c r="M265" s="709">
        <v>30960</v>
      </c>
      <c r="N265" s="709"/>
      <c r="O265" s="711">
        <f t="shared" si="4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07">
        <v>45271</v>
      </c>
      <c r="B266" s="713"/>
      <c r="C266" s="713"/>
      <c r="D266" s="719" t="s">
        <v>7514</v>
      </c>
      <c r="E266" s="709">
        <v>59000</v>
      </c>
      <c r="F266" s="711"/>
      <c r="G266" s="711">
        <f t="shared" si="10"/>
        <v>2103171</v>
      </c>
      <c r="H266" s="722"/>
      <c r="I266" s="707">
        <v>45433</v>
      </c>
      <c r="J266" s="713"/>
      <c r="K266" s="713"/>
      <c r="L266" s="719" t="s">
        <v>7820</v>
      </c>
      <c r="M266" s="709">
        <v>151275</v>
      </c>
      <c r="N266" s="709"/>
      <c r="O266" s="711">
        <f t="shared" si="4"/>
        <v>395771.66999999993</v>
      </c>
      <c r="R266" s="569"/>
      <c r="S266" s="568"/>
      <c r="T266" s="339"/>
      <c r="U266" s="339"/>
      <c r="V266" s="507"/>
    </row>
    <row r="267" spans="1:22" s="14" customFormat="1" ht="24" x14ac:dyDescent="0.25">
      <c r="A267" s="707">
        <v>45272</v>
      </c>
      <c r="B267" s="713"/>
      <c r="C267" s="713"/>
      <c r="D267" s="719" t="s">
        <v>7515</v>
      </c>
      <c r="E267" s="709">
        <v>400000</v>
      </c>
      <c r="F267" s="711"/>
      <c r="G267" s="711">
        <f t="shared" si="10"/>
        <v>1703171</v>
      </c>
      <c r="H267" s="722"/>
      <c r="I267" s="707">
        <v>45434</v>
      </c>
      <c r="J267" s="713"/>
      <c r="K267" s="713"/>
      <c r="L267" s="719" t="s">
        <v>7756</v>
      </c>
      <c r="M267" s="711">
        <v>350000</v>
      </c>
      <c r="N267" s="709"/>
      <c r="O267" s="711">
        <f t="shared" si="4"/>
        <v>45771.669999999925</v>
      </c>
      <c r="R267" s="569"/>
      <c r="S267" s="568"/>
      <c r="T267" s="339"/>
      <c r="U267" s="339"/>
      <c r="V267" s="507"/>
    </row>
    <row r="268" spans="1:22" s="14" customFormat="1" ht="24" x14ac:dyDescent="0.25">
      <c r="A268" s="707">
        <v>45273</v>
      </c>
      <c r="B268" s="713"/>
      <c r="C268" s="713"/>
      <c r="D268" s="719" t="s">
        <v>7515</v>
      </c>
      <c r="E268" s="709">
        <v>600000</v>
      </c>
      <c r="F268" s="711"/>
      <c r="G268" s="711">
        <f t="shared" si="10"/>
        <v>1103171</v>
      </c>
      <c r="H268" s="722"/>
      <c r="I268" s="707">
        <v>45435</v>
      </c>
      <c r="J268" s="713"/>
      <c r="K268" s="713"/>
      <c r="L268" s="719" t="s">
        <v>7756</v>
      </c>
      <c r="M268" s="711">
        <v>100000</v>
      </c>
      <c r="N268" s="709"/>
      <c r="O268" s="711">
        <f t="shared" si="4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07">
        <v>45273</v>
      </c>
      <c r="B269" s="713"/>
      <c r="C269" s="713"/>
      <c r="D269" s="719" t="s">
        <v>7516</v>
      </c>
      <c r="E269" s="709">
        <v>200000</v>
      </c>
      <c r="F269" s="711"/>
      <c r="G269" s="711">
        <f t="shared" si="10"/>
        <v>903171</v>
      </c>
      <c r="H269" s="722"/>
      <c r="I269" s="707">
        <v>45435</v>
      </c>
      <c r="J269" s="713"/>
      <c r="K269" s="713"/>
      <c r="L269" s="719" t="s">
        <v>7788</v>
      </c>
      <c r="M269" s="711">
        <v>20000</v>
      </c>
      <c r="N269" s="709"/>
      <c r="O269" s="711">
        <f t="shared" si="4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07">
        <v>45274</v>
      </c>
      <c r="B270" s="713"/>
      <c r="C270" s="713"/>
      <c r="D270" s="719" t="s">
        <v>7520</v>
      </c>
      <c r="E270" s="709">
        <v>155000</v>
      </c>
      <c r="F270" s="711"/>
      <c r="G270" s="711">
        <f t="shared" si="10"/>
        <v>748171</v>
      </c>
      <c r="H270" s="722"/>
      <c r="I270" s="707">
        <v>45435</v>
      </c>
      <c r="J270" s="713"/>
      <c r="K270" s="713"/>
      <c r="L270" s="719" t="s">
        <v>7834</v>
      </c>
      <c r="M270" s="709"/>
      <c r="N270" s="709">
        <v>670318</v>
      </c>
      <c r="O270" s="711">
        <f t="shared" si="4"/>
        <v>596089.66999999993</v>
      </c>
      <c r="R270" s="569"/>
      <c r="S270" s="568"/>
      <c r="T270" s="339"/>
      <c r="U270" s="339"/>
      <c r="V270" s="507"/>
    </row>
    <row r="271" spans="1:22" s="14" customFormat="1" x14ac:dyDescent="0.25">
      <c r="A271" s="707">
        <v>45274</v>
      </c>
      <c r="B271" s="713"/>
      <c r="C271" s="713"/>
      <c r="D271" s="719" t="s">
        <v>7431</v>
      </c>
      <c r="E271" s="709">
        <v>95000</v>
      </c>
      <c r="F271" s="711"/>
      <c r="G271" s="711">
        <f t="shared" si="10"/>
        <v>653171</v>
      </c>
      <c r="H271" s="722"/>
      <c r="I271" s="707">
        <v>45435</v>
      </c>
      <c r="J271" s="713"/>
      <c r="K271" s="713"/>
      <c r="L271" s="719" t="s">
        <v>7633</v>
      </c>
      <c r="M271" s="709">
        <v>23000</v>
      </c>
      <c r="N271" s="709"/>
      <c r="O271" s="711">
        <f t="shared" si="4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07">
        <v>45275</v>
      </c>
      <c r="B272" s="713"/>
      <c r="C272" s="713"/>
      <c r="D272" s="719" t="s">
        <v>7521</v>
      </c>
      <c r="E272" s="709">
        <v>40000</v>
      </c>
      <c r="F272" s="711"/>
      <c r="G272" s="711">
        <f t="shared" si="10"/>
        <v>613171</v>
      </c>
      <c r="H272" s="722"/>
      <c r="I272" s="707">
        <v>45435</v>
      </c>
      <c r="J272" s="713"/>
      <c r="K272" s="713"/>
      <c r="L272" s="721" t="s">
        <v>7197</v>
      </c>
      <c r="M272" s="716">
        <v>6700</v>
      </c>
      <c r="N272" s="709"/>
      <c r="O272" s="711">
        <f t="shared" si="4"/>
        <v>566389.66999999993</v>
      </c>
      <c r="R272" s="569"/>
      <c r="S272" s="568"/>
      <c r="T272" s="339"/>
      <c r="U272" s="339"/>
      <c r="V272" s="507"/>
    </row>
    <row r="273" spans="1:22" s="14" customFormat="1" x14ac:dyDescent="0.25">
      <c r="A273" s="707">
        <v>45275</v>
      </c>
      <c r="B273" s="713"/>
      <c r="C273" s="713"/>
      <c r="D273" s="719" t="s">
        <v>7505</v>
      </c>
      <c r="E273" s="709">
        <v>300000</v>
      </c>
      <c r="F273" s="711"/>
      <c r="G273" s="711">
        <f t="shared" si="10"/>
        <v>313171</v>
      </c>
      <c r="H273" s="722"/>
      <c r="I273" s="707">
        <v>45437</v>
      </c>
      <c r="J273" s="713"/>
      <c r="K273" s="713"/>
      <c r="L273" s="719" t="s">
        <v>7833</v>
      </c>
      <c r="M273" s="709">
        <v>57000</v>
      </c>
      <c r="N273" s="709"/>
      <c r="O273" s="711">
        <f t="shared" si="4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07">
        <v>45275</v>
      </c>
      <c r="B274" s="713"/>
      <c r="C274" s="713"/>
      <c r="D274" s="719" t="s">
        <v>7522</v>
      </c>
      <c r="E274" s="709">
        <v>143500</v>
      </c>
      <c r="F274" s="711"/>
      <c r="G274" s="711">
        <f t="shared" si="10"/>
        <v>169671</v>
      </c>
      <c r="H274" s="722"/>
      <c r="I274" s="707">
        <v>45441</v>
      </c>
      <c r="J274" s="713"/>
      <c r="K274" s="713"/>
      <c r="L274" s="719" t="s">
        <v>7838</v>
      </c>
      <c r="M274" s="711">
        <v>50000</v>
      </c>
      <c r="N274" s="709"/>
      <c r="O274" s="711">
        <f t="shared" si="4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07">
        <v>45276</v>
      </c>
      <c r="B275" s="713"/>
      <c r="C275" s="713"/>
      <c r="D275" s="719" t="s">
        <v>7404</v>
      </c>
      <c r="E275" s="709">
        <v>160000</v>
      </c>
      <c r="F275" s="711"/>
      <c r="G275" s="711">
        <f t="shared" si="10"/>
        <v>9671</v>
      </c>
      <c r="H275" s="722"/>
      <c r="I275" s="707">
        <v>45442</v>
      </c>
      <c r="J275" s="713"/>
      <c r="K275" s="713"/>
      <c r="L275" s="719" t="s">
        <v>7713</v>
      </c>
      <c r="M275" s="711">
        <v>18960</v>
      </c>
      <c r="N275" s="709"/>
      <c r="O275" s="711">
        <f t="shared" si="4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07">
        <v>45280</v>
      </c>
      <c r="B276" s="713"/>
      <c r="C276" s="713"/>
      <c r="D276" s="719" t="s">
        <v>7542</v>
      </c>
      <c r="E276" s="709"/>
      <c r="F276" s="711">
        <v>5000000</v>
      </c>
      <c r="G276" s="728">
        <f t="shared" si="10"/>
        <v>5009671</v>
      </c>
      <c r="H276" s="722"/>
      <c r="I276" s="707">
        <v>45442</v>
      </c>
      <c r="J276" s="713"/>
      <c r="K276" s="713"/>
      <c r="L276" s="719" t="s">
        <v>7841</v>
      </c>
      <c r="M276" s="711">
        <v>10000</v>
      </c>
      <c r="N276" s="709"/>
      <c r="O276" s="711">
        <f t="shared" si="4"/>
        <v>430429.66999999993</v>
      </c>
      <c r="R276" s="569"/>
      <c r="S276" s="568"/>
      <c r="T276" s="339"/>
      <c r="U276" s="339"/>
      <c r="V276" s="507"/>
    </row>
    <row r="277" spans="1:22" s="14" customFormat="1" x14ac:dyDescent="0.2">
      <c r="A277" s="707">
        <v>45287</v>
      </c>
      <c r="B277" s="713"/>
      <c r="C277" s="713"/>
      <c r="D277" s="717" t="s">
        <v>7559</v>
      </c>
      <c r="E277" s="709">
        <v>250000</v>
      </c>
      <c r="F277" s="711"/>
      <c r="G277" s="711">
        <f t="shared" si="10"/>
        <v>4759671</v>
      </c>
      <c r="H277" s="722"/>
      <c r="I277" s="707">
        <v>45445</v>
      </c>
      <c r="J277" s="713"/>
      <c r="K277" s="713"/>
      <c r="L277" s="719" t="s">
        <v>7846</v>
      </c>
      <c r="M277" s="711">
        <v>40000</v>
      </c>
      <c r="N277" s="709"/>
      <c r="O277" s="711">
        <f t="shared" si="4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07">
        <v>45288</v>
      </c>
      <c r="B278" s="713"/>
      <c r="C278" s="713"/>
      <c r="D278" s="719" t="s">
        <v>7471</v>
      </c>
      <c r="E278" s="709">
        <v>765000</v>
      </c>
      <c r="F278" s="711"/>
      <c r="G278" s="711">
        <f t="shared" si="10"/>
        <v>3994671</v>
      </c>
      <c r="H278" s="722"/>
      <c r="I278" s="707">
        <v>45447</v>
      </c>
      <c r="J278" s="713"/>
      <c r="K278" s="713"/>
      <c r="L278" s="719" t="s">
        <v>7848</v>
      </c>
      <c r="M278" s="711">
        <v>132500</v>
      </c>
      <c r="N278" s="709"/>
      <c r="O278" s="711">
        <f t="shared" si="4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">
      <c r="A279" s="707">
        <v>45288</v>
      </c>
      <c r="B279" s="713"/>
      <c r="C279" s="713"/>
      <c r="D279" s="719" t="s">
        <v>7564</v>
      </c>
      <c r="E279" s="718">
        <v>1000000</v>
      </c>
      <c r="F279" s="711"/>
      <c r="G279" s="711">
        <f t="shared" si="10"/>
        <v>2994671</v>
      </c>
      <c r="H279" s="722"/>
      <c r="I279" s="707">
        <v>45451</v>
      </c>
      <c r="J279" s="713"/>
      <c r="K279" s="713"/>
      <c r="L279" s="719" t="s">
        <v>7850</v>
      </c>
      <c r="M279" s="711">
        <v>83000</v>
      </c>
      <c r="N279" s="709"/>
      <c r="O279" s="711">
        <f t="shared" si="4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">
      <c r="A280" s="707">
        <v>45295</v>
      </c>
      <c r="B280" s="713"/>
      <c r="C280" s="713"/>
      <c r="D280" s="719" t="s">
        <v>7579</v>
      </c>
      <c r="E280" s="718">
        <v>1000000</v>
      </c>
      <c r="F280" s="711"/>
      <c r="G280" s="711">
        <f t="shared" si="10"/>
        <v>1994671</v>
      </c>
      <c r="H280" s="722"/>
      <c r="I280" s="707">
        <v>45453</v>
      </c>
      <c r="J280" s="713"/>
      <c r="K280" s="713"/>
      <c r="L280" s="719" t="s">
        <v>7713</v>
      </c>
      <c r="M280" s="711">
        <v>10200</v>
      </c>
      <c r="N280" s="709"/>
      <c r="O280" s="711">
        <f t="shared" si="4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07">
        <v>45295</v>
      </c>
      <c r="B281" s="713"/>
      <c r="C281" s="713"/>
      <c r="D281" s="719" t="s">
        <v>7471</v>
      </c>
      <c r="E281" s="709">
        <v>750000</v>
      </c>
      <c r="F281" s="711"/>
      <c r="G281" s="711">
        <f t="shared" si="10"/>
        <v>1244671</v>
      </c>
      <c r="H281" s="722"/>
      <c r="I281" s="707">
        <v>45453</v>
      </c>
      <c r="J281" s="713"/>
      <c r="K281" s="713"/>
      <c r="L281" s="719" t="s">
        <v>7851</v>
      </c>
      <c r="M281" s="711">
        <v>40000</v>
      </c>
      <c r="N281" s="709"/>
      <c r="O281" s="711">
        <f t="shared" si="4"/>
        <v>124729.66999999993</v>
      </c>
      <c r="R281" s="569"/>
      <c r="S281" s="568"/>
      <c r="T281" s="339"/>
      <c r="U281" s="339"/>
      <c r="V281" s="507"/>
    </row>
    <row r="282" spans="1:22" s="14" customFormat="1" x14ac:dyDescent="0.2">
      <c r="A282" s="707">
        <v>45300</v>
      </c>
      <c r="B282" s="713"/>
      <c r="C282" s="713"/>
      <c r="D282" s="719" t="s">
        <v>7579</v>
      </c>
      <c r="E282" s="718">
        <v>900000</v>
      </c>
      <c r="F282" s="711"/>
      <c r="G282" s="711">
        <f t="shared" si="10"/>
        <v>344671</v>
      </c>
      <c r="H282" s="722"/>
      <c r="I282" s="707">
        <v>45455</v>
      </c>
      <c r="J282" s="713"/>
      <c r="K282" s="713"/>
      <c r="L282" s="719" t="s">
        <v>7858</v>
      </c>
      <c r="M282" s="711">
        <v>80000</v>
      </c>
      <c r="N282" s="709"/>
      <c r="O282" s="711">
        <f t="shared" si="4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07">
        <v>45300</v>
      </c>
      <c r="B283" s="713"/>
      <c r="C283" s="713"/>
      <c r="D283" s="719" t="s">
        <v>7595</v>
      </c>
      <c r="E283" s="709">
        <v>40000</v>
      </c>
      <c r="F283" s="711"/>
      <c r="G283" s="711">
        <f t="shared" si="10"/>
        <v>304671</v>
      </c>
      <c r="H283" s="722"/>
      <c r="I283" s="707">
        <v>45469</v>
      </c>
      <c r="J283" s="713"/>
      <c r="K283" s="713"/>
      <c r="L283" s="719" t="s">
        <v>7875</v>
      </c>
      <c r="M283" s="711"/>
      <c r="N283" s="736">
        <v>6619389</v>
      </c>
      <c r="O283" s="711">
        <f t="shared" si="4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07">
        <v>45313</v>
      </c>
      <c r="B284" s="713"/>
      <c r="C284" s="713"/>
      <c r="D284" s="721" t="s">
        <v>7625</v>
      </c>
      <c r="E284" s="716">
        <v>15850</v>
      </c>
      <c r="F284" s="711"/>
      <c r="G284" s="711">
        <f t="shared" si="10"/>
        <v>288821</v>
      </c>
      <c r="H284" s="722"/>
      <c r="I284" s="707">
        <v>45471</v>
      </c>
      <c r="J284" s="713"/>
      <c r="K284" s="713"/>
      <c r="L284" s="719" t="s">
        <v>7877</v>
      </c>
      <c r="M284" s="711">
        <v>100000</v>
      </c>
      <c r="N284" s="709"/>
      <c r="O284" s="711">
        <f t="shared" si="4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07">
        <v>45313</v>
      </c>
      <c r="B285" s="713"/>
      <c r="C285" s="713"/>
      <c r="D285" s="719" t="s">
        <v>7627</v>
      </c>
      <c r="E285" s="709"/>
      <c r="F285" s="711">
        <v>10000000</v>
      </c>
      <c r="G285" s="711">
        <f t="shared" si="10"/>
        <v>10288821</v>
      </c>
      <c r="H285" s="722"/>
      <c r="I285" s="707">
        <v>45471</v>
      </c>
      <c r="J285" s="713"/>
      <c r="K285" s="713"/>
      <c r="L285" s="721" t="s">
        <v>7197</v>
      </c>
      <c r="M285" s="747">
        <v>66000</v>
      </c>
      <c r="N285" s="709"/>
      <c r="O285" s="711">
        <f t="shared" si="4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07">
        <v>45315</v>
      </c>
      <c r="B286" s="713"/>
      <c r="C286" s="713"/>
      <c r="D286" s="719" t="s">
        <v>7632</v>
      </c>
      <c r="E286" s="709">
        <v>500000</v>
      </c>
      <c r="F286" s="711"/>
      <c r="G286" s="711">
        <f t="shared" si="10"/>
        <v>9788821</v>
      </c>
      <c r="H286" s="722"/>
      <c r="I286" s="707">
        <v>45472</v>
      </c>
      <c r="J286" s="713"/>
      <c r="K286" s="713"/>
      <c r="L286" s="719" t="s">
        <v>7883</v>
      </c>
      <c r="M286" s="711">
        <v>50000</v>
      </c>
      <c r="N286" s="709"/>
      <c r="O286" s="711">
        <f t="shared" si="4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07">
        <v>45315</v>
      </c>
      <c r="B287" s="713"/>
      <c r="C287" s="713"/>
      <c r="D287" s="719" t="s">
        <v>7633</v>
      </c>
      <c r="E287" s="709">
        <v>150000</v>
      </c>
      <c r="F287" s="711"/>
      <c r="G287" s="711">
        <f t="shared" si="10"/>
        <v>9638821</v>
      </c>
      <c r="H287" s="722"/>
      <c r="I287" s="707">
        <v>45472</v>
      </c>
      <c r="J287" s="713"/>
      <c r="K287" s="713"/>
      <c r="L287" s="719" t="s">
        <v>7517</v>
      </c>
      <c r="M287" s="711"/>
      <c r="N287" s="709">
        <v>1421846</v>
      </c>
      <c r="O287" s="711">
        <f t="shared" si="4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">
      <c r="A288" s="707">
        <v>45316</v>
      </c>
      <c r="B288" s="713"/>
      <c r="C288" s="713"/>
      <c r="D288" s="719" t="s">
        <v>7579</v>
      </c>
      <c r="E288" s="718">
        <v>1000000</v>
      </c>
      <c r="F288" s="711"/>
      <c r="G288" s="711">
        <f t="shared" si="10"/>
        <v>8638821</v>
      </c>
      <c r="H288" s="722"/>
      <c r="I288" s="707">
        <v>45472</v>
      </c>
      <c r="J288" s="713"/>
      <c r="K288" s="713"/>
      <c r="L288" s="721" t="s">
        <v>7197</v>
      </c>
      <c r="M288" s="747">
        <v>14000</v>
      </c>
      <c r="N288" s="709"/>
      <c r="O288" s="711">
        <f t="shared" si="4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07">
        <v>45316</v>
      </c>
      <c r="B289" s="713"/>
      <c r="C289" s="713"/>
      <c r="D289" s="719" t="s">
        <v>7635</v>
      </c>
      <c r="E289" s="709">
        <v>200000</v>
      </c>
      <c r="F289" s="711"/>
      <c r="G289" s="711">
        <f t="shared" si="10"/>
        <v>8438821</v>
      </c>
      <c r="H289" s="722"/>
      <c r="I289" s="707">
        <v>45472</v>
      </c>
      <c r="J289" s="713"/>
      <c r="K289" s="713"/>
      <c r="L289" s="719" t="s">
        <v>7884</v>
      </c>
      <c r="M289" s="711">
        <v>40000</v>
      </c>
      <c r="N289" s="709"/>
      <c r="O289" s="711">
        <f t="shared" si="4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07">
        <v>45317</v>
      </c>
      <c r="B290" s="713"/>
      <c r="C290" s="713"/>
      <c r="D290" s="719" t="s">
        <v>7640</v>
      </c>
      <c r="E290" s="709">
        <v>500000</v>
      </c>
      <c r="F290" s="711"/>
      <c r="G290" s="711">
        <f t="shared" si="10"/>
        <v>7938821</v>
      </c>
      <c r="H290" s="722"/>
      <c r="I290" s="707">
        <v>45472</v>
      </c>
      <c r="J290" s="713"/>
      <c r="K290" s="713"/>
      <c r="L290" s="719" t="s">
        <v>7885</v>
      </c>
      <c r="M290" s="711">
        <v>10000</v>
      </c>
      <c r="N290" s="709"/>
      <c r="O290" s="711">
        <f t="shared" si="4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07">
        <v>45317</v>
      </c>
      <c r="B291" s="713"/>
      <c r="C291" s="713"/>
      <c r="D291" s="719" t="s">
        <v>7639</v>
      </c>
      <c r="E291" s="709">
        <v>500000</v>
      </c>
      <c r="F291" s="711"/>
      <c r="G291" s="711">
        <f t="shared" si="10"/>
        <v>7438821</v>
      </c>
      <c r="H291" s="722"/>
      <c r="I291" s="707">
        <v>45474</v>
      </c>
      <c r="J291" s="713"/>
      <c r="K291" s="713"/>
      <c r="L291" s="719" t="s">
        <v>7906</v>
      </c>
      <c r="M291" s="711">
        <v>100000</v>
      </c>
      <c r="N291" s="709"/>
      <c r="O291" s="711">
        <f t="shared" si="4"/>
        <v>7705964.6699999999</v>
      </c>
      <c r="R291" s="569"/>
      <c r="S291" s="568"/>
      <c r="T291" s="339"/>
      <c r="U291" s="339"/>
      <c r="V291" s="507"/>
    </row>
    <row r="292" spans="1:22" s="14" customFormat="1" x14ac:dyDescent="0.2">
      <c r="A292" s="707">
        <v>45322</v>
      </c>
      <c r="B292" s="713"/>
      <c r="C292" s="713"/>
      <c r="D292" s="717" t="s">
        <v>7645</v>
      </c>
      <c r="E292" s="729">
        <v>300000</v>
      </c>
      <c r="F292" s="730"/>
      <c r="G292" s="711">
        <f t="shared" si="10"/>
        <v>7138821</v>
      </c>
      <c r="H292" s="722"/>
      <c r="I292" s="707">
        <v>45474</v>
      </c>
      <c r="J292" s="713"/>
      <c r="K292" s="713"/>
      <c r="L292" s="719" t="s">
        <v>7720</v>
      </c>
      <c r="M292" s="711">
        <v>1300000</v>
      </c>
      <c r="N292" s="709"/>
      <c r="O292" s="711">
        <f t="shared" si="4"/>
        <v>6405964.6699999999</v>
      </c>
      <c r="R292" s="569"/>
      <c r="S292" s="568"/>
      <c r="T292" s="339"/>
      <c r="U292" s="339"/>
      <c r="V292" s="507"/>
    </row>
    <row r="293" spans="1:22" s="14" customFormat="1" ht="24" x14ac:dyDescent="0.2">
      <c r="A293" s="707">
        <v>45322</v>
      </c>
      <c r="B293" s="713"/>
      <c r="C293" s="713"/>
      <c r="D293" s="717" t="s">
        <v>7646</v>
      </c>
      <c r="E293" s="709">
        <v>90000</v>
      </c>
      <c r="F293" s="711"/>
      <c r="G293" s="711">
        <f t="shared" si="10"/>
        <v>7048821</v>
      </c>
      <c r="H293" s="722"/>
      <c r="I293" s="707">
        <v>45474</v>
      </c>
      <c r="J293" s="713"/>
      <c r="K293" s="713"/>
      <c r="L293" s="719" t="s">
        <v>7905</v>
      </c>
      <c r="M293" s="711">
        <v>1500000</v>
      </c>
      <c r="N293" s="709"/>
      <c r="O293" s="711">
        <f t="shared" si="4"/>
        <v>4905964.67</v>
      </c>
      <c r="R293" s="569"/>
      <c r="S293" s="568"/>
      <c r="T293" s="339"/>
      <c r="U293" s="339"/>
      <c r="V293" s="507"/>
    </row>
    <row r="294" spans="1:22" s="14" customFormat="1" x14ac:dyDescent="0.2">
      <c r="A294" s="707">
        <v>45324</v>
      </c>
      <c r="B294" s="713"/>
      <c r="C294" s="713"/>
      <c r="D294" s="717" t="s">
        <v>7647</v>
      </c>
      <c r="E294" s="709">
        <v>2000000</v>
      </c>
      <c r="F294" s="711"/>
      <c r="G294" s="711">
        <f t="shared" si="10"/>
        <v>5048821</v>
      </c>
      <c r="H294" s="722"/>
      <c r="I294" s="707">
        <v>45475</v>
      </c>
      <c r="J294" s="713"/>
      <c r="K294" s="713"/>
      <c r="L294" s="719" t="s">
        <v>7893</v>
      </c>
      <c r="M294" s="711">
        <v>25000</v>
      </c>
      <c r="N294" s="709"/>
      <c r="O294" s="711">
        <f t="shared" si="4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07">
        <v>45328</v>
      </c>
      <c r="B295" s="713"/>
      <c r="C295" s="713"/>
      <c r="D295" s="719" t="s">
        <v>7647</v>
      </c>
      <c r="E295" s="709">
        <v>1500000</v>
      </c>
      <c r="F295" s="711"/>
      <c r="G295" s="711">
        <f t="shared" si="10"/>
        <v>3548821</v>
      </c>
      <c r="H295" s="722"/>
      <c r="I295" s="707">
        <v>45475</v>
      </c>
      <c r="J295" s="713"/>
      <c r="K295" s="713"/>
      <c r="L295" s="719" t="s">
        <v>7894</v>
      </c>
      <c r="M295" s="711">
        <v>30000</v>
      </c>
      <c r="N295" s="709"/>
      <c r="O295" s="711">
        <f t="shared" si="4"/>
        <v>4850964.67</v>
      </c>
      <c r="R295" s="569"/>
      <c r="S295" s="568"/>
      <c r="T295" s="339"/>
      <c r="U295" s="339"/>
      <c r="V295" s="507"/>
    </row>
    <row r="296" spans="1:22" s="14" customFormat="1" x14ac:dyDescent="0.25">
      <c r="A296" s="707">
        <v>45329</v>
      </c>
      <c r="B296" s="713"/>
      <c r="C296" s="713"/>
      <c r="D296" s="719" t="s">
        <v>7657</v>
      </c>
      <c r="E296" s="709">
        <v>208000</v>
      </c>
      <c r="F296" s="711"/>
      <c r="G296" s="711">
        <f t="shared" si="10"/>
        <v>3340821</v>
      </c>
      <c r="H296" s="722"/>
      <c r="I296" s="707">
        <v>45476</v>
      </c>
      <c r="J296" s="713"/>
      <c r="K296" s="713"/>
      <c r="L296" s="719" t="s">
        <v>7895</v>
      </c>
      <c r="M296" s="711">
        <v>150000</v>
      </c>
      <c r="N296" s="709"/>
      <c r="O296" s="711">
        <f t="shared" si="4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07">
        <v>45329</v>
      </c>
      <c r="B297" s="713"/>
      <c r="C297" s="713"/>
      <c r="D297" s="719" t="s">
        <v>7658</v>
      </c>
      <c r="E297" s="709">
        <v>23680</v>
      </c>
      <c r="F297" s="709"/>
      <c r="G297" s="711">
        <f t="shared" si="10"/>
        <v>3317141</v>
      </c>
      <c r="H297" s="722"/>
      <c r="I297" s="707">
        <v>45476</v>
      </c>
      <c r="J297" s="713"/>
      <c r="K297" s="713"/>
      <c r="L297" s="719" t="s">
        <v>7897</v>
      </c>
      <c r="M297" s="711">
        <v>98000</v>
      </c>
      <c r="N297" s="709"/>
      <c r="O297" s="711">
        <f t="shared" si="4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07">
        <v>45334</v>
      </c>
      <c r="B298" s="713"/>
      <c r="C298" s="713"/>
      <c r="D298" s="719" t="s">
        <v>7662</v>
      </c>
      <c r="E298" s="709">
        <v>500000</v>
      </c>
      <c r="F298" s="709"/>
      <c r="G298" s="711">
        <f t="shared" si="10"/>
        <v>2817141</v>
      </c>
      <c r="H298" s="722"/>
      <c r="I298" s="707">
        <v>45476</v>
      </c>
      <c r="J298" s="713"/>
      <c r="K298" s="713"/>
      <c r="L298" s="719" t="s">
        <v>7898</v>
      </c>
      <c r="M298" s="711">
        <v>105000</v>
      </c>
      <c r="N298" s="709"/>
      <c r="O298" s="711">
        <f t="shared" si="4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07">
        <v>45335</v>
      </c>
      <c r="B299" s="713"/>
      <c r="C299" s="713"/>
      <c r="D299" s="719" t="s">
        <v>7658</v>
      </c>
      <c r="E299" s="709">
        <v>10900</v>
      </c>
      <c r="F299" s="709"/>
      <c r="G299" s="711">
        <f t="shared" si="10"/>
        <v>2806241</v>
      </c>
      <c r="H299" s="722"/>
      <c r="I299" s="707">
        <v>45477</v>
      </c>
      <c r="J299" s="713"/>
      <c r="K299" s="713"/>
      <c r="L299" s="719" t="s">
        <v>7899</v>
      </c>
      <c r="M299" s="711">
        <v>500000</v>
      </c>
      <c r="N299" s="709"/>
      <c r="O299" s="711">
        <f t="shared" si="4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07">
        <v>45336</v>
      </c>
      <c r="B300" s="713"/>
      <c r="C300" s="713"/>
      <c r="D300" s="719" t="s">
        <v>7579</v>
      </c>
      <c r="E300" s="709">
        <v>1000000</v>
      </c>
      <c r="F300" s="709"/>
      <c r="G300" s="711">
        <f t="shared" si="10"/>
        <v>1806241</v>
      </c>
      <c r="H300" s="722"/>
      <c r="I300" s="707">
        <v>45477</v>
      </c>
      <c r="J300" s="713"/>
      <c r="K300" s="713"/>
      <c r="L300" s="719" t="s">
        <v>7900</v>
      </c>
      <c r="M300" s="711">
        <v>200000</v>
      </c>
      <c r="N300" s="709"/>
      <c r="O300" s="711">
        <f t="shared" si="4"/>
        <v>3797964.67</v>
      </c>
      <c r="R300" s="569"/>
      <c r="S300" s="568"/>
      <c r="T300" s="339"/>
      <c r="U300" s="339"/>
      <c r="V300" s="507"/>
    </row>
    <row r="301" spans="1:22" s="14" customFormat="1" x14ac:dyDescent="0.25">
      <c r="A301" s="707">
        <v>45336</v>
      </c>
      <c r="B301" s="713"/>
      <c r="C301" s="713"/>
      <c r="D301" s="719" t="s">
        <v>7535</v>
      </c>
      <c r="E301" s="709">
        <v>500000</v>
      </c>
      <c r="F301" s="709"/>
      <c r="G301" s="711">
        <f t="shared" si="10"/>
        <v>1306241</v>
      </c>
      <c r="H301" s="722"/>
      <c r="I301" s="707">
        <v>45478</v>
      </c>
      <c r="J301" s="713"/>
      <c r="K301" s="713"/>
      <c r="L301" s="719" t="s">
        <v>7899</v>
      </c>
      <c r="M301" s="711">
        <v>300000</v>
      </c>
      <c r="N301" s="709"/>
      <c r="O301" s="711">
        <f t="shared" si="4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07">
        <v>45337</v>
      </c>
      <c r="B302" s="713"/>
      <c r="C302" s="713"/>
      <c r="D302" s="719" t="s">
        <v>7666</v>
      </c>
      <c r="E302" s="709">
        <v>500000</v>
      </c>
      <c r="F302" s="709"/>
      <c r="G302" s="711">
        <f t="shared" si="10"/>
        <v>806241</v>
      </c>
      <c r="H302" s="722"/>
      <c r="I302" s="707">
        <v>45478</v>
      </c>
      <c r="J302" s="713"/>
      <c r="K302" s="713"/>
      <c r="L302" s="719" t="s">
        <v>7899</v>
      </c>
      <c r="M302" s="711">
        <v>100000</v>
      </c>
      <c r="N302" s="709"/>
      <c r="O302" s="711">
        <f t="shared" ref="O302:O391" si="11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07">
        <v>45338</v>
      </c>
      <c r="B303" s="713"/>
      <c r="C303" s="713"/>
      <c r="D303" s="719" t="s">
        <v>7668</v>
      </c>
      <c r="E303" s="709">
        <v>50000</v>
      </c>
      <c r="F303" s="709"/>
      <c r="G303" s="711">
        <f t="shared" si="10"/>
        <v>756241</v>
      </c>
      <c r="H303" s="722"/>
      <c r="I303" s="707">
        <v>45478</v>
      </c>
      <c r="J303" s="713"/>
      <c r="K303" s="713"/>
      <c r="L303" s="719" t="s">
        <v>7901</v>
      </c>
      <c r="M303" s="711">
        <v>200000</v>
      </c>
      <c r="N303" s="709"/>
      <c r="O303" s="711">
        <f t="shared" si="11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07">
        <v>45339</v>
      </c>
      <c r="B304" s="713"/>
      <c r="C304" s="713"/>
      <c r="D304" s="719" t="s">
        <v>7674</v>
      </c>
      <c r="E304" s="709">
        <v>100000</v>
      </c>
      <c r="F304" s="709"/>
      <c r="G304" s="711">
        <f t="shared" si="10"/>
        <v>656241</v>
      </c>
      <c r="H304" s="722"/>
      <c r="I304" s="707">
        <v>45478</v>
      </c>
      <c r="J304" s="713"/>
      <c r="K304" s="713"/>
      <c r="L304" s="719" t="s">
        <v>7902</v>
      </c>
      <c r="M304" s="711">
        <v>115000</v>
      </c>
      <c r="N304" s="709"/>
      <c r="O304" s="711">
        <f t="shared" si="11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07">
        <v>45339</v>
      </c>
      <c r="B305" s="713"/>
      <c r="C305" s="713"/>
      <c r="D305" s="719" t="s">
        <v>7471</v>
      </c>
      <c r="E305" s="709">
        <v>400000</v>
      </c>
      <c r="F305" s="709"/>
      <c r="G305" s="711">
        <f t="shared" si="10"/>
        <v>256241</v>
      </c>
      <c r="H305" s="722"/>
      <c r="I305" s="707">
        <v>45480</v>
      </c>
      <c r="J305" s="713"/>
      <c r="K305" s="713"/>
      <c r="L305" s="719" t="s">
        <v>7903</v>
      </c>
      <c r="M305" s="711">
        <v>949640</v>
      </c>
      <c r="N305" s="709"/>
      <c r="O305" s="711">
        <f t="shared" si="11"/>
        <v>2133324.67</v>
      </c>
      <c r="R305" s="569"/>
      <c r="S305" s="568"/>
      <c r="T305" s="339"/>
      <c r="U305" s="339"/>
      <c r="V305" s="507"/>
    </row>
    <row r="306" spans="1:22" s="14" customFormat="1" x14ac:dyDescent="0.25">
      <c r="A306" s="707">
        <v>45339</v>
      </c>
      <c r="B306" s="713"/>
      <c r="C306" s="713"/>
      <c r="D306" s="719" t="s">
        <v>7505</v>
      </c>
      <c r="E306" s="709">
        <v>100000</v>
      </c>
      <c r="F306" s="709"/>
      <c r="G306" s="711">
        <f t="shared" si="10"/>
        <v>156241</v>
      </c>
      <c r="H306" s="722"/>
      <c r="I306" s="707">
        <v>45481</v>
      </c>
      <c r="J306" s="713"/>
      <c r="K306" s="713"/>
      <c r="L306" s="719" t="s">
        <v>7909</v>
      </c>
      <c r="M306" s="711">
        <v>14500</v>
      </c>
      <c r="N306" s="709"/>
      <c r="O306" s="711">
        <f t="shared" si="11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07">
        <v>45339</v>
      </c>
      <c r="B307" s="713"/>
      <c r="C307" s="713"/>
      <c r="D307" s="719" t="s">
        <v>7677</v>
      </c>
      <c r="E307" s="709">
        <v>17400</v>
      </c>
      <c r="F307" s="709"/>
      <c r="G307" s="711">
        <f t="shared" si="10"/>
        <v>138841</v>
      </c>
      <c r="H307" s="722"/>
      <c r="I307" s="707">
        <v>45481</v>
      </c>
      <c r="J307" s="713"/>
      <c r="K307" s="713"/>
      <c r="L307" s="719" t="s">
        <v>7763</v>
      </c>
      <c r="M307" s="711"/>
      <c r="N307" s="709">
        <v>1793332</v>
      </c>
      <c r="O307" s="711">
        <f t="shared" si="11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07">
        <v>45339</v>
      </c>
      <c r="B308" s="713"/>
      <c r="C308" s="713"/>
      <c r="D308" s="721" t="s">
        <v>7625</v>
      </c>
      <c r="E308" s="709">
        <v>76000</v>
      </c>
      <c r="F308" s="709"/>
      <c r="G308" s="711">
        <f t="shared" si="10"/>
        <v>62841</v>
      </c>
      <c r="H308" s="722"/>
      <c r="I308" s="707">
        <v>45481</v>
      </c>
      <c r="J308" s="713"/>
      <c r="K308" s="713"/>
      <c r="L308" s="721" t="s">
        <v>7197</v>
      </c>
      <c r="M308" s="747">
        <v>17000</v>
      </c>
      <c r="N308" s="709"/>
      <c r="O308" s="711">
        <f t="shared" si="11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07">
        <v>45343</v>
      </c>
      <c r="B309" s="713"/>
      <c r="C309" s="713"/>
      <c r="D309" s="719" t="s">
        <v>7690</v>
      </c>
      <c r="E309" s="709"/>
      <c r="F309" s="709">
        <v>5000000</v>
      </c>
      <c r="G309" s="711">
        <f t="shared" si="10"/>
        <v>5062841</v>
      </c>
      <c r="H309" s="722"/>
      <c r="I309" s="707">
        <v>45482</v>
      </c>
      <c r="J309" s="713"/>
      <c r="K309" s="713"/>
      <c r="L309" s="719" t="s">
        <v>7911</v>
      </c>
      <c r="M309" s="711">
        <v>25000</v>
      </c>
      <c r="N309" s="709"/>
      <c r="O309" s="711">
        <f t="shared" si="11"/>
        <v>3870156.67</v>
      </c>
      <c r="R309" s="569"/>
      <c r="S309" s="568"/>
      <c r="T309" s="339"/>
      <c r="U309" s="339"/>
      <c r="V309" s="507"/>
    </row>
    <row r="310" spans="1:22" s="14" customFormat="1" x14ac:dyDescent="0.2">
      <c r="A310" s="707">
        <v>45346</v>
      </c>
      <c r="B310" s="713"/>
      <c r="C310" s="713"/>
      <c r="D310" s="719" t="s">
        <v>7579</v>
      </c>
      <c r="E310" s="718">
        <v>500000</v>
      </c>
      <c r="F310" s="709"/>
      <c r="G310" s="711">
        <f t="shared" si="10"/>
        <v>4562841</v>
      </c>
      <c r="H310" s="722"/>
      <c r="I310" s="707">
        <v>45483</v>
      </c>
      <c r="J310" s="713"/>
      <c r="K310" s="713"/>
      <c r="L310" s="719" t="s">
        <v>7914</v>
      </c>
      <c r="M310" s="711">
        <v>145000</v>
      </c>
      <c r="N310" s="709"/>
      <c r="O310" s="711">
        <f t="shared" si="11"/>
        <v>3725156.67</v>
      </c>
      <c r="R310" s="569"/>
      <c r="S310" s="568"/>
      <c r="T310" s="339"/>
      <c r="U310" s="339"/>
      <c r="V310" s="507"/>
    </row>
    <row r="311" spans="1:22" s="14" customFormat="1" x14ac:dyDescent="0.2">
      <c r="A311" s="707">
        <v>45346</v>
      </c>
      <c r="B311" s="713"/>
      <c r="C311" s="713"/>
      <c r="D311" s="719" t="s">
        <v>7694</v>
      </c>
      <c r="E311" s="718">
        <v>500000</v>
      </c>
      <c r="F311" s="709"/>
      <c r="G311" s="711">
        <f t="shared" si="10"/>
        <v>4062841</v>
      </c>
      <c r="H311" s="722"/>
      <c r="I311" s="707">
        <v>45484</v>
      </c>
      <c r="J311" s="713"/>
      <c r="K311" s="713"/>
      <c r="L311" s="719" t="s">
        <v>7915</v>
      </c>
      <c r="M311" s="711">
        <v>214000</v>
      </c>
      <c r="N311" s="709"/>
      <c r="O311" s="711">
        <f t="shared" si="11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07">
        <v>45349</v>
      </c>
      <c r="B312" s="713"/>
      <c r="C312" s="713"/>
      <c r="D312" s="719" t="s">
        <v>7436</v>
      </c>
      <c r="E312" s="709">
        <v>1000000</v>
      </c>
      <c r="F312" s="709"/>
      <c r="G312" s="711">
        <f t="shared" si="10"/>
        <v>3062841</v>
      </c>
      <c r="H312" s="722"/>
      <c r="I312" s="707">
        <v>45485</v>
      </c>
      <c r="J312" s="713"/>
      <c r="K312" s="713"/>
      <c r="L312" s="719" t="s">
        <v>7898</v>
      </c>
      <c r="M312" s="711">
        <v>100000</v>
      </c>
      <c r="N312" s="709"/>
      <c r="O312" s="711">
        <f t="shared" si="11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07">
        <v>45350</v>
      </c>
      <c r="B313" s="713"/>
      <c r="C313" s="713"/>
      <c r="D313" s="719" t="s">
        <v>7505</v>
      </c>
      <c r="E313" s="709">
        <v>300000</v>
      </c>
      <c r="F313" s="709"/>
      <c r="G313" s="711">
        <f t="shared" si="10"/>
        <v>2762841</v>
      </c>
      <c r="H313" s="722"/>
      <c r="I313" s="707">
        <v>45486</v>
      </c>
      <c r="J313" s="713"/>
      <c r="K313" s="713"/>
      <c r="L313" s="719" t="s">
        <v>7611</v>
      </c>
      <c r="M313" s="711">
        <v>85000</v>
      </c>
      <c r="N313" s="709"/>
      <c r="O313" s="711">
        <f t="shared" si="11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07">
        <v>45353</v>
      </c>
      <c r="B314" s="713"/>
      <c r="C314" s="713"/>
      <c r="D314" s="719" t="s">
        <v>7505</v>
      </c>
      <c r="E314" s="709">
        <v>100000</v>
      </c>
      <c r="F314" s="709"/>
      <c r="G314" s="711">
        <f t="shared" si="10"/>
        <v>2662841</v>
      </c>
      <c r="H314" s="722"/>
      <c r="I314" s="707">
        <v>45486</v>
      </c>
      <c r="J314" s="713"/>
      <c r="K314" s="713"/>
      <c r="L314" s="719" t="s">
        <v>7917</v>
      </c>
      <c r="M314" s="711">
        <v>75000</v>
      </c>
      <c r="N314" s="709"/>
      <c r="O314" s="711">
        <f t="shared" si="11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07">
        <v>45355</v>
      </c>
      <c r="B315" s="713"/>
      <c r="C315" s="713"/>
      <c r="D315" s="719" t="s">
        <v>7708</v>
      </c>
      <c r="E315" s="709">
        <v>1000000</v>
      </c>
      <c r="F315" s="709"/>
      <c r="G315" s="711">
        <f t="shared" si="10"/>
        <v>1662841</v>
      </c>
      <c r="H315" s="722"/>
      <c r="I315" s="707">
        <v>45486</v>
      </c>
      <c r="J315" s="713"/>
      <c r="K315" s="713"/>
      <c r="L315" s="719" t="s">
        <v>7922</v>
      </c>
      <c r="M315" s="711">
        <v>90000</v>
      </c>
      <c r="N315" s="709"/>
      <c r="O315" s="711">
        <f t="shared" si="11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07">
        <v>45355</v>
      </c>
      <c r="B316" s="713"/>
      <c r="C316" s="713"/>
      <c r="D316" s="719" t="s">
        <v>7708</v>
      </c>
      <c r="E316" s="709">
        <v>500000</v>
      </c>
      <c r="F316" s="709"/>
      <c r="G316" s="711">
        <f t="shared" si="10"/>
        <v>1162841</v>
      </c>
      <c r="H316" s="722"/>
      <c r="I316" s="707">
        <v>45486</v>
      </c>
      <c r="J316" s="713"/>
      <c r="K316" s="713"/>
      <c r="L316" s="719" t="s">
        <v>7923</v>
      </c>
      <c r="M316" s="711">
        <v>80000</v>
      </c>
      <c r="N316" s="709"/>
      <c r="O316" s="711">
        <f t="shared" si="11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07">
        <v>45358</v>
      </c>
      <c r="B317" s="713"/>
      <c r="C317" s="713"/>
      <c r="D317" s="721" t="s">
        <v>7197</v>
      </c>
      <c r="E317" s="709">
        <v>45000</v>
      </c>
      <c r="F317" s="709"/>
      <c r="G317" s="711">
        <f t="shared" si="10"/>
        <v>1117841</v>
      </c>
      <c r="H317" s="722"/>
      <c r="I317" s="707">
        <v>45487</v>
      </c>
      <c r="J317" s="713"/>
      <c r="K317" s="713"/>
      <c r="L317" s="719" t="s">
        <v>7924</v>
      </c>
      <c r="M317" s="711">
        <v>235000</v>
      </c>
      <c r="N317" s="709"/>
      <c r="O317" s="711">
        <f t="shared" si="11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07">
        <v>45358</v>
      </c>
      <c r="B318" s="713"/>
      <c r="C318" s="713"/>
      <c r="D318" s="719" t="s">
        <v>7505</v>
      </c>
      <c r="E318" s="709">
        <v>1000000</v>
      </c>
      <c r="F318" s="709"/>
      <c r="G318" s="711">
        <f t="shared" si="10"/>
        <v>117841</v>
      </c>
      <c r="H318" s="722"/>
      <c r="I318" s="707">
        <v>45488</v>
      </c>
      <c r="J318" s="713"/>
      <c r="K318" s="713"/>
      <c r="L318" s="719" t="s">
        <v>7906</v>
      </c>
      <c r="M318" s="711">
        <v>50000</v>
      </c>
      <c r="N318" s="709"/>
      <c r="O318" s="711">
        <f t="shared" si="11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07">
        <v>45359</v>
      </c>
      <c r="B319" s="713"/>
      <c r="C319" s="713"/>
      <c r="D319" s="719" t="s">
        <v>7712</v>
      </c>
      <c r="E319" s="709">
        <v>117850</v>
      </c>
      <c r="F319" s="709"/>
      <c r="G319" s="711">
        <v>0</v>
      </c>
      <c r="H319" s="722"/>
      <c r="I319" s="707">
        <v>45488</v>
      </c>
      <c r="J319" s="713"/>
      <c r="K319" s="713"/>
      <c r="L319" s="719" t="s">
        <v>7925</v>
      </c>
      <c r="M319" s="711">
        <v>54750</v>
      </c>
      <c r="N319" s="709"/>
      <c r="O319" s="711">
        <f t="shared" si="11"/>
        <v>2741406.67</v>
      </c>
      <c r="R319" s="569"/>
      <c r="S319" s="568"/>
      <c r="T319" s="339"/>
      <c r="U319" s="339"/>
      <c r="V319" s="507"/>
    </row>
    <row r="320" spans="1:22" s="14" customFormat="1" ht="24" x14ac:dyDescent="0.2">
      <c r="A320" s="707">
        <v>45364</v>
      </c>
      <c r="B320" s="713"/>
      <c r="C320" s="713"/>
      <c r="D320" s="717" t="s">
        <v>7719</v>
      </c>
      <c r="E320" s="709"/>
      <c r="F320" s="709">
        <v>10000000</v>
      </c>
      <c r="G320" s="711">
        <f>F320</f>
        <v>10000000</v>
      </c>
      <c r="H320" s="722"/>
      <c r="I320" s="707">
        <v>45488</v>
      </c>
      <c r="J320" s="713"/>
      <c r="K320" s="713"/>
      <c r="L320" s="719" t="s">
        <v>7926</v>
      </c>
      <c r="M320" s="711">
        <v>20000</v>
      </c>
      <c r="N320" s="709"/>
      <c r="O320" s="711">
        <f t="shared" si="11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07">
        <v>45364</v>
      </c>
      <c r="B321" s="713"/>
      <c r="C321" s="713"/>
      <c r="D321" s="721" t="s">
        <v>7197</v>
      </c>
      <c r="E321" s="709">
        <v>100000</v>
      </c>
      <c r="F321" s="709"/>
      <c r="G321" s="711">
        <f>G320-E321+F321</f>
        <v>9900000</v>
      </c>
      <c r="H321" s="722"/>
      <c r="I321" s="707">
        <v>45488</v>
      </c>
      <c r="J321" s="713"/>
      <c r="K321" s="713"/>
      <c r="L321" s="719" t="s">
        <v>7927</v>
      </c>
      <c r="M321" s="711">
        <v>25000</v>
      </c>
      <c r="N321" s="709"/>
      <c r="O321" s="711">
        <f t="shared" si="11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07">
        <v>45367</v>
      </c>
      <c r="B322" s="713"/>
      <c r="C322" s="713"/>
      <c r="D322" s="719" t="s">
        <v>7712</v>
      </c>
      <c r="E322" s="709">
        <v>100000</v>
      </c>
      <c r="F322" s="709"/>
      <c r="G322" s="711">
        <f t="shared" ref="G322:G497" si="12">G321-E322+F322</f>
        <v>9800000</v>
      </c>
      <c r="H322" s="722"/>
      <c r="I322" s="707">
        <v>45488</v>
      </c>
      <c r="J322" s="713"/>
      <c r="K322" s="713"/>
      <c r="L322" s="719" t="s">
        <v>7928</v>
      </c>
      <c r="M322" s="711">
        <v>100000</v>
      </c>
      <c r="N322" s="709"/>
      <c r="O322" s="711">
        <f t="shared" si="11"/>
        <v>2596406.67</v>
      </c>
      <c r="R322" s="569"/>
      <c r="S322" s="568"/>
      <c r="T322" s="339"/>
      <c r="U322" s="339"/>
      <c r="V322" s="507"/>
    </row>
    <row r="323" spans="1:22" s="14" customFormat="1" x14ac:dyDescent="0.2">
      <c r="A323" s="707">
        <v>45367</v>
      </c>
      <c r="B323" s="713"/>
      <c r="C323" s="713"/>
      <c r="D323" s="717" t="s">
        <v>7727</v>
      </c>
      <c r="E323" s="709">
        <v>1000000</v>
      </c>
      <c r="F323" s="709"/>
      <c r="G323" s="711">
        <f t="shared" si="12"/>
        <v>8800000</v>
      </c>
      <c r="H323" s="722"/>
      <c r="I323" s="707">
        <v>45492</v>
      </c>
      <c r="J323" s="713"/>
      <c r="K323" s="713"/>
      <c r="L323" s="719" t="s">
        <v>7929</v>
      </c>
      <c r="M323" s="711">
        <v>760000</v>
      </c>
      <c r="N323" s="709"/>
      <c r="O323" s="711">
        <f t="shared" si="11"/>
        <v>1836406.67</v>
      </c>
      <c r="R323" s="569"/>
      <c r="S323" s="568"/>
      <c r="T323" s="339"/>
      <c r="U323" s="339"/>
      <c r="V323" s="507"/>
    </row>
    <row r="324" spans="1:22" s="14" customFormat="1" ht="24" x14ac:dyDescent="0.2">
      <c r="A324" s="707">
        <v>45369</v>
      </c>
      <c r="B324" s="713"/>
      <c r="C324" s="713"/>
      <c r="D324" s="717" t="s">
        <v>7727</v>
      </c>
      <c r="E324" s="709">
        <v>1000000</v>
      </c>
      <c r="F324" s="709"/>
      <c r="G324" s="711">
        <f t="shared" si="12"/>
        <v>7800000</v>
      </c>
      <c r="H324" s="722"/>
      <c r="I324" s="707">
        <v>45492</v>
      </c>
      <c r="J324" s="713"/>
      <c r="K324" s="713"/>
      <c r="L324" s="719" t="s">
        <v>7906</v>
      </c>
      <c r="M324" s="711">
        <v>25000</v>
      </c>
      <c r="N324" s="709"/>
      <c r="O324" s="711">
        <f t="shared" si="11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07">
        <v>45369</v>
      </c>
      <c r="B325" s="713"/>
      <c r="C325" s="713"/>
      <c r="D325" s="719" t="s">
        <v>7579</v>
      </c>
      <c r="E325" s="709">
        <v>1000000</v>
      </c>
      <c r="F325" s="709"/>
      <c r="G325" s="711">
        <f t="shared" si="12"/>
        <v>6800000</v>
      </c>
      <c r="H325" s="722"/>
      <c r="I325" s="707">
        <v>45495</v>
      </c>
      <c r="J325" s="713"/>
      <c r="K325" s="713"/>
      <c r="L325" s="719" t="s">
        <v>7930</v>
      </c>
      <c r="M325" s="711">
        <v>400000</v>
      </c>
      <c r="N325" s="709"/>
      <c r="O325" s="711">
        <f t="shared" si="11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">
      <c r="A326" s="707">
        <v>45370</v>
      </c>
      <c r="B326" s="713"/>
      <c r="C326" s="713"/>
      <c r="D326" s="717" t="s">
        <v>7730</v>
      </c>
      <c r="E326" s="709">
        <v>300000</v>
      </c>
      <c r="F326" s="709"/>
      <c r="G326" s="711">
        <f t="shared" si="12"/>
        <v>6500000</v>
      </c>
      <c r="H326" s="722"/>
      <c r="I326" s="707">
        <v>45495</v>
      </c>
      <c r="J326" s="713"/>
      <c r="K326" s="713"/>
      <c r="L326" s="719" t="s">
        <v>7931</v>
      </c>
      <c r="M326" s="711">
        <v>10000</v>
      </c>
      <c r="N326" s="709"/>
      <c r="O326" s="711">
        <f t="shared" si="11"/>
        <v>1401406.67</v>
      </c>
      <c r="R326" s="569"/>
      <c r="S326" s="568"/>
      <c r="T326" s="339"/>
      <c r="U326" s="339"/>
      <c r="V326" s="507"/>
    </row>
    <row r="327" spans="1:22" s="14" customFormat="1" x14ac:dyDescent="0.2">
      <c r="A327" s="707">
        <v>45371</v>
      </c>
      <c r="B327" s="713"/>
      <c r="C327" s="713"/>
      <c r="D327" s="717" t="s">
        <v>7731</v>
      </c>
      <c r="E327" s="709">
        <v>50000</v>
      </c>
      <c r="F327" s="709"/>
      <c r="G327" s="711">
        <f t="shared" si="12"/>
        <v>6450000</v>
      </c>
      <c r="H327" s="722"/>
      <c r="I327" s="707">
        <v>45495</v>
      </c>
      <c r="J327" s="713"/>
      <c r="K327" s="713"/>
      <c r="L327" s="719" t="s">
        <v>7932</v>
      </c>
      <c r="M327" s="711">
        <v>50000</v>
      </c>
      <c r="N327" s="709"/>
      <c r="O327" s="711">
        <f t="shared" si="11"/>
        <v>1351406.67</v>
      </c>
      <c r="P327" s="371">
        <f>O323+G444</f>
        <v>12436250.67</v>
      </c>
      <c r="R327" s="569"/>
      <c r="S327" s="568"/>
      <c r="T327" s="339"/>
      <c r="U327" s="339"/>
      <c r="V327" s="507"/>
    </row>
    <row r="328" spans="1:22" s="14" customFormat="1" ht="24" x14ac:dyDescent="0.2">
      <c r="A328" s="707">
        <v>45373</v>
      </c>
      <c r="B328" s="713"/>
      <c r="C328" s="713"/>
      <c r="D328" s="717" t="s">
        <v>7735</v>
      </c>
      <c r="E328" s="709">
        <v>500000</v>
      </c>
      <c r="F328" s="709"/>
      <c r="G328" s="711">
        <f t="shared" si="12"/>
        <v>5950000</v>
      </c>
      <c r="H328" s="722"/>
      <c r="I328" s="707">
        <v>45496</v>
      </c>
      <c r="J328" s="713"/>
      <c r="K328" s="713"/>
      <c r="L328" s="719" t="s">
        <v>7927</v>
      </c>
      <c r="M328" s="711">
        <v>25000</v>
      </c>
      <c r="N328" s="709"/>
      <c r="O328" s="711">
        <f t="shared" si="11"/>
        <v>1326406.67</v>
      </c>
      <c r="R328" s="569"/>
      <c r="S328" s="568"/>
      <c r="T328" s="339"/>
      <c r="U328" s="339"/>
      <c r="V328" s="507"/>
    </row>
    <row r="329" spans="1:22" s="14" customFormat="1" x14ac:dyDescent="0.2">
      <c r="A329" s="707">
        <v>45377</v>
      </c>
      <c r="B329" s="713"/>
      <c r="C329" s="713"/>
      <c r="D329" s="717" t="s">
        <v>7736</v>
      </c>
      <c r="E329" s="709">
        <v>500000</v>
      </c>
      <c r="F329" s="709"/>
      <c r="G329" s="711">
        <f t="shared" si="12"/>
        <v>5450000</v>
      </c>
      <c r="H329" s="722"/>
      <c r="I329" s="707">
        <v>45496</v>
      </c>
      <c r="J329" s="713"/>
      <c r="K329" s="713"/>
      <c r="L329" s="719" t="s">
        <v>7934</v>
      </c>
      <c r="M329" s="711">
        <v>17000</v>
      </c>
      <c r="N329" s="709"/>
      <c r="O329" s="711">
        <f t="shared" si="11"/>
        <v>1309406.67</v>
      </c>
      <c r="R329" s="569"/>
      <c r="S329" s="568"/>
      <c r="T329" s="339"/>
      <c r="U329" s="339"/>
      <c r="V329" s="507"/>
    </row>
    <row r="330" spans="1:22" s="14" customFormat="1" ht="24" x14ac:dyDescent="0.2">
      <c r="A330" s="707">
        <v>45380</v>
      </c>
      <c r="B330" s="713"/>
      <c r="C330" s="713"/>
      <c r="D330" s="717" t="s">
        <v>7737</v>
      </c>
      <c r="E330" s="709">
        <v>500000</v>
      </c>
      <c r="F330" s="709"/>
      <c r="G330" s="711">
        <f t="shared" si="12"/>
        <v>4950000</v>
      </c>
      <c r="H330" s="722"/>
      <c r="I330" s="707">
        <v>45497</v>
      </c>
      <c r="J330" s="713"/>
      <c r="K330" s="713"/>
      <c r="L330" s="719" t="s">
        <v>7935</v>
      </c>
      <c r="M330" s="711">
        <v>300000</v>
      </c>
      <c r="N330" s="709"/>
      <c r="O330" s="711">
        <f t="shared" si="11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">
      <c r="A331" s="707">
        <v>45384</v>
      </c>
      <c r="B331" s="713"/>
      <c r="C331" s="713"/>
      <c r="D331" s="717" t="s">
        <v>7736</v>
      </c>
      <c r="E331" s="709">
        <v>950000</v>
      </c>
      <c r="F331" s="709"/>
      <c r="G331" s="711">
        <f t="shared" si="12"/>
        <v>4000000</v>
      </c>
      <c r="H331" s="722"/>
      <c r="I331" s="707">
        <v>45497</v>
      </c>
      <c r="J331" s="713"/>
      <c r="K331" s="713"/>
      <c r="L331" s="719" t="s">
        <v>7906</v>
      </c>
      <c r="M331" s="711">
        <v>25000</v>
      </c>
      <c r="N331" s="709"/>
      <c r="O331" s="711">
        <f t="shared" si="11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">
      <c r="A332" s="707">
        <v>45385</v>
      </c>
      <c r="B332" s="713"/>
      <c r="C332" s="713"/>
      <c r="D332" s="717" t="s">
        <v>7736</v>
      </c>
      <c r="E332" s="709">
        <v>800000</v>
      </c>
      <c r="F332" s="709"/>
      <c r="G332" s="711">
        <f t="shared" si="12"/>
        <v>3200000</v>
      </c>
      <c r="H332" s="722"/>
      <c r="I332" s="707">
        <v>45498</v>
      </c>
      <c r="J332" s="713"/>
      <c r="K332" s="713"/>
      <c r="L332" s="719" t="s">
        <v>7936</v>
      </c>
      <c r="M332" s="711">
        <v>375000</v>
      </c>
      <c r="N332" s="709"/>
      <c r="O332" s="711">
        <f t="shared" si="11"/>
        <v>609406.66999999993</v>
      </c>
      <c r="R332" s="569"/>
      <c r="S332" s="568"/>
      <c r="T332" s="339"/>
      <c r="U332" s="339"/>
      <c r="V332" s="507"/>
    </row>
    <row r="333" spans="1:22" s="14" customFormat="1" x14ac:dyDescent="0.2">
      <c r="A333" s="707">
        <v>45386</v>
      </c>
      <c r="B333" s="713"/>
      <c r="C333" s="713"/>
      <c r="D333" s="717" t="s">
        <v>7762</v>
      </c>
      <c r="E333" s="709"/>
      <c r="F333" s="709">
        <v>500000</v>
      </c>
      <c r="G333" s="711">
        <f t="shared" si="12"/>
        <v>3700000</v>
      </c>
      <c r="H333" s="722"/>
      <c r="I333" s="707">
        <v>45499</v>
      </c>
      <c r="J333" s="713"/>
      <c r="K333" s="713"/>
      <c r="L333" s="719" t="s">
        <v>7937</v>
      </c>
      <c r="M333" s="711">
        <v>400000</v>
      </c>
      <c r="N333" s="709"/>
      <c r="O333" s="711">
        <f t="shared" si="11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">
      <c r="A334" s="707">
        <v>45386</v>
      </c>
      <c r="B334" s="713"/>
      <c r="C334" s="713"/>
      <c r="D334" s="717" t="s">
        <v>7627</v>
      </c>
      <c r="E334" s="709"/>
      <c r="F334" s="709">
        <v>1310000</v>
      </c>
      <c r="G334" s="711">
        <f t="shared" si="12"/>
        <v>5010000</v>
      </c>
      <c r="H334" s="722"/>
      <c r="I334" s="707">
        <v>45502</v>
      </c>
      <c r="J334" s="713"/>
      <c r="K334" s="713"/>
      <c r="L334" s="719" t="s">
        <v>7906</v>
      </c>
      <c r="M334" s="711">
        <v>25000</v>
      </c>
      <c r="N334" s="709"/>
      <c r="O334" s="711">
        <f t="shared" si="11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07">
        <v>45386</v>
      </c>
      <c r="B335" s="713"/>
      <c r="C335" s="713"/>
      <c r="D335" s="721" t="s">
        <v>7197</v>
      </c>
      <c r="E335" s="709">
        <v>5000</v>
      </c>
      <c r="F335" s="709"/>
      <c r="G335" s="711">
        <f t="shared" si="12"/>
        <v>5005000</v>
      </c>
      <c r="H335" s="722"/>
      <c r="I335" s="707">
        <v>45502</v>
      </c>
      <c r="J335" s="713"/>
      <c r="K335" s="713"/>
      <c r="L335" s="719" t="s">
        <v>7949</v>
      </c>
      <c r="M335" s="711">
        <v>16000</v>
      </c>
      <c r="N335" s="709"/>
      <c r="O335" s="711">
        <f t="shared" si="11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07">
        <v>45386</v>
      </c>
      <c r="B336" s="713"/>
      <c r="C336" s="713"/>
      <c r="D336" s="721" t="s">
        <v>7197</v>
      </c>
      <c r="E336" s="709">
        <v>13100</v>
      </c>
      <c r="F336" s="709"/>
      <c r="G336" s="711">
        <f t="shared" si="12"/>
        <v>4991900</v>
      </c>
      <c r="I336" s="707">
        <v>45502</v>
      </c>
      <c r="J336" s="713"/>
      <c r="K336" s="713"/>
      <c r="L336" s="719" t="s">
        <v>7948</v>
      </c>
      <c r="M336" s="711">
        <v>10750</v>
      </c>
      <c r="N336" s="709"/>
      <c r="O336" s="711">
        <f t="shared" si="11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07">
        <v>45386</v>
      </c>
      <c r="B337" s="713"/>
      <c r="C337" s="713"/>
      <c r="D337" s="719" t="s">
        <v>7471</v>
      </c>
      <c r="E337" s="709">
        <v>700000</v>
      </c>
      <c r="F337" s="709"/>
      <c r="G337" s="711">
        <f t="shared" si="12"/>
        <v>4291900</v>
      </c>
      <c r="I337" s="707">
        <v>45503</v>
      </c>
      <c r="J337" s="713"/>
      <c r="K337" s="713"/>
      <c r="L337" s="719" t="s">
        <v>7950</v>
      </c>
      <c r="M337" s="711">
        <v>20250</v>
      </c>
      <c r="N337" s="709"/>
      <c r="O337" s="711">
        <f t="shared" si="11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07">
        <v>45388</v>
      </c>
      <c r="B338" s="713"/>
      <c r="C338" s="713"/>
      <c r="D338" s="719" t="s">
        <v>7764</v>
      </c>
      <c r="E338" s="709">
        <v>200000</v>
      </c>
      <c r="F338" s="709"/>
      <c r="G338" s="711">
        <f t="shared" si="12"/>
        <v>4091900</v>
      </c>
      <c r="I338" s="707">
        <v>45503</v>
      </c>
      <c r="J338" s="713"/>
      <c r="K338" s="713"/>
      <c r="L338" s="719" t="s">
        <v>7936</v>
      </c>
      <c r="M338" s="711">
        <v>100000</v>
      </c>
      <c r="N338" s="709"/>
      <c r="O338" s="711">
        <f t="shared" si="11"/>
        <v>37406.669999999925</v>
      </c>
      <c r="R338" s="12"/>
      <c r="S338" s="568"/>
      <c r="T338" s="339"/>
      <c r="U338" s="339"/>
      <c r="V338" s="507"/>
    </row>
    <row r="339" spans="1:22" x14ac:dyDescent="0.25">
      <c r="A339" s="707">
        <v>45402</v>
      </c>
      <c r="B339" s="713"/>
      <c r="C339" s="713"/>
      <c r="D339" s="717" t="s">
        <v>7772</v>
      </c>
      <c r="E339" s="709"/>
      <c r="F339" s="709">
        <v>2700000</v>
      </c>
      <c r="G339" s="711">
        <f t="shared" si="12"/>
        <v>6791900</v>
      </c>
      <c r="I339" s="707">
        <v>45503</v>
      </c>
      <c r="J339" s="713"/>
      <c r="K339" s="713"/>
      <c r="L339" s="719" t="s">
        <v>7963</v>
      </c>
      <c r="M339" s="711">
        <v>45000</v>
      </c>
      <c r="N339" s="709"/>
      <c r="O339" s="711">
        <f t="shared" si="11"/>
        <v>-7593.3300000000745</v>
      </c>
      <c r="R339" s="12"/>
      <c r="S339" s="568"/>
      <c r="T339" s="339"/>
      <c r="U339" s="339"/>
      <c r="V339" s="507"/>
    </row>
    <row r="340" spans="1:22" x14ac:dyDescent="0.25">
      <c r="A340" s="707">
        <v>45402</v>
      </c>
      <c r="B340" s="713"/>
      <c r="C340" s="713"/>
      <c r="D340" s="721" t="s">
        <v>7197</v>
      </c>
      <c r="E340" s="709">
        <v>27000</v>
      </c>
      <c r="F340" s="709"/>
      <c r="G340" s="711">
        <f t="shared" si="12"/>
        <v>6764900</v>
      </c>
      <c r="I340" s="707"/>
      <c r="J340" s="713"/>
      <c r="K340" s="713"/>
      <c r="L340" s="719"/>
      <c r="M340" s="711"/>
      <c r="N340" s="709"/>
      <c r="O340" s="711"/>
      <c r="R340" s="12"/>
      <c r="S340" s="568"/>
      <c r="T340" s="339"/>
      <c r="U340" s="339"/>
      <c r="V340" s="507"/>
    </row>
    <row r="341" spans="1:22" ht="24" x14ac:dyDescent="0.25">
      <c r="A341" s="707">
        <v>45404</v>
      </c>
      <c r="B341" s="713"/>
      <c r="C341" s="713"/>
      <c r="D341" s="719" t="s">
        <v>7712</v>
      </c>
      <c r="E341" s="709">
        <v>300000</v>
      </c>
      <c r="F341" s="709"/>
      <c r="G341" s="711">
        <f t="shared" si="12"/>
        <v>6464900</v>
      </c>
      <c r="I341" s="707">
        <v>45503</v>
      </c>
      <c r="J341" s="713"/>
      <c r="K341" s="713"/>
      <c r="L341" s="719" t="s">
        <v>7964</v>
      </c>
      <c r="M341" s="711">
        <v>8800</v>
      </c>
      <c r="N341" s="709"/>
      <c r="O341" s="711">
        <f>N341+O339-M341</f>
        <v>-16393.330000000075</v>
      </c>
      <c r="R341" s="12"/>
      <c r="S341" s="568"/>
      <c r="T341" s="339"/>
      <c r="U341" s="339"/>
      <c r="V341" s="507"/>
    </row>
    <row r="342" spans="1:22" ht="24" x14ac:dyDescent="0.25">
      <c r="A342" s="707">
        <v>45404</v>
      </c>
      <c r="B342" s="713"/>
      <c r="C342" s="713"/>
      <c r="D342" s="719" t="s">
        <v>7776</v>
      </c>
      <c r="E342" s="709">
        <v>300000</v>
      </c>
      <c r="F342" s="709"/>
      <c r="G342" s="711">
        <f t="shared" si="12"/>
        <v>6164900</v>
      </c>
      <c r="I342" s="707">
        <v>45503</v>
      </c>
      <c r="J342" s="713"/>
      <c r="K342" s="713"/>
      <c r="L342" s="719" t="s">
        <v>7965</v>
      </c>
      <c r="M342" s="711">
        <v>20000</v>
      </c>
      <c r="N342" s="709"/>
      <c r="O342" s="711">
        <f t="shared" si="11"/>
        <v>-36393.330000000075</v>
      </c>
      <c r="R342" s="12"/>
      <c r="S342" s="568"/>
      <c r="T342" s="339"/>
      <c r="U342" s="339"/>
      <c r="V342" s="507"/>
    </row>
    <row r="343" spans="1:22" ht="24" x14ac:dyDescent="0.25">
      <c r="A343" s="707">
        <v>45404</v>
      </c>
      <c r="B343" s="713"/>
      <c r="C343" s="713"/>
      <c r="D343" s="719" t="s">
        <v>7787</v>
      </c>
      <c r="E343" s="709">
        <v>13600</v>
      </c>
      <c r="F343" s="709"/>
      <c r="G343" s="711">
        <f t="shared" si="12"/>
        <v>6151300</v>
      </c>
      <c r="I343" s="707">
        <v>45503</v>
      </c>
      <c r="J343" s="713"/>
      <c r="K343" s="713"/>
      <c r="L343" s="719" t="s">
        <v>7966</v>
      </c>
      <c r="M343" s="711">
        <v>142000</v>
      </c>
      <c r="N343" s="709"/>
      <c r="O343" s="711">
        <f t="shared" si="11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07">
        <v>45404</v>
      </c>
      <c r="B344" s="713"/>
      <c r="C344" s="713"/>
      <c r="D344" s="719" t="s">
        <v>7787</v>
      </c>
      <c r="E344" s="709">
        <v>3600</v>
      </c>
      <c r="F344" s="709"/>
      <c r="G344" s="711">
        <f t="shared" si="12"/>
        <v>6147700</v>
      </c>
      <c r="H344" s="722"/>
      <c r="I344" s="707">
        <v>45503</v>
      </c>
      <c r="J344" s="713"/>
      <c r="K344" s="713"/>
      <c r="L344" s="719" t="s">
        <v>7517</v>
      </c>
      <c r="M344" s="711"/>
      <c r="N344" s="709">
        <v>2500000</v>
      </c>
      <c r="O344" s="711">
        <f t="shared" si="11"/>
        <v>2321606.67</v>
      </c>
      <c r="R344" s="569"/>
      <c r="S344" s="568"/>
      <c r="T344" s="339"/>
      <c r="U344" s="339"/>
      <c r="V344" s="507"/>
    </row>
    <row r="345" spans="1:22" s="14" customFormat="1" x14ac:dyDescent="0.25">
      <c r="A345" s="707">
        <v>45409</v>
      </c>
      <c r="B345" s="713"/>
      <c r="C345" s="713"/>
      <c r="D345" s="719" t="s">
        <v>7736</v>
      </c>
      <c r="E345" s="709">
        <v>500000</v>
      </c>
      <c r="F345" s="709"/>
      <c r="G345" s="711">
        <f t="shared" si="12"/>
        <v>5647700</v>
      </c>
      <c r="H345" s="722"/>
      <c r="I345" s="707">
        <v>45503</v>
      </c>
      <c r="J345" s="713"/>
      <c r="K345" s="713"/>
      <c r="L345" s="721" t="s">
        <v>7197</v>
      </c>
      <c r="M345" s="747">
        <v>25000</v>
      </c>
      <c r="N345" s="709"/>
      <c r="O345" s="711">
        <f t="shared" si="11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07">
        <v>45416</v>
      </c>
      <c r="B346" s="713"/>
      <c r="C346" s="713"/>
      <c r="D346" s="719" t="s">
        <v>7807</v>
      </c>
      <c r="E346" s="709">
        <v>500000</v>
      </c>
      <c r="F346" s="709"/>
      <c r="G346" s="711">
        <f t="shared" si="12"/>
        <v>5147700</v>
      </c>
      <c r="H346" s="722"/>
      <c r="I346" s="707">
        <v>45506</v>
      </c>
      <c r="J346" s="713"/>
      <c r="K346" s="713"/>
      <c r="L346" s="719" t="s">
        <v>7906</v>
      </c>
      <c r="M346" s="711">
        <v>50000</v>
      </c>
      <c r="N346" s="709"/>
      <c r="O346" s="711">
        <f t="shared" si="11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07">
        <v>45418</v>
      </c>
      <c r="B347" s="713"/>
      <c r="C347" s="713"/>
      <c r="D347" s="719" t="s">
        <v>7645</v>
      </c>
      <c r="E347" s="709">
        <v>300000</v>
      </c>
      <c r="F347" s="709"/>
      <c r="G347" s="711">
        <f t="shared" si="12"/>
        <v>4847700</v>
      </c>
      <c r="H347" s="722"/>
      <c r="I347" s="707">
        <v>45506</v>
      </c>
      <c r="J347" s="713"/>
      <c r="K347" s="713"/>
      <c r="L347" s="719" t="s">
        <v>7962</v>
      </c>
      <c r="M347" s="711">
        <v>250000</v>
      </c>
      <c r="N347" s="709"/>
      <c r="O347" s="711">
        <f t="shared" si="11"/>
        <v>1996606.67</v>
      </c>
      <c r="R347" s="569"/>
      <c r="S347" s="568"/>
      <c r="T347" s="339"/>
      <c r="U347" s="339"/>
      <c r="V347" s="507"/>
    </row>
    <row r="348" spans="1:22" x14ac:dyDescent="0.25">
      <c r="A348" s="707">
        <v>45418</v>
      </c>
      <c r="B348" s="713"/>
      <c r="C348" s="713"/>
      <c r="D348" s="719" t="s">
        <v>7795</v>
      </c>
      <c r="E348" s="709">
        <v>50000</v>
      </c>
      <c r="F348" s="709"/>
      <c r="G348" s="711">
        <f t="shared" si="12"/>
        <v>4797700</v>
      </c>
      <c r="I348" s="707">
        <v>45506</v>
      </c>
      <c r="J348" s="713"/>
      <c r="K348" s="713"/>
      <c r="L348" s="719" t="s">
        <v>7962</v>
      </c>
      <c r="M348" s="711">
        <v>100000</v>
      </c>
      <c r="N348" s="709"/>
      <c r="O348" s="711">
        <f t="shared" si="11"/>
        <v>1896606.67</v>
      </c>
      <c r="R348" s="12"/>
      <c r="S348" s="568"/>
      <c r="T348" s="339"/>
      <c r="U348" s="339"/>
      <c r="V348" s="507"/>
    </row>
    <row r="349" spans="1:22" x14ac:dyDescent="0.25">
      <c r="A349" s="707">
        <v>45420</v>
      </c>
      <c r="B349" s="713"/>
      <c r="C349" s="713"/>
      <c r="D349" s="719" t="s">
        <v>7805</v>
      </c>
      <c r="E349" s="709"/>
      <c r="F349" s="709">
        <v>8254400</v>
      </c>
      <c r="G349" s="711">
        <f t="shared" si="12"/>
        <v>13052100</v>
      </c>
      <c r="I349" s="707">
        <v>45507</v>
      </c>
      <c r="J349" s="713"/>
      <c r="K349" s="713"/>
      <c r="L349" s="719" t="s">
        <v>7962</v>
      </c>
      <c r="M349" s="711">
        <v>200000</v>
      </c>
      <c r="N349" s="709"/>
      <c r="O349" s="711">
        <f t="shared" si="11"/>
        <v>1696606.67</v>
      </c>
      <c r="R349" s="12"/>
      <c r="S349" s="568"/>
      <c r="T349" s="339"/>
      <c r="U349" s="339"/>
      <c r="V349" s="507"/>
    </row>
    <row r="350" spans="1:22" ht="24" x14ac:dyDescent="0.25">
      <c r="A350" s="707">
        <v>45422</v>
      </c>
      <c r="B350" s="713"/>
      <c r="C350" s="713"/>
      <c r="D350" s="719" t="s">
        <v>7809</v>
      </c>
      <c r="E350" s="709">
        <v>170000</v>
      </c>
      <c r="F350" s="709"/>
      <c r="G350" s="711">
        <f>G349-E350+F350</f>
        <v>12882100</v>
      </c>
      <c r="I350" s="707">
        <v>45507</v>
      </c>
      <c r="J350" s="713"/>
      <c r="K350" s="713"/>
      <c r="L350" s="719" t="s">
        <v>7969</v>
      </c>
      <c r="M350" s="711">
        <v>9770</v>
      </c>
      <c r="N350" s="709"/>
      <c r="O350" s="711">
        <f t="shared" si="11"/>
        <v>1686836.67</v>
      </c>
      <c r="R350" s="12"/>
      <c r="S350" s="568"/>
      <c r="T350" s="339"/>
      <c r="U350" s="339"/>
      <c r="V350" s="507"/>
    </row>
    <row r="351" spans="1:22" ht="42.75" customHeight="1" x14ac:dyDescent="0.25">
      <c r="A351" s="707">
        <v>45422</v>
      </c>
      <c r="B351" s="713"/>
      <c r="C351" s="713"/>
      <c r="D351" s="719" t="s">
        <v>7808</v>
      </c>
      <c r="E351" s="709">
        <v>100000</v>
      </c>
      <c r="F351" s="709"/>
      <c r="G351" s="711">
        <f t="shared" si="12"/>
        <v>12782100</v>
      </c>
      <c r="I351" s="707">
        <v>45507</v>
      </c>
      <c r="J351" s="713"/>
      <c r="K351" s="713"/>
      <c r="L351" s="719" t="s">
        <v>7970</v>
      </c>
      <c r="M351" s="711">
        <v>51000</v>
      </c>
      <c r="N351" s="709"/>
      <c r="O351" s="711">
        <f t="shared" si="11"/>
        <v>1635836.67</v>
      </c>
      <c r="R351" s="12"/>
      <c r="S351" s="568"/>
      <c r="T351" s="339"/>
      <c r="U351" s="339"/>
      <c r="V351" s="507"/>
    </row>
    <row r="352" spans="1:22" ht="24" x14ac:dyDescent="0.25">
      <c r="A352" s="707">
        <v>45423</v>
      </c>
      <c r="B352" s="713"/>
      <c r="C352" s="713"/>
      <c r="D352" s="719" t="s">
        <v>7827</v>
      </c>
      <c r="E352" s="709">
        <v>100000</v>
      </c>
      <c r="F352" s="709"/>
      <c r="G352" s="711">
        <f t="shared" si="12"/>
        <v>12682100</v>
      </c>
      <c r="I352" s="707">
        <v>45507</v>
      </c>
      <c r="J352" s="713"/>
      <c r="K352" s="713"/>
      <c r="L352" s="719" t="s">
        <v>7971</v>
      </c>
      <c r="M352" s="711">
        <v>48000</v>
      </c>
      <c r="N352" s="709"/>
      <c r="O352" s="711">
        <f t="shared" si="11"/>
        <v>1587836.67</v>
      </c>
      <c r="R352" s="12"/>
      <c r="S352" s="568"/>
      <c r="T352" s="339"/>
      <c r="U352" s="339"/>
      <c r="V352" s="507"/>
    </row>
    <row r="353" spans="1:22" x14ac:dyDescent="0.25">
      <c r="A353" s="707">
        <v>45425</v>
      </c>
      <c r="B353" s="713"/>
      <c r="C353" s="713"/>
      <c r="D353" s="719" t="s">
        <v>7812</v>
      </c>
      <c r="E353" s="709">
        <v>51350</v>
      </c>
      <c r="F353" s="709"/>
      <c r="G353" s="711">
        <f t="shared" si="12"/>
        <v>12630750</v>
      </c>
      <c r="I353" s="707">
        <v>45509</v>
      </c>
      <c r="J353" s="713"/>
      <c r="K353" s="713"/>
      <c r="L353" s="719" t="s">
        <v>7975</v>
      </c>
      <c r="M353" s="711">
        <v>300000</v>
      </c>
      <c r="N353" s="709"/>
      <c r="O353" s="711">
        <f t="shared" si="11"/>
        <v>1287836.67</v>
      </c>
      <c r="R353" s="12"/>
      <c r="S353" s="568"/>
      <c r="T353" s="339"/>
      <c r="U353" s="339"/>
      <c r="V353" s="507"/>
    </row>
    <row r="354" spans="1:22" x14ac:dyDescent="0.25">
      <c r="A354" s="707">
        <v>45426</v>
      </c>
      <c r="B354" s="713"/>
      <c r="C354" s="713"/>
      <c r="D354" s="719" t="s">
        <v>7795</v>
      </c>
      <c r="E354" s="709">
        <v>50000</v>
      </c>
      <c r="F354" s="709"/>
      <c r="G354" s="711">
        <f t="shared" si="12"/>
        <v>12580750</v>
      </c>
      <c r="I354" s="707">
        <v>45509</v>
      </c>
      <c r="J354" s="713"/>
      <c r="K354" s="713"/>
      <c r="L354" s="719" t="s">
        <v>7973</v>
      </c>
      <c r="M354" s="711">
        <v>441625</v>
      </c>
      <c r="N354" s="709"/>
      <c r="O354" s="711">
        <f t="shared" si="11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07">
        <v>45427</v>
      </c>
      <c r="B355" s="713"/>
      <c r="C355" s="713"/>
      <c r="D355" s="719" t="s">
        <v>7813</v>
      </c>
      <c r="E355" s="709">
        <v>26300</v>
      </c>
      <c r="F355" s="709"/>
      <c r="G355" s="711">
        <f t="shared" si="12"/>
        <v>12554450</v>
      </c>
      <c r="I355" s="707">
        <v>45510</v>
      </c>
      <c r="J355" s="713" t="s">
        <v>7993</v>
      </c>
      <c r="K355" s="738" t="s">
        <v>7994</v>
      </c>
      <c r="L355" s="719" t="s">
        <v>7974</v>
      </c>
      <c r="M355" s="711">
        <v>60000</v>
      </c>
      <c r="N355" s="709"/>
      <c r="O355" s="711">
        <f t="shared" si="11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07">
        <v>45427</v>
      </c>
      <c r="B356" s="713"/>
      <c r="C356" s="713"/>
      <c r="D356" s="719" t="s">
        <v>7814</v>
      </c>
      <c r="E356" s="709">
        <v>60000</v>
      </c>
      <c r="F356" s="709"/>
      <c r="G356" s="711">
        <f t="shared" si="12"/>
        <v>12494450</v>
      </c>
      <c r="I356" s="707">
        <v>45510</v>
      </c>
      <c r="J356" s="739" t="s">
        <v>8001</v>
      </c>
      <c r="K356" s="740" t="s">
        <v>7978</v>
      </c>
      <c r="L356" s="719" t="s">
        <v>7979</v>
      </c>
      <c r="M356" s="711">
        <v>150000</v>
      </c>
      <c r="N356" s="709"/>
      <c r="O356" s="711">
        <f t="shared" si="11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07">
        <v>45427</v>
      </c>
      <c r="B357" s="713"/>
      <c r="C357" s="713"/>
      <c r="D357" s="719" t="s">
        <v>7736</v>
      </c>
      <c r="E357" s="709">
        <v>500000</v>
      </c>
      <c r="F357" s="709"/>
      <c r="G357" s="711">
        <f t="shared" si="12"/>
        <v>11994450</v>
      </c>
      <c r="I357" s="707">
        <v>45511</v>
      </c>
      <c r="J357" s="739" t="s">
        <v>7976</v>
      </c>
      <c r="K357" s="740" t="s">
        <v>6488</v>
      </c>
      <c r="L357" s="719" t="s">
        <v>7977</v>
      </c>
      <c r="M357" s="711">
        <v>123300</v>
      </c>
      <c r="N357" s="709"/>
      <c r="O357" s="711">
        <f t="shared" si="11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07">
        <v>45427</v>
      </c>
      <c r="B358" s="713"/>
      <c r="C358" s="713"/>
      <c r="D358" s="719" t="s">
        <v>7815</v>
      </c>
      <c r="E358" s="709">
        <v>600000</v>
      </c>
      <c r="F358" s="709"/>
      <c r="G358" s="711">
        <f t="shared" si="12"/>
        <v>11394450</v>
      </c>
      <c r="I358" s="707">
        <v>45511</v>
      </c>
      <c r="J358" s="739" t="s">
        <v>8004</v>
      </c>
      <c r="K358" s="740" t="s">
        <v>7980</v>
      </c>
      <c r="L358" s="719" t="s">
        <v>7981</v>
      </c>
      <c r="M358" s="711">
        <v>40800</v>
      </c>
      <c r="N358" s="709"/>
      <c r="O358" s="711">
        <f t="shared" si="11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07">
        <v>45429</v>
      </c>
      <c r="B359" s="713"/>
      <c r="C359" s="713"/>
      <c r="D359" s="719" t="s">
        <v>7816</v>
      </c>
      <c r="E359" s="709">
        <v>15000</v>
      </c>
      <c r="F359" s="709"/>
      <c r="G359" s="711">
        <f t="shared" si="12"/>
        <v>11379450</v>
      </c>
      <c r="I359" s="707">
        <v>45511</v>
      </c>
      <c r="J359" s="740" t="s">
        <v>7982</v>
      </c>
      <c r="K359" s="739" t="s">
        <v>7983</v>
      </c>
      <c r="L359" s="719" t="s">
        <v>7986</v>
      </c>
      <c r="M359" s="711">
        <v>74000</v>
      </c>
      <c r="N359" s="709"/>
      <c r="O359" s="711">
        <f t="shared" si="11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07">
        <v>45429</v>
      </c>
      <c r="B360" s="713"/>
      <c r="C360" s="713"/>
      <c r="D360" s="719" t="s">
        <v>7817</v>
      </c>
      <c r="E360" s="709">
        <v>120000</v>
      </c>
      <c r="F360" s="709"/>
      <c r="G360" s="711">
        <f t="shared" si="12"/>
        <v>11259450</v>
      </c>
      <c r="I360" s="707">
        <v>45511</v>
      </c>
      <c r="J360" s="739" t="s">
        <v>7984</v>
      </c>
      <c r="K360" s="739" t="s">
        <v>7985</v>
      </c>
      <c r="L360" s="719" t="s">
        <v>7987</v>
      </c>
      <c r="M360" s="711">
        <v>8730</v>
      </c>
      <c r="N360" s="709"/>
      <c r="O360" s="711">
        <f t="shared" si="11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07">
        <v>45430</v>
      </c>
      <c r="B361" s="713"/>
      <c r="C361" s="713"/>
      <c r="D361" s="719" t="s">
        <v>7795</v>
      </c>
      <c r="E361" s="709">
        <v>100000</v>
      </c>
      <c r="F361" s="709"/>
      <c r="G361" s="711">
        <f t="shared" si="12"/>
        <v>11159450</v>
      </c>
      <c r="I361" s="707">
        <v>45511</v>
      </c>
      <c r="J361" s="739" t="s">
        <v>8002</v>
      </c>
      <c r="K361" s="739" t="s">
        <v>7985</v>
      </c>
      <c r="L361" s="719" t="s">
        <v>7988</v>
      </c>
      <c r="M361" s="711">
        <v>19800</v>
      </c>
      <c r="N361" s="709"/>
      <c r="O361" s="711">
        <f t="shared" si="11"/>
        <v>369581.66999999993</v>
      </c>
      <c r="R361" s="12"/>
      <c r="S361" s="568"/>
      <c r="T361" s="339"/>
      <c r="U361" s="339"/>
      <c r="V361" s="507"/>
    </row>
    <row r="362" spans="1:22" x14ac:dyDescent="0.25">
      <c r="A362" s="707">
        <v>45432</v>
      </c>
      <c r="B362" s="713"/>
      <c r="C362" s="713"/>
      <c r="D362" s="719" t="s">
        <v>7821</v>
      </c>
      <c r="E362" s="709">
        <v>275000</v>
      </c>
      <c r="F362" s="709"/>
      <c r="G362" s="711">
        <f t="shared" si="12"/>
        <v>10884450</v>
      </c>
      <c r="I362" s="707">
        <v>45511</v>
      </c>
      <c r="J362" s="739" t="s">
        <v>7976</v>
      </c>
      <c r="K362" s="739" t="s">
        <v>7990</v>
      </c>
      <c r="L362" s="719" t="s">
        <v>7989</v>
      </c>
      <c r="M362" s="711">
        <v>100000</v>
      </c>
      <c r="N362" s="709"/>
      <c r="O362" s="711">
        <f t="shared" si="11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07">
        <v>45432</v>
      </c>
      <c r="B363" s="713"/>
      <c r="C363" s="713"/>
      <c r="D363" s="719" t="s">
        <v>7822</v>
      </c>
      <c r="E363" s="709">
        <v>96000</v>
      </c>
      <c r="F363" s="709"/>
      <c r="G363" s="711">
        <f t="shared" si="12"/>
        <v>10788450</v>
      </c>
      <c r="I363" s="707">
        <v>45511</v>
      </c>
      <c r="J363" s="739" t="s">
        <v>8003</v>
      </c>
      <c r="K363" s="739" t="s">
        <v>7992</v>
      </c>
      <c r="L363" s="719" t="s">
        <v>7991</v>
      </c>
      <c r="M363" s="711">
        <v>93000</v>
      </c>
      <c r="N363" s="709"/>
      <c r="O363" s="711">
        <f t="shared" si="11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07">
        <v>45434</v>
      </c>
      <c r="B364" s="713"/>
      <c r="C364" s="713"/>
      <c r="D364" s="719" t="s">
        <v>7813</v>
      </c>
      <c r="E364" s="711">
        <v>39450</v>
      </c>
      <c r="F364" s="709"/>
      <c r="G364" s="711">
        <f t="shared" si="12"/>
        <v>10749000</v>
      </c>
      <c r="I364" s="707">
        <v>45511</v>
      </c>
      <c r="J364" s="739" t="s">
        <v>8004</v>
      </c>
      <c r="K364" s="739" t="s">
        <v>7985</v>
      </c>
      <c r="L364" s="719" t="s">
        <v>7996</v>
      </c>
      <c r="M364" s="711">
        <v>49350</v>
      </c>
      <c r="N364" s="709"/>
      <c r="O364" s="711">
        <f t="shared" si="11"/>
        <v>127231.66999999993</v>
      </c>
      <c r="R364" s="12"/>
      <c r="S364" s="568"/>
      <c r="T364" s="339"/>
      <c r="U364" s="339"/>
      <c r="V364" s="507"/>
    </row>
    <row r="365" spans="1:22" s="14" customFormat="1" ht="24" x14ac:dyDescent="0.25">
      <c r="A365" s="707">
        <v>45434</v>
      </c>
      <c r="B365" s="713"/>
      <c r="C365" s="713"/>
      <c r="D365" s="719" t="s">
        <v>7825</v>
      </c>
      <c r="E365" s="711">
        <v>50000</v>
      </c>
      <c r="F365" s="709"/>
      <c r="G365" s="711">
        <f t="shared" si="12"/>
        <v>10699000</v>
      </c>
      <c r="H365" s="722"/>
      <c r="I365" s="707">
        <v>45511</v>
      </c>
      <c r="J365" s="739" t="s">
        <v>7976</v>
      </c>
      <c r="K365" s="739" t="s">
        <v>7985</v>
      </c>
      <c r="L365" s="719" t="s">
        <v>7995</v>
      </c>
      <c r="M365" s="711">
        <v>96668</v>
      </c>
      <c r="N365" s="709"/>
      <c r="O365" s="711">
        <f t="shared" si="11"/>
        <v>30563.669999999925</v>
      </c>
      <c r="R365" s="569"/>
      <c r="S365" s="568"/>
      <c r="T365" s="339"/>
      <c r="U365" s="339"/>
      <c r="V365" s="507"/>
    </row>
    <row r="366" spans="1:22" s="14" customFormat="1" x14ac:dyDescent="0.25">
      <c r="A366" s="707">
        <v>45434</v>
      </c>
      <c r="B366" s="713"/>
      <c r="C366" s="713"/>
      <c r="D366" s="719" t="s">
        <v>7826</v>
      </c>
      <c r="E366" s="711">
        <v>1000000</v>
      </c>
      <c r="F366" s="709"/>
      <c r="G366" s="711">
        <f t="shared" si="12"/>
        <v>9699000</v>
      </c>
      <c r="H366" s="722"/>
      <c r="I366" s="707">
        <v>45511</v>
      </c>
      <c r="J366" s="739"/>
      <c r="K366" s="739"/>
      <c r="L366" s="719" t="s">
        <v>7997</v>
      </c>
      <c r="M366" s="711"/>
      <c r="N366" s="709">
        <v>1958338</v>
      </c>
      <c r="O366" s="711">
        <f t="shared" si="11"/>
        <v>1988901.67</v>
      </c>
      <c r="R366" s="569"/>
      <c r="S366" s="568"/>
      <c r="T366" s="339"/>
      <c r="U366" s="339"/>
      <c r="V366" s="507"/>
    </row>
    <row r="367" spans="1:22" s="14" customFormat="1" x14ac:dyDescent="0.25">
      <c r="A367" s="707">
        <v>45434</v>
      </c>
      <c r="B367" s="713"/>
      <c r="C367" s="713"/>
      <c r="D367" s="719" t="s">
        <v>7828</v>
      </c>
      <c r="E367" s="711">
        <v>15200</v>
      </c>
      <c r="F367" s="709"/>
      <c r="G367" s="711">
        <f t="shared" si="12"/>
        <v>9683800</v>
      </c>
      <c r="H367" s="722"/>
      <c r="I367" s="707">
        <v>45511</v>
      </c>
      <c r="J367" s="713"/>
      <c r="K367" s="713"/>
      <c r="L367" s="721" t="s">
        <v>7197</v>
      </c>
      <c r="M367" s="747">
        <v>20000</v>
      </c>
      <c r="N367" s="709"/>
      <c r="O367" s="711">
        <f t="shared" si="11"/>
        <v>1968901.67</v>
      </c>
      <c r="R367" s="569"/>
      <c r="S367" s="568"/>
      <c r="T367" s="339"/>
      <c r="U367" s="339"/>
      <c r="V367" s="507"/>
    </row>
    <row r="368" spans="1:22" s="14" customFormat="1" ht="24" x14ac:dyDescent="0.25">
      <c r="A368" s="707">
        <v>45434</v>
      </c>
      <c r="B368" s="713"/>
      <c r="C368" s="713"/>
      <c r="D368" s="719" t="s">
        <v>7826</v>
      </c>
      <c r="E368" s="711">
        <v>400000</v>
      </c>
      <c r="F368" s="709"/>
      <c r="G368" s="711">
        <f t="shared" si="12"/>
        <v>9283800</v>
      </c>
      <c r="H368" s="722"/>
      <c r="I368" s="707">
        <v>45512</v>
      </c>
      <c r="J368" s="739" t="s">
        <v>8005</v>
      </c>
      <c r="K368" s="739" t="s">
        <v>8006</v>
      </c>
      <c r="L368" s="719" t="s">
        <v>8007</v>
      </c>
      <c r="M368" s="711">
        <v>32000</v>
      </c>
      <c r="N368" s="709"/>
      <c r="O368" s="711">
        <f t="shared" si="11"/>
        <v>1936901.67</v>
      </c>
      <c r="R368" s="569"/>
      <c r="S368" s="568"/>
      <c r="T368" s="339"/>
      <c r="U368" s="339"/>
      <c r="V368" s="507"/>
    </row>
    <row r="369" spans="1:22" s="14" customFormat="1" ht="24" x14ac:dyDescent="0.25">
      <c r="A369" s="707">
        <v>45434</v>
      </c>
      <c r="B369" s="713"/>
      <c r="C369" s="713"/>
      <c r="D369" s="721" t="s">
        <v>7197</v>
      </c>
      <c r="E369" s="709">
        <v>82544</v>
      </c>
      <c r="F369" s="709"/>
      <c r="G369" s="711">
        <f t="shared" si="12"/>
        <v>9201256</v>
      </c>
      <c r="H369" s="722"/>
      <c r="I369" s="707">
        <v>45512</v>
      </c>
      <c r="J369" s="739" t="s">
        <v>7976</v>
      </c>
      <c r="K369" s="739" t="s">
        <v>7985</v>
      </c>
      <c r="L369" s="719" t="s">
        <v>8009</v>
      </c>
      <c r="M369" s="711">
        <v>34000</v>
      </c>
      <c r="N369" s="709"/>
      <c r="O369" s="711">
        <f t="shared" si="11"/>
        <v>1902901.67</v>
      </c>
      <c r="R369" s="569"/>
      <c r="S369" s="568"/>
      <c r="T369" s="339"/>
      <c r="U369" s="339"/>
      <c r="V369" s="507"/>
    </row>
    <row r="370" spans="1:22" s="14" customFormat="1" ht="24" x14ac:dyDescent="0.25">
      <c r="A370" s="707">
        <v>45437</v>
      </c>
      <c r="B370" s="713"/>
      <c r="C370" s="713"/>
      <c r="D370" s="719" t="s">
        <v>7795</v>
      </c>
      <c r="E370" s="727">
        <v>50000</v>
      </c>
      <c r="F370" s="709"/>
      <c r="G370" s="711">
        <f t="shared" si="12"/>
        <v>9151256</v>
      </c>
      <c r="H370" s="722"/>
      <c r="I370" s="707">
        <v>45512</v>
      </c>
      <c r="J370" s="739" t="s">
        <v>7976</v>
      </c>
      <c r="K370" s="739" t="s">
        <v>7985</v>
      </c>
      <c r="L370" s="719" t="s">
        <v>8008</v>
      </c>
      <c r="M370" s="711">
        <v>49870</v>
      </c>
      <c r="N370" s="709"/>
      <c r="O370" s="711">
        <f t="shared" si="11"/>
        <v>1853031.67</v>
      </c>
      <c r="R370" s="569"/>
      <c r="S370" s="568"/>
      <c r="T370" s="339"/>
      <c r="U370" s="339"/>
      <c r="V370" s="507"/>
    </row>
    <row r="371" spans="1:22" s="14" customFormat="1" ht="36" x14ac:dyDescent="0.25">
      <c r="A371" s="707">
        <v>45441</v>
      </c>
      <c r="B371" s="713"/>
      <c r="C371" s="713"/>
      <c r="D371" s="719" t="s">
        <v>7807</v>
      </c>
      <c r="E371" s="727">
        <v>500000</v>
      </c>
      <c r="F371" s="709"/>
      <c r="G371" s="711">
        <f t="shared" si="12"/>
        <v>8651256</v>
      </c>
      <c r="H371" s="722"/>
      <c r="I371" s="707">
        <v>45512</v>
      </c>
      <c r="J371" s="739" t="s">
        <v>8017</v>
      </c>
      <c r="K371" s="739" t="s">
        <v>8016</v>
      </c>
      <c r="L371" s="719" t="s">
        <v>8015</v>
      </c>
      <c r="M371" s="711">
        <v>300000</v>
      </c>
      <c r="N371" s="709"/>
      <c r="O371" s="711">
        <f t="shared" si="11"/>
        <v>1553031.67</v>
      </c>
      <c r="R371" s="569"/>
      <c r="S371" s="568"/>
      <c r="T371" s="339"/>
      <c r="U371" s="339"/>
      <c r="V371" s="507"/>
    </row>
    <row r="372" spans="1:22" s="14" customFormat="1" ht="24" x14ac:dyDescent="0.25">
      <c r="A372" s="707">
        <v>45441</v>
      </c>
      <c r="B372" s="713"/>
      <c r="C372" s="713"/>
      <c r="D372" s="719" t="s">
        <v>7839</v>
      </c>
      <c r="E372" s="727">
        <v>370000</v>
      </c>
      <c r="F372" s="709"/>
      <c r="G372" s="711">
        <f t="shared" si="12"/>
        <v>8281256</v>
      </c>
      <c r="H372" s="722"/>
      <c r="I372" s="707">
        <v>45512</v>
      </c>
      <c r="J372" s="739" t="s">
        <v>8005</v>
      </c>
      <c r="K372" s="739" t="s">
        <v>8011</v>
      </c>
      <c r="L372" s="719" t="s">
        <v>8010</v>
      </c>
      <c r="M372" s="711">
        <v>42000</v>
      </c>
      <c r="N372" s="709"/>
      <c r="O372" s="711">
        <f t="shared" si="11"/>
        <v>1511031.67</v>
      </c>
      <c r="R372" s="569"/>
      <c r="S372" s="568"/>
      <c r="T372" s="339"/>
      <c r="U372" s="339"/>
      <c r="V372" s="507"/>
    </row>
    <row r="373" spans="1:22" s="14" customFormat="1" ht="24" x14ac:dyDescent="0.25">
      <c r="A373" s="707">
        <v>45442</v>
      </c>
      <c r="B373" s="713"/>
      <c r="C373" s="713"/>
      <c r="D373" s="719" t="s">
        <v>7840</v>
      </c>
      <c r="E373" s="727">
        <v>100000</v>
      </c>
      <c r="F373" s="709"/>
      <c r="G373" s="711">
        <f t="shared" si="12"/>
        <v>8181256</v>
      </c>
      <c r="H373" s="722"/>
      <c r="I373" s="707">
        <v>45513</v>
      </c>
      <c r="J373" s="739" t="s">
        <v>8029</v>
      </c>
      <c r="K373" s="739" t="s">
        <v>7983</v>
      </c>
      <c r="L373" s="719" t="s">
        <v>8018</v>
      </c>
      <c r="M373" s="711">
        <v>40000</v>
      </c>
      <c r="N373" s="709"/>
      <c r="O373" s="711">
        <f t="shared" si="11"/>
        <v>1471031.67</v>
      </c>
      <c r="R373" s="569"/>
      <c r="S373" s="568"/>
      <c r="T373" s="339"/>
      <c r="U373" s="339"/>
      <c r="V373" s="507"/>
    </row>
    <row r="374" spans="1:22" s="14" customFormat="1" ht="24" x14ac:dyDescent="0.25">
      <c r="A374" s="707">
        <v>45442</v>
      </c>
      <c r="B374" s="713"/>
      <c r="C374" s="713"/>
      <c r="D374" s="719" t="s">
        <v>7842</v>
      </c>
      <c r="E374" s="727">
        <v>309000</v>
      </c>
      <c r="F374" s="709"/>
      <c r="G374" s="711">
        <f t="shared" si="12"/>
        <v>7872256</v>
      </c>
      <c r="H374" s="722"/>
      <c r="I374" s="707">
        <v>45513</v>
      </c>
      <c r="J374" s="739" t="s">
        <v>8056</v>
      </c>
      <c r="K374" s="739" t="s">
        <v>7985</v>
      </c>
      <c r="L374" s="719" t="s">
        <v>8058</v>
      </c>
      <c r="M374" s="711">
        <v>10500</v>
      </c>
      <c r="N374" s="709"/>
      <c r="O374" s="711">
        <f t="shared" si="11"/>
        <v>1460531.67</v>
      </c>
      <c r="R374" s="569"/>
      <c r="S374" s="568"/>
      <c r="T374" s="339"/>
      <c r="U374" s="339"/>
      <c r="V374" s="507"/>
    </row>
    <row r="375" spans="1:22" x14ac:dyDescent="0.25">
      <c r="A375" s="707">
        <v>45442</v>
      </c>
      <c r="B375" s="713"/>
      <c r="C375" s="713"/>
      <c r="D375" s="719" t="s">
        <v>7843</v>
      </c>
      <c r="E375" s="709"/>
      <c r="F375" s="709">
        <v>7214580</v>
      </c>
      <c r="G375" s="711">
        <f t="shared" si="12"/>
        <v>15086836</v>
      </c>
      <c r="I375" s="707">
        <v>45513</v>
      </c>
      <c r="J375" s="739" t="s">
        <v>8005</v>
      </c>
      <c r="K375" s="739" t="s">
        <v>8020</v>
      </c>
      <c r="L375" s="719" t="s">
        <v>8019</v>
      </c>
      <c r="M375" s="711">
        <v>200000</v>
      </c>
      <c r="N375" s="709"/>
      <c r="O375" s="711">
        <f t="shared" si="11"/>
        <v>1260531.67</v>
      </c>
      <c r="R375" s="12"/>
      <c r="S375" s="568"/>
      <c r="T375" s="339"/>
      <c r="U375" s="339"/>
      <c r="V375" s="507"/>
    </row>
    <row r="376" spans="1:22" ht="24" x14ac:dyDescent="0.25">
      <c r="A376" s="707">
        <v>45442</v>
      </c>
      <c r="B376" s="713"/>
      <c r="C376" s="713"/>
      <c r="D376" s="721" t="s">
        <v>7197</v>
      </c>
      <c r="E376" s="727">
        <v>72145</v>
      </c>
      <c r="F376" s="709"/>
      <c r="G376" s="711">
        <f t="shared" si="12"/>
        <v>15014691</v>
      </c>
      <c r="I376" s="707">
        <v>45514</v>
      </c>
      <c r="J376" s="739" t="s">
        <v>8030</v>
      </c>
      <c r="K376" s="739" t="s">
        <v>8021</v>
      </c>
      <c r="L376" s="719" t="s">
        <v>8022</v>
      </c>
      <c r="M376" s="711">
        <v>110550</v>
      </c>
      <c r="N376" s="709"/>
      <c r="O376" s="711">
        <f t="shared" si="11"/>
        <v>1149981.67</v>
      </c>
      <c r="R376" s="12"/>
      <c r="S376" s="568"/>
      <c r="T376" s="339"/>
      <c r="U376" s="339"/>
      <c r="V376" s="507"/>
    </row>
    <row r="377" spans="1:22" ht="24" x14ac:dyDescent="0.25">
      <c r="A377" s="707">
        <v>45443</v>
      </c>
      <c r="B377" s="713"/>
      <c r="C377" s="713"/>
      <c r="D377" s="719" t="s">
        <v>7845</v>
      </c>
      <c r="E377" s="727">
        <v>150000</v>
      </c>
      <c r="F377" s="709"/>
      <c r="G377" s="711">
        <f t="shared" si="12"/>
        <v>14864691</v>
      </c>
      <c r="I377" s="707">
        <v>45514</v>
      </c>
      <c r="J377" s="739" t="s">
        <v>8032</v>
      </c>
      <c r="K377" s="739" t="s">
        <v>8034</v>
      </c>
      <c r="L377" s="719" t="s">
        <v>8033</v>
      </c>
      <c r="M377" s="711">
        <v>200000</v>
      </c>
      <c r="N377" s="709"/>
      <c r="O377" s="711">
        <f t="shared" si="11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07">
        <v>45443</v>
      </c>
      <c r="B378" s="713"/>
      <c r="C378" s="713"/>
      <c r="D378" s="719" t="s">
        <v>8012</v>
      </c>
      <c r="E378" s="727">
        <v>164500</v>
      </c>
      <c r="F378" s="709"/>
      <c r="G378" s="711">
        <f t="shared" si="12"/>
        <v>14700191</v>
      </c>
      <c r="I378" s="707">
        <v>45514</v>
      </c>
      <c r="J378" s="739" t="s">
        <v>8031</v>
      </c>
      <c r="K378" s="739" t="s">
        <v>8037</v>
      </c>
      <c r="L378" s="719" t="s">
        <v>8036</v>
      </c>
      <c r="M378" s="711">
        <v>65000</v>
      </c>
      <c r="N378" s="709"/>
      <c r="O378" s="711">
        <f t="shared" si="11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07">
        <v>45444</v>
      </c>
      <c r="B379" s="713"/>
      <c r="C379" s="713"/>
      <c r="D379" s="719" t="s">
        <v>7795</v>
      </c>
      <c r="E379" s="727">
        <v>100000</v>
      </c>
      <c r="F379" s="709"/>
      <c r="G379" s="711">
        <f t="shared" si="12"/>
        <v>14600191</v>
      </c>
      <c r="I379" s="707">
        <v>45515</v>
      </c>
      <c r="J379" s="739" t="s">
        <v>8040</v>
      </c>
      <c r="K379" s="739" t="s">
        <v>7985</v>
      </c>
      <c r="L379" s="719" t="s">
        <v>8038</v>
      </c>
      <c r="M379" s="711">
        <v>50000</v>
      </c>
      <c r="N379" s="709"/>
      <c r="O379" s="711">
        <f t="shared" si="11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07">
        <v>45444</v>
      </c>
      <c r="B380" s="713"/>
      <c r="C380" s="713"/>
      <c r="D380" s="719" t="s">
        <v>7825</v>
      </c>
      <c r="E380" s="727">
        <v>50000</v>
      </c>
      <c r="F380" s="709"/>
      <c r="G380" s="711">
        <f t="shared" si="12"/>
        <v>14550191</v>
      </c>
      <c r="I380" s="707">
        <v>45515</v>
      </c>
      <c r="J380" s="740" t="s">
        <v>8035</v>
      </c>
      <c r="K380" s="739" t="s">
        <v>7985</v>
      </c>
      <c r="L380" s="719" t="s">
        <v>8039</v>
      </c>
      <c r="M380" s="711">
        <v>61675</v>
      </c>
      <c r="N380" s="709"/>
      <c r="O380" s="711">
        <f t="shared" si="11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07">
        <v>45444</v>
      </c>
      <c r="B381" s="713"/>
      <c r="C381" s="713"/>
      <c r="D381" s="719" t="s">
        <v>7736</v>
      </c>
      <c r="E381" s="727">
        <v>900000</v>
      </c>
      <c r="F381" s="709"/>
      <c r="G381" s="711">
        <f t="shared" si="12"/>
        <v>13650191</v>
      </c>
      <c r="I381" s="707">
        <v>45516</v>
      </c>
      <c r="J381" s="739" t="s">
        <v>8041</v>
      </c>
      <c r="K381" s="739" t="s">
        <v>8042</v>
      </c>
      <c r="L381" s="719" t="s">
        <v>8043</v>
      </c>
      <c r="M381" s="711">
        <v>10000</v>
      </c>
      <c r="N381" s="709"/>
      <c r="O381" s="711">
        <f t="shared" si="11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07">
        <v>45447</v>
      </c>
      <c r="B382" s="713"/>
      <c r="C382" s="713"/>
      <c r="D382" s="719" t="s">
        <v>7847</v>
      </c>
      <c r="E382" s="727">
        <v>500000</v>
      </c>
      <c r="F382" s="709"/>
      <c r="G382" s="711">
        <f t="shared" si="12"/>
        <v>13150191</v>
      </c>
      <c r="I382" s="707">
        <v>45517</v>
      </c>
      <c r="J382" s="739" t="s">
        <v>8054</v>
      </c>
      <c r="K382" s="739" t="s">
        <v>7985</v>
      </c>
      <c r="L382" s="719" t="s">
        <v>8045</v>
      </c>
      <c r="M382" s="711">
        <v>47000</v>
      </c>
      <c r="N382" s="709"/>
      <c r="O382" s="711">
        <f t="shared" si="11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07">
        <v>45447</v>
      </c>
      <c r="B383" s="713"/>
      <c r="C383" s="713"/>
      <c r="D383" s="719" t="s">
        <v>7736</v>
      </c>
      <c r="E383" s="727">
        <v>700000</v>
      </c>
      <c r="F383" s="709"/>
      <c r="G383" s="711">
        <f t="shared" si="12"/>
        <v>12450191</v>
      </c>
      <c r="I383" s="707">
        <v>45517</v>
      </c>
      <c r="J383" s="739" t="s">
        <v>8055</v>
      </c>
      <c r="K383" s="739" t="s">
        <v>7983</v>
      </c>
      <c r="L383" s="719" t="s">
        <v>8044</v>
      </c>
      <c r="M383" s="711">
        <v>40000</v>
      </c>
      <c r="N383" s="709"/>
      <c r="O383" s="711">
        <f t="shared" si="11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07">
        <v>45449</v>
      </c>
      <c r="B384" s="713"/>
      <c r="C384" s="713"/>
      <c r="D384" s="719" t="s">
        <v>7736</v>
      </c>
      <c r="E384" s="727">
        <v>500000</v>
      </c>
      <c r="F384" s="709"/>
      <c r="G384" s="711">
        <f t="shared" si="12"/>
        <v>11950191</v>
      </c>
      <c r="I384" s="707">
        <v>45518</v>
      </c>
      <c r="J384" s="739" t="s">
        <v>7976</v>
      </c>
      <c r="K384" s="739" t="s">
        <v>8047</v>
      </c>
      <c r="L384" s="719" t="s">
        <v>8046</v>
      </c>
      <c r="M384" s="711">
        <v>200000</v>
      </c>
      <c r="N384" s="709"/>
      <c r="O384" s="711">
        <f t="shared" si="11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07">
        <v>45449</v>
      </c>
      <c r="B385" s="713"/>
      <c r="C385" s="713"/>
      <c r="D385" s="719" t="s">
        <v>7736</v>
      </c>
      <c r="E385" s="727">
        <v>400000</v>
      </c>
      <c r="F385" s="709"/>
      <c r="G385" s="711">
        <f t="shared" si="12"/>
        <v>11550191</v>
      </c>
      <c r="I385" s="707">
        <v>45518</v>
      </c>
      <c r="J385" s="739" t="s">
        <v>8056</v>
      </c>
      <c r="K385" s="739" t="s">
        <v>7985</v>
      </c>
      <c r="L385" s="719" t="s">
        <v>8048</v>
      </c>
      <c r="M385" s="711">
        <v>32750</v>
      </c>
      <c r="N385" s="709"/>
      <c r="O385" s="711">
        <f t="shared" si="11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07">
        <v>45453</v>
      </c>
      <c r="B386" s="713"/>
      <c r="C386" s="713"/>
      <c r="D386" s="719" t="s">
        <v>7852</v>
      </c>
      <c r="E386" s="727">
        <v>500000</v>
      </c>
      <c r="F386" s="709"/>
      <c r="G386" s="711">
        <f t="shared" si="12"/>
        <v>11050191</v>
      </c>
      <c r="I386" s="707">
        <v>45518</v>
      </c>
      <c r="J386" s="739" t="s">
        <v>8031</v>
      </c>
      <c r="K386" s="739" t="s">
        <v>7983</v>
      </c>
      <c r="L386" s="719" t="s">
        <v>8049</v>
      </c>
      <c r="M386" s="711">
        <v>130000</v>
      </c>
      <c r="N386" s="709"/>
      <c r="O386" s="711">
        <f t="shared" si="11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07">
        <v>45454</v>
      </c>
      <c r="B387" s="713"/>
      <c r="C387" s="713"/>
      <c r="D387" s="719" t="s">
        <v>7853</v>
      </c>
      <c r="E387" s="727">
        <v>200000</v>
      </c>
      <c r="F387" s="709"/>
      <c r="G387" s="711">
        <f t="shared" si="12"/>
        <v>10850191</v>
      </c>
      <c r="I387" s="707">
        <v>45519</v>
      </c>
      <c r="J387" s="739" t="s">
        <v>8056</v>
      </c>
      <c r="K387" s="739" t="s">
        <v>7985</v>
      </c>
      <c r="L387" s="719" t="s">
        <v>8050</v>
      </c>
      <c r="M387" s="711">
        <v>187482</v>
      </c>
      <c r="N387" s="709"/>
      <c r="O387" s="711">
        <f t="shared" si="11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07">
        <v>45454</v>
      </c>
      <c r="B388" s="713"/>
      <c r="C388" s="713"/>
      <c r="D388" s="719" t="s">
        <v>7853</v>
      </c>
      <c r="E388" s="727">
        <v>200000</v>
      </c>
      <c r="F388" s="709"/>
      <c r="G388" s="711">
        <f t="shared" si="12"/>
        <v>10650191</v>
      </c>
      <c r="I388" s="707">
        <v>45519</v>
      </c>
      <c r="J388" s="739" t="s">
        <v>8056</v>
      </c>
      <c r="K388" s="739" t="s">
        <v>7985</v>
      </c>
      <c r="L388" s="719" t="s">
        <v>8051</v>
      </c>
      <c r="M388" s="711">
        <v>21750</v>
      </c>
      <c r="N388" s="709"/>
      <c r="O388" s="711">
        <f t="shared" si="11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07">
        <v>45454</v>
      </c>
      <c r="B389" s="713"/>
      <c r="C389" s="713"/>
      <c r="D389" s="719" t="s">
        <v>7854</v>
      </c>
      <c r="E389" s="727">
        <v>200000</v>
      </c>
      <c r="F389" s="709"/>
      <c r="G389" s="711">
        <f t="shared" si="12"/>
        <v>10450191</v>
      </c>
      <c r="I389" s="707">
        <v>45519</v>
      </c>
      <c r="J389" s="739" t="s">
        <v>8030</v>
      </c>
      <c r="K389" s="739" t="s">
        <v>7985</v>
      </c>
      <c r="L389" s="719" t="s">
        <v>8052</v>
      </c>
      <c r="M389" s="711">
        <v>43500</v>
      </c>
      <c r="N389" s="709"/>
      <c r="O389" s="711">
        <f t="shared" si="11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07">
        <v>45454</v>
      </c>
      <c r="B390" s="713"/>
      <c r="C390" s="713"/>
      <c r="D390" s="719" t="s">
        <v>7855</v>
      </c>
      <c r="E390" s="727">
        <v>100000</v>
      </c>
      <c r="F390" s="709"/>
      <c r="G390" s="711">
        <f t="shared" si="12"/>
        <v>10350191</v>
      </c>
      <c r="I390" s="707">
        <v>45519</v>
      </c>
      <c r="J390" s="739" t="s">
        <v>8031</v>
      </c>
      <c r="K390" s="739" t="s">
        <v>7985</v>
      </c>
      <c r="L390" s="719" t="s">
        <v>8053</v>
      </c>
      <c r="M390" s="711">
        <v>31500</v>
      </c>
      <c r="N390" s="709"/>
      <c r="O390" s="711">
        <f t="shared" si="11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07">
        <v>45454</v>
      </c>
      <c r="B391" s="713"/>
      <c r="C391" s="713"/>
      <c r="D391" s="719" t="s">
        <v>7856</v>
      </c>
      <c r="E391" s="727">
        <v>193760</v>
      </c>
      <c r="F391" s="709"/>
      <c r="G391" s="711">
        <f t="shared" si="12"/>
        <v>10156431</v>
      </c>
      <c r="I391" s="707">
        <v>45520</v>
      </c>
      <c r="J391" s="739" t="s">
        <v>8056</v>
      </c>
      <c r="K391" s="739" t="s">
        <v>7985</v>
      </c>
      <c r="L391" s="719" t="s">
        <v>8057</v>
      </c>
      <c r="M391" s="711">
        <v>100000</v>
      </c>
      <c r="N391" s="709"/>
      <c r="O391" s="711">
        <f t="shared" si="11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07">
        <v>45454</v>
      </c>
      <c r="B392" s="713"/>
      <c r="C392" s="713"/>
      <c r="D392" s="719" t="s">
        <v>7857</v>
      </c>
      <c r="E392" s="727">
        <v>300000</v>
      </c>
      <c r="F392" s="709"/>
      <c r="G392" s="711">
        <f t="shared" si="12"/>
        <v>9856431</v>
      </c>
      <c r="I392" s="707">
        <v>45520</v>
      </c>
      <c r="J392" s="739" t="s">
        <v>8029</v>
      </c>
      <c r="K392" s="739" t="s">
        <v>7985</v>
      </c>
      <c r="L392" s="719" t="s">
        <v>8059</v>
      </c>
      <c r="M392" s="709">
        <v>56026</v>
      </c>
      <c r="N392" s="709"/>
      <c r="O392" s="711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07">
        <v>45455</v>
      </c>
      <c r="B393" s="713"/>
      <c r="C393" s="713"/>
      <c r="D393" s="719" t="s">
        <v>7857</v>
      </c>
      <c r="E393" s="727">
        <v>200000</v>
      </c>
      <c r="F393" s="709"/>
      <c r="G393" s="711">
        <f t="shared" si="12"/>
        <v>9656431</v>
      </c>
      <c r="I393" s="707">
        <v>45520</v>
      </c>
      <c r="J393" s="739" t="s">
        <v>8031</v>
      </c>
      <c r="K393" s="739" t="s">
        <v>7985</v>
      </c>
      <c r="L393" s="719" t="s">
        <v>8060</v>
      </c>
      <c r="M393" s="709">
        <v>63720</v>
      </c>
      <c r="N393" s="709"/>
      <c r="O393" s="711">
        <f t="shared" ref="O393:O434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07">
        <v>45456</v>
      </c>
      <c r="B394" s="713"/>
      <c r="C394" s="713"/>
      <c r="D394" s="719" t="s">
        <v>7431</v>
      </c>
      <c r="E394" s="727">
        <v>54400</v>
      </c>
      <c r="F394" s="709"/>
      <c r="G394" s="711">
        <f t="shared" si="12"/>
        <v>9602031</v>
      </c>
      <c r="I394" s="707">
        <v>45520</v>
      </c>
      <c r="J394" s="739" t="s">
        <v>8030</v>
      </c>
      <c r="K394" s="739" t="s">
        <v>7985</v>
      </c>
      <c r="L394" s="719" t="s">
        <v>8061</v>
      </c>
      <c r="M394" s="709">
        <v>50000</v>
      </c>
      <c r="N394" s="709"/>
      <c r="O394" s="711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07">
        <v>45456</v>
      </c>
      <c r="B395" s="713"/>
      <c r="C395" s="713"/>
      <c r="D395" s="719" t="s">
        <v>7859</v>
      </c>
      <c r="E395" s="727">
        <v>500000</v>
      </c>
      <c r="F395" s="709"/>
      <c r="G395" s="711">
        <f t="shared" si="12"/>
        <v>9102031</v>
      </c>
      <c r="I395" s="707">
        <v>45521</v>
      </c>
      <c r="J395" s="740" t="s">
        <v>8062</v>
      </c>
      <c r="K395" s="739" t="s">
        <v>7985</v>
      </c>
      <c r="L395" s="719" t="s">
        <v>8063</v>
      </c>
      <c r="M395" s="709">
        <v>51000</v>
      </c>
      <c r="N395" s="709"/>
      <c r="O395" s="711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07">
        <v>45456</v>
      </c>
      <c r="B396" s="713"/>
      <c r="C396" s="713"/>
      <c r="D396" s="719" t="s">
        <v>7404</v>
      </c>
      <c r="E396" s="727">
        <v>185000</v>
      </c>
      <c r="F396" s="709"/>
      <c r="G396" s="711">
        <f t="shared" si="12"/>
        <v>8917031</v>
      </c>
      <c r="I396" s="707">
        <v>45521</v>
      </c>
      <c r="J396" s="740" t="s">
        <v>8062</v>
      </c>
      <c r="K396" s="739" t="s">
        <v>7985</v>
      </c>
      <c r="L396" s="719" t="s">
        <v>8065</v>
      </c>
      <c r="M396" s="709">
        <v>143550</v>
      </c>
      <c r="N396" s="709"/>
      <c r="O396" s="711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07">
        <v>45457</v>
      </c>
      <c r="B397" s="713"/>
      <c r="C397" s="713"/>
      <c r="D397" s="719" t="s">
        <v>7860</v>
      </c>
      <c r="E397" s="727">
        <v>40000</v>
      </c>
      <c r="F397" s="709"/>
      <c r="G397" s="711">
        <f t="shared" si="12"/>
        <v>8877031</v>
      </c>
      <c r="I397" s="707">
        <v>45521</v>
      </c>
      <c r="J397" s="740" t="s">
        <v>8064</v>
      </c>
      <c r="K397" s="739" t="s">
        <v>7985</v>
      </c>
      <c r="L397" s="719" t="s">
        <v>8066</v>
      </c>
      <c r="M397" s="709">
        <v>164715</v>
      </c>
      <c r="N397" s="709"/>
      <c r="O397" s="711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07">
        <v>45457</v>
      </c>
      <c r="B398" s="713"/>
      <c r="C398" s="713"/>
      <c r="D398" s="719" t="s">
        <v>7861</v>
      </c>
      <c r="E398" s="727">
        <v>215140</v>
      </c>
      <c r="F398" s="709"/>
      <c r="G398" s="711">
        <f t="shared" si="12"/>
        <v>8661891</v>
      </c>
      <c r="I398" s="707">
        <v>45521</v>
      </c>
      <c r="J398" s="739" t="s">
        <v>8067</v>
      </c>
      <c r="K398" s="739" t="s">
        <v>8068</v>
      </c>
      <c r="L398" s="719" t="s">
        <v>8069</v>
      </c>
      <c r="M398" s="709">
        <v>121520</v>
      </c>
      <c r="N398" s="709"/>
      <c r="O398" s="711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07">
        <v>45457</v>
      </c>
      <c r="B399" s="713"/>
      <c r="C399" s="713"/>
      <c r="D399" s="719" t="s">
        <v>7862</v>
      </c>
      <c r="E399" s="727">
        <v>30000</v>
      </c>
      <c r="F399" s="709"/>
      <c r="G399" s="711">
        <f t="shared" si="12"/>
        <v>8631891</v>
      </c>
      <c r="I399" s="707">
        <v>45521</v>
      </c>
      <c r="J399" s="739" t="s">
        <v>8001</v>
      </c>
      <c r="K399" s="739" t="s">
        <v>7985</v>
      </c>
      <c r="L399" s="719" t="s">
        <v>8070</v>
      </c>
      <c r="M399" s="709">
        <v>18000</v>
      </c>
      <c r="N399" s="709"/>
      <c r="O399" s="711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07">
        <v>45464</v>
      </c>
      <c r="B400" s="713"/>
      <c r="C400" s="713"/>
      <c r="D400" s="719" t="s">
        <v>7864</v>
      </c>
      <c r="E400" s="727">
        <v>200000</v>
      </c>
      <c r="F400" s="709"/>
      <c r="G400" s="711">
        <f t="shared" si="12"/>
        <v>8431891</v>
      </c>
      <c r="I400" s="707">
        <v>45521</v>
      </c>
      <c r="J400" s="739"/>
      <c r="K400" s="739"/>
      <c r="L400" s="719" t="s">
        <v>7517</v>
      </c>
      <c r="M400" s="709"/>
      <c r="N400" s="709">
        <v>3000000</v>
      </c>
      <c r="O400" s="711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07">
        <v>45465</v>
      </c>
      <c r="B401" s="713"/>
      <c r="C401" s="713"/>
      <c r="D401" s="719" t="s">
        <v>7864</v>
      </c>
      <c r="E401" s="727">
        <v>100000</v>
      </c>
      <c r="F401" s="709"/>
      <c r="G401" s="711">
        <f t="shared" si="12"/>
        <v>8331891</v>
      </c>
      <c r="I401" s="707">
        <v>45522</v>
      </c>
      <c r="J401" s="739"/>
      <c r="K401" s="739"/>
      <c r="L401" s="721" t="s">
        <v>7197</v>
      </c>
      <c r="M401" s="747">
        <v>30000</v>
      </c>
      <c r="N401" s="709"/>
      <c r="O401" s="711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07">
        <v>45467</v>
      </c>
      <c r="B402" s="713"/>
      <c r="C402" s="713"/>
      <c r="D402" s="719" t="s">
        <v>7865</v>
      </c>
      <c r="E402" s="727">
        <v>210000</v>
      </c>
      <c r="F402" s="709"/>
      <c r="G402" s="711">
        <f t="shared" si="12"/>
        <v>8121891</v>
      </c>
      <c r="I402" s="707">
        <v>45522</v>
      </c>
      <c r="J402" s="739"/>
      <c r="K402" s="739"/>
      <c r="L402" s="719" t="s">
        <v>8072</v>
      </c>
      <c r="M402" s="709">
        <v>50000</v>
      </c>
      <c r="N402" s="709"/>
      <c r="O402" s="711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07">
        <v>45467</v>
      </c>
      <c r="B403" s="713"/>
      <c r="C403" s="713"/>
      <c r="D403" s="719" t="s">
        <v>7866</v>
      </c>
      <c r="E403" s="727">
        <v>474000</v>
      </c>
      <c r="F403" s="709"/>
      <c r="G403" s="711">
        <f t="shared" si="12"/>
        <v>7647891</v>
      </c>
      <c r="I403" s="707">
        <v>45523</v>
      </c>
      <c r="J403" s="739" t="s">
        <v>8004</v>
      </c>
      <c r="K403" s="739"/>
      <c r="L403" s="719" t="s">
        <v>8077</v>
      </c>
      <c r="M403" s="709">
        <v>65250</v>
      </c>
      <c r="N403" s="709"/>
      <c r="O403" s="711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07">
        <v>45467</v>
      </c>
      <c r="B404" s="713"/>
      <c r="C404" s="713"/>
      <c r="D404" s="719" t="s">
        <v>7867</v>
      </c>
      <c r="E404" s="727">
        <v>100000</v>
      </c>
      <c r="F404" s="709"/>
      <c r="G404" s="711">
        <f t="shared" si="12"/>
        <v>7547891</v>
      </c>
      <c r="I404" s="707">
        <v>45523</v>
      </c>
      <c r="J404" s="739" t="s">
        <v>8079</v>
      </c>
      <c r="K404" s="739"/>
      <c r="L404" s="719" t="s">
        <v>8078</v>
      </c>
      <c r="M404" s="709">
        <v>50000</v>
      </c>
      <c r="N404" s="709"/>
      <c r="O404" s="711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07">
        <v>45468</v>
      </c>
      <c r="B405" s="713"/>
      <c r="C405" s="713"/>
      <c r="D405" s="719" t="s">
        <v>7868</v>
      </c>
      <c r="E405" s="727">
        <v>70000</v>
      </c>
      <c r="F405" s="709"/>
      <c r="G405" s="711">
        <f t="shared" si="12"/>
        <v>7477891</v>
      </c>
      <c r="I405" s="707">
        <v>45523</v>
      </c>
      <c r="J405" s="739" t="s">
        <v>8056</v>
      </c>
      <c r="K405" s="739"/>
      <c r="L405" s="719" t="s">
        <v>8080</v>
      </c>
      <c r="M405" s="709">
        <v>300000</v>
      </c>
      <c r="N405" s="709"/>
      <c r="O405" s="711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07">
        <v>45468</v>
      </c>
      <c r="B406" s="713"/>
      <c r="C406" s="713"/>
      <c r="D406" s="719" t="s">
        <v>7867</v>
      </c>
      <c r="E406" s="727">
        <v>30000</v>
      </c>
      <c r="F406" s="709"/>
      <c r="G406" s="711">
        <f t="shared" si="12"/>
        <v>7447891</v>
      </c>
      <c r="I406" s="707">
        <v>45524</v>
      </c>
      <c r="J406" s="740" t="s">
        <v>8081</v>
      </c>
      <c r="K406" s="739" t="s">
        <v>7985</v>
      </c>
      <c r="L406" s="719" t="s">
        <v>8082</v>
      </c>
      <c r="M406" s="709">
        <v>500000</v>
      </c>
      <c r="N406" s="709"/>
      <c r="O406" s="711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07">
        <v>45468</v>
      </c>
      <c r="B407" s="713"/>
      <c r="C407" s="713"/>
      <c r="D407" s="719" t="s">
        <v>7869</v>
      </c>
      <c r="E407" s="727">
        <v>187340</v>
      </c>
      <c r="F407" s="709"/>
      <c r="G407" s="711">
        <f t="shared" si="12"/>
        <v>7260551</v>
      </c>
      <c r="I407" s="707">
        <v>45524</v>
      </c>
      <c r="J407" s="740" t="s">
        <v>8081</v>
      </c>
      <c r="K407" s="739" t="s">
        <v>7985</v>
      </c>
      <c r="L407" s="719" t="s">
        <v>8082</v>
      </c>
      <c r="M407" s="709">
        <v>64808</v>
      </c>
      <c r="N407" s="709"/>
      <c r="O407" s="711">
        <f t="shared" si="14"/>
        <v>1200735.67</v>
      </c>
      <c r="R407" s="12"/>
      <c r="S407" s="568"/>
      <c r="T407" s="339"/>
      <c r="U407" s="339"/>
      <c r="V407" s="507"/>
    </row>
    <row r="408" spans="1:22" ht="24" x14ac:dyDescent="0.25">
      <c r="A408" s="707">
        <v>45469</v>
      </c>
      <c r="B408" s="713"/>
      <c r="C408" s="713"/>
      <c r="D408" s="719" t="s">
        <v>7872</v>
      </c>
      <c r="E408" s="727">
        <v>60000</v>
      </c>
      <c r="F408" s="709"/>
      <c r="G408" s="711">
        <f t="shared" si="12"/>
        <v>7200551</v>
      </c>
      <c r="I408" s="707">
        <v>45524</v>
      </c>
      <c r="J408" s="739" t="s">
        <v>8030</v>
      </c>
      <c r="K408" s="739" t="s">
        <v>7985</v>
      </c>
      <c r="L408" s="719" t="s">
        <v>8091</v>
      </c>
      <c r="M408" s="709">
        <v>25000</v>
      </c>
      <c r="N408" s="709"/>
      <c r="O408" s="711">
        <f t="shared" si="14"/>
        <v>1175735.67</v>
      </c>
      <c r="R408" s="12"/>
      <c r="S408" s="568"/>
      <c r="T408" s="339"/>
      <c r="U408" s="339"/>
      <c r="V408" s="507"/>
    </row>
    <row r="409" spans="1:22" ht="24" x14ac:dyDescent="0.25">
      <c r="A409" s="707">
        <v>45469</v>
      </c>
      <c r="B409" s="713"/>
      <c r="C409" s="713"/>
      <c r="D409" s="719" t="s">
        <v>7873</v>
      </c>
      <c r="E409" s="727">
        <v>44000</v>
      </c>
      <c r="F409" s="709"/>
      <c r="G409" s="711">
        <f t="shared" si="12"/>
        <v>7156551</v>
      </c>
      <c r="I409" s="707">
        <v>45524</v>
      </c>
      <c r="J409" s="739" t="s">
        <v>8083</v>
      </c>
      <c r="K409" s="739" t="s">
        <v>7985</v>
      </c>
      <c r="L409" s="719" t="s">
        <v>8086</v>
      </c>
      <c r="M409" s="709">
        <v>44000</v>
      </c>
      <c r="N409" s="709"/>
      <c r="O409" s="711">
        <f t="shared" si="14"/>
        <v>1131735.67</v>
      </c>
      <c r="R409" s="12"/>
      <c r="S409" s="568"/>
      <c r="T409" s="339"/>
      <c r="U409" s="339"/>
      <c r="V409" s="507"/>
    </row>
    <row r="410" spans="1:22" ht="24" x14ac:dyDescent="0.25">
      <c r="A410" s="707">
        <v>45469</v>
      </c>
      <c r="B410" s="713"/>
      <c r="C410" s="713"/>
      <c r="D410" s="719" t="s">
        <v>7471</v>
      </c>
      <c r="E410" s="727">
        <v>500000</v>
      </c>
      <c r="F410" s="709"/>
      <c r="G410" s="711">
        <f t="shared" si="12"/>
        <v>6656551</v>
      </c>
      <c r="I410" s="707">
        <v>45524</v>
      </c>
      <c r="J410" s="739" t="s">
        <v>8001</v>
      </c>
      <c r="K410" s="739" t="s">
        <v>8084</v>
      </c>
      <c r="L410" s="719" t="s">
        <v>8085</v>
      </c>
      <c r="M410" s="709">
        <v>400000</v>
      </c>
      <c r="N410" s="709"/>
      <c r="O410" s="711">
        <f t="shared" si="14"/>
        <v>731735.66999999993</v>
      </c>
      <c r="R410" s="12"/>
      <c r="S410" s="568"/>
      <c r="T410" s="339"/>
      <c r="U410" s="339"/>
      <c r="V410" s="507"/>
    </row>
    <row r="411" spans="1:22" ht="36" x14ac:dyDescent="0.25">
      <c r="A411" s="707">
        <v>45469</v>
      </c>
      <c r="B411" s="713"/>
      <c r="C411" s="713"/>
      <c r="D411" s="719" t="s">
        <v>7874</v>
      </c>
      <c r="E411" s="709"/>
      <c r="F411" s="709">
        <v>2497821</v>
      </c>
      <c r="G411" s="711">
        <f t="shared" si="12"/>
        <v>9154372</v>
      </c>
      <c r="I411" s="707">
        <v>45525</v>
      </c>
      <c r="J411" s="739" t="s">
        <v>8054</v>
      </c>
      <c r="K411" s="739" t="s">
        <v>8087</v>
      </c>
      <c r="L411" s="719" t="s">
        <v>8089</v>
      </c>
      <c r="M411" s="709">
        <v>20000</v>
      </c>
      <c r="N411" s="709"/>
      <c r="O411" s="711">
        <f t="shared" si="14"/>
        <v>711735.66999999993</v>
      </c>
      <c r="R411" s="12"/>
      <c r="S411" s="568"/>
      <c r="T411" s="339"/>
      <c r="U411" s="339"/>
      <c r="V411" s="507"/>
    </row>
    <row r="412" spans="1:22" ht="24" x14ac:dyDescent="0.25">
      <c r="A412" s="707">
        <v>45470</v>
      </c>
      <c r="B412" s="713"/>
      <c r="C412" s="713"/>
      <c r="D412" s="719" t="s">
        <v>7867</v>
      </c>
      <c r="E412" s="727">
        <v>30000</v>
      </c>
      <c r="F412" s="709"/>
      <c r="G412" s="711">
        <f t="shared" si="12"/>
        <v>9124372</v>
      </c>
      <c r="I412" s="707">
        <v>45525</v>
      </c>
      <c r="J412" s="739" t="s">
        <v>8001</v>
      </c>
      <c r="K412" s="739" t="s">
        <v>8088</v>
      </c>
      <c r="L412" s="719" t="s">
        <v>8090</v>
      </c>
      <c r="M412" s="709">
        <v>100000</v>
      </c>
      <c r="N412" s="709"/>
      <c r="O412" s="711">
        <f t="shared" si="14"/>
        <v>611735.66999999993</v>
      </c>
      <c r="R412" s="12"/>
      <c r="S412" s="568"/>
      <c r="T412" s="339"/>
      <c r="U412" s="339"/>
      <c r="V412" s="507"/>
    </row>
    <row r="413" spans="1:22" x14ac:dyDescent="0.25">
      <c r="A413" s="707">
        <v>45470</v>
      </c>
      <c r="B413" s="713"/>
      <c r="C413" s="713"/>
      <c r="D413" s="721" t="s">
        <v>7197</v>
      </c>
      <c r="E413" s="727">
        <v>24978</v>
      </c>
      <c r="F413" s="709"/>
      <c r="G413" s="711">
        <f t="shared" si="12"/>
        <v>9099394</v>
      </c>
      <c r="I413" s="707">
        <v>45525</v>
      </c>
      <c r="J413" s="739" t="s">
        <v>8102</v>
      </c>
      <c r="K413" s="739" t="s">
        <v>7985</v>
      </c>
      <c r="L413" s="719" t="s">
        <v>8097</v>
      </c>
      <c r="M413" s="709">
        <v>49900</v>
      </c>
      <c r="N413" s="709"/>
      <c r="O413" s="711">
        <f t="shared" si="14"/>
        <v>561835.66999999993</v>
      </c>
      <c r="R413" s="12"/>
      <c r="S413" s="568"/>
      <c r="T413" s="339"/>
      <c r="U413" s="339"/>
      <c r="V413" s="507"/>
    </row>
    <row r="414" spans="1:22" ht="24" x14ac:dyDescent="0.3">
      <c r="A414" s="707">
        <v>45471</v>
      </c>
      <c r="B414" s="713"/>
      <c r="C414" s="713"/>
      <c r="D414" s="719" t="s">
        <v>7852</v>
      </c>
      <c r="E414" s="727">
        <v>500000</v>
      </c>
      <c r="F414" s="709"/>
      <c r="G414" s="711">
        <f t="shared" si="12"/>
        <v>8599394</v>
      </c>
      <c r="I414" s="707">
        <v>45526</v>
      </c>
      <c r="J414" s="739" t="s">
        <v>8098</v>
      </c>
      <c r="K414" s="739" t="s">
        <v>7985</v>
      </c>
      <c r="L414" s="719" t="s">
        <v>8099</v>
      </c>
      <c r="M414" s="709">
        <v>63600</v>
      </c>
      <c r="N414" s="709"/>
      <c r="O414" s="711">
        <f t="shared" si="14"/>
        <v>498235.66999999993</v>
      </c>
    </row>
    <row r="415" spans="1:22" ht="24" x14ac:dyDescent="0.3">
      <c r="A415" s="707">
        <v>45471</v>
      </c>
      <c r="B415" s="713"/>
      <c r="C415" s="713"/>
      <c r="D415" s="719" t="s">
        <v>7876</v>
      </c>
      <c r="E415" s="727">
        <v>175760</v>
      </c>
      <c r="F415" s="709"/>
      <c r="G415" s="711">
        <f t="shared" si="12"/>
        <v>8423634</v>
      </c>
      <c r="I415" s="707">
        <v>45526</v>
      </c>
      <c r="J415" s="739" t="s">
        <v>8056</v>
      </c>
      <c r="K415" s="739" t="s">
        <v>7985</v>
      </c>
      <c r="L415" s="719" t="s">
        <v>8100</v>
      </c>
      <c r="M415" s="709">
        <v>50000</v>
      </c>
      <c r="N415" s="709"/>
      <c r="O415" s="711">
        <f t="shared" si="14"/>
        <v>448235.66999999993</v>
      </c>
    </row>
    <row r="416" spans="1:22" s="14" customFormat="1" ht="36" x14ac:dyDescent="0.25">
      <c r="A416" s="707">
        <v>45471</v>
      </c>
      <c r="B416" s="713"/>
      <c r="C416" s="713"/>
      <c r="D416" s="719" t="s">
        <v>7878</v>
      </c>
      <c r="E416" s="727">
        <v>22500</v>
      </c>
      <c r="F416" s="709"/>
      <c r="G416" s="711">
        <f t="shared" si="12"/>
        <v>8401134</v>
      </c>
      <c r="H416" s="722"/>
      <c r="I416" s="707">
        <v>45527</v>
      </c>
      <c r="J416" s="739" t="s">
        <v>8104</v>
      </c>
      <c r="K416" s="739" t="s">
        <v>7985</v>
      </c>
      <c r="L416" s="719" t="s">
        <v>8105</v>
      </c>
      <c r="M416" s="709">
        <v>169530</v>
      </c>
      <c r="N416" s="709"/>
      <c r="O416" s="711">
        <f t="shared" si="14"/>
        <v>278705.66999999993</v>
      </c>
      <c r="S416" s="596"/>
      <c r="T416" s="415"/>
      <c r="V416" s="442"/>
    </row>
    <row r="417" spans="1:22" s="14" customFormat="1" ht="48" x14ac:dyDescent="0.25">
      <c r="A417" s="707">
        <v>45471</v>
      </c>
      <c r="B417" s="713"/>
      <c r="C417" s="713"/>
      <c r="D417" s="719" t="s">
        <v>7861</v>
      </c>
      <c r="E417" s="727">
        <v>83500</v>
      </c>
      <c r="F417" s="709"/>
      <c r="G417" s="711">
        <f t="shared" si="12"/>
        <v>8317634</v>
      </c>
      <c r="H417" s="722"/>
      <c r="I417" s="707">
        <v>45527</v>
      </c>
      <c r="J417" s="739" t="s">
        <v>8067</v>
      </c>
      <c r="K417" s="739" t="s">
        <v>8068</v>
      </c>
      <c r="L417" s="719" t="s">
        <v>8107</v>
      </c>
      <c r="M417" s="709">
        <v>32000</v>
      </c>
      <c r="N417" s="709"/>
      <c r="O417" s="711">
        <f t="shared" si="14"/>
        <v>246705.66999999993</v>
      </c>
      <c r="S417" s="596"/>
      <c r="T417" s="415"/>
      <c r="V417" s="442"/>
    </row>
    <row r="418" spans="1:22" s="14" customFormat="1" x14ac:dyDescent="0.25">
      <c r="A418" s="707">
        <v>45471</v>
      </c>
      <c r="B418" s="713"/>
      <c r="C418" s="713"/>
      <c r="D418" s="719" t="s">
        <v>7727</v>
      </c>
      <c r="E418" s="727">
        <v>500000</v>
      </c>
      <c r="F418" s="709"/>
      <c r="G418" s="711">
        <f t="shared" si="12"/>
        <v>7817634</v>
      </c>
      <c r="H418" s="722"/>
      <c r="I418" s="707">
        <v>45527</v>
      </c>
      <c r="J418" s="739" t="s">
        <v>8106</v>
      </c>
      <c r="K418" s="739" t="s">
        <v>7994</v>
      </c>
      <c r="L418" s="719" t="s">
        <v>8108</v>
      </c>
      <c r="M418" s="709">
        <v>60000</v>
      </c>
      <c r="N418" s="709"/>
      <c r="O418" s="711">
        <f t="shared" si="14"/>
        <v>186705.66999999993</v>
      </c>
      <c r="S418" s="596"/>
      <c r="T418" s="415"/>
      <c r="V418" s="442"/>
    </row>
    <row r="419" spans="1:22" s="14" customFormat="1" ht="36" x14ac:dyDescent="0.25">
      <c r="A419" s="707">
        <v>45472</v>
      </c>
      <c r="B419" s="713"/>
      <c r="C419" s="713"/>
      <c r="D419" s="719" t="s">
        <v>7867</v>
      </c>
      <c r="E419" s="727">
        <v>25000</v>
      </c>
      <c r="F419" s="709"/>
      <c r="G419" s="711">
        <f t="shared" si="12"/>
        <v>7792634</v>
      </c>
      <c r="H419" s="722"/>
      <c r="I419" s="707">
        <v>45528</v>
      </c>
      <c r="J419" s="739" t="s">
        <v>8005</v>
      </c>
      <c r="K419" s="739" t="s">
        <v>7985</v>
      </c>
      <c r="L419" s="719" t="s">
        <v>8109</v>
      </c>
      <c r="M419" s="709">
        <v>62000</v>
      </c>
      <c r="N419" s="709"/>
      <c r="O419" s="711">
        <f t="shared" si="14"/>
        <v>124705.66999999993</v>
      </c>
      <c r="S419" s="596"/>
      <c r="T419" s="415"/>
      <c r="V419" s="442"/>
    </row>
    <row r="420" spans="1:22" s="14" customFormat="1" ht="36" x14ac:dyDescent="0.25">
      <c r="A420" s="707">
        <v>45472</v>
      </c>
      <c r="B420" s="713"/>
      <c r="C420" s="713"/>
      <c r="D420" s="719" t="s">
        <v>7879</v>
      </c>
      <c r="E420" s="727">
        <v>300000</v>
      </c>
      <c r="F420" s="709"/>
      <c r="G420" s="711">
        <f t="shared" si="12"/>
        <v>7492634</v>
      </c>
      <c r="H420" s="722"/>
      <c r="I420" s="707">
        <v>45528</v>
      </c>
      <c r="J420" s="740" t="s">
        <v>8113</v>
      </c>
      <c r="K420" s="739" t="s">
        <v>7985</v>
      </c>
      <c r="L420" s="719" t="s">
        <v>8066</v>
      </c>
      <c r="M420" s="709">
        <v>46525</v>
      </c>
      <c r="N420" s="709"/>
      <c r="O420" s="711">
        <f t="shared" si="14"/>
        <v>78180.669999999925</v>
      </c>
      <c r="S420" s="596"/>
      <c r="T420" s="415"/>
      <c r="V420" s="442"/>
    </row>
    <row r="421" spans="1:22" ht="24" x14ac:dyDescent="0.3">
      <c r="A421" s="707">
        <v>45472</v>
      </c>
      <c r="B421" s="713"/>
      <c r="C421" s="713"/>
      <c r="D421" s="719" t="s">
        <v>7467</v>
      </c>
      <c r="E421" s="709"/>
      <c r="F421" s="709">
        <v>10400000</v>
      </c>
      <c r="G421" s="711">
        <f t="shared" si="12"/>
        <v>17892634</v>
      </c>
      <c r="I421" s="707">
        <v>45528</v>
      </c>
      <c r="J421" s="739" t="s">
        <v>7976</v>
      </c>
      <c r="K421" s="739" t="s">
        <v>7985</v>
      </c>
      <c r="L421" s="719" t="s">
        <v>8063</v>
      </c>
      <c r="M421" s="709">
        <v>35700</v>
      </c>
      <c r="N421" s="709"/>
      <c r="O421" s="711">
        <f t="shared" si="14"/>
        <v>42480.669999999925</v>
      </c>
    </row>
    <row r="422" spans="1:22" s="14" customFormat="1" ht="41.25" customHeight="1" x14ac:dyDescent="0.25">
      <c r="A422" s="707">
        <v>45472</v>
      </c>
      <c r="B422" s="713"/>
      <c r="C422" s="713"/>
      <c r="D422" s="721" t="s">
        <v>7197</v>
      </c>
      <c r="E422" s="727">
        <v>104000</v>
      </c>
      <c r="F422" s="709"/>
      <c r="G422" s="711">
        <f t="shared" si="12"/>
        <v>17788634</v>
      </c>
      <c r="H422" s="722"/>
      <c r="I422" s="707">
        <v>45528</v>
      </c>
      <c r="J422" s="739" t="s">
        <v>8005</v>
      </c>
      <c r="K422" s="739" t="s">
        <v>7985</v>
      </c>
      <c r="L422" s="719" t="s">
        <v>8114</v>
      </c>
      <c r="M422" s="709">
        <v>69245</v>
      </c>
      <c r="N422" s="709"/>
      <c r="O422" s="711">
        <f t="shared" si="14"/>
        <v>-26764.330000000075</v>
      </c>
      <c r="S422" s="596"/>
      <c r="T422" s="415"/>
      <c r="V422" s="442"/>
    </row>
    <row r="423" spans="1:22" ht="24" x14ac:dyDescent="0.3">
      <c r="A423" s="707">
        <v>45474</v>
      </c>
      <c r="B423" s="713"/>
      <c r="C423" s="713"/>
      <c r="D423" s="719" t="s">
        <v>7853</v>
      </c>
      <c r="E423" s="727">
        <v>443500</v>
      </c>
      <c r="F423" s="709"/>
      <c r="G423" s="711">
        <f t="shared" si="12"/>
        <v>17345134</v>
      </c>
      <c r="I423" s="707">
        <v>45530</v>
      </c>
      <c r="J423" s="739" t="s">
        <v>8030</v>
      </c>
      <c r="K423" s="739" t="s">
        <v>7985</v>
      </c>
      <c r="L423" s="719" t="s">
        <v>8091</v>
      </c>
      <c r="M423" s="709">
        <v>50000</v>
      </c>
      <c r="N423" s="709"/>
      <c r="O423" s="711">
        <f t="shared" si="14"/>
        <v>-76764.330000000075</v>
      </c>
    </row>
    <row r="424" spans="1:22" ht="24" x14ac:dyDescent="0.3">
      <c r="A424" s="707">
        <v>45474</v>
      </c>
      <c r="B424" s="713"/>
      <c r="C424" s="713"/>
      <c r="D424" s="719" t="s">
        <v>7886</v>
      </c>
      <c r="E424" s="727">
        <v>400000</v>
      </c>
      <c r="F424" s="709"/>
      <c r="G424" s="711">
        <f t="shared" si="12"/>
        <v>16945134</v>
      </c>
      <c r="I424" s="707">
        <v>45530</v>
      </c>
      <c r="J424" s="739" t="s">
        <v>8005</v>
      </c>
      <c r="K424" s="739" t="s">
        <v>7741</v>
      </c>
      <c r="L424" s="719" t="s">
        <v>8115</v>
      </c>
      <c r="M424" s="709">
        <v>400000</v>
      </c>
      <c r="N424" s="709"/>
      <c r="O424" s="711">
        <f t="shared" si="14"/>
        <v>-476764.33000000007</v>
      </c>
    </row>
    <row r="425" spans="1:22" x14ac:dyDescent="0.3">
      <c r="A425" s="707">
        <v>45474</v>
      </c>
      <c r="B425" s="713"/>
      <c r="C425" s="713"/>
      <c r="D425" s="719" t="s">
        <v>7887</v>
      </c>
      <c r="E425" s="727">
        <v>450000</v>
      </c>
      <c r="F425" s="709"/>
      <c r="G425" s="711">
        <f t="shared" si="12"/>
        <v>16495134</v>
      </c>
      <c r="I425" s="707">
        <v>45530</v>
      </c>
      <c r="J425" s="739"/>
      <c r="K425" s="739"/>
      <c r="L425" s="719" t="s">
        <v>7517</v>
      </c>
      <c r="M425" s="709"/>
      <c r="N425" s="709">
        <v>1884105</v>
      </c>
      <c r="O425" s="711">
        <f t="shared" si="14"/>
        <v>1407340.67</v>
      </c>
    </row>
    <row r="426" spans="1:22" x14ac:dyDescent="0.3">
      <c r="A426" s="707">
        <v>45475</v>
      </c>
      <c r="B426" s="713"/>
      <c r="C426" s="713"/>
      <c r="D426" s="719" t="s">
        <v>7891</v>
      </c>
      <c r="E426" s="727">
        <v>500000</v>
      </c>
      <c r="F426" s="709"/>
      <c r="G426" s="711">
        <f t="shared" si="12"/>
        <v>15995134</v>
      </c>
      <c r="I426" s="707">
        <v>45530</v>
      </c>
      <c r="J426" s="739"/>
      <c r="K426" s="739"/>
      <c r="L426" s="721" t="s">
        <v>7197</v>
      </c>
      <c r="M426" s="747">
        <f>N425*1%</f>
        <v>18841.05</v>
      </c>
      <c r="N426" s="709"/>
      <c r="O426" s="711">
        <f t="shared" si="14"/>
        <v>1388499.6199999999</v>
      </c>
    </row>
    <row r="427" spans="1:22" ht="24" x14ac:dyDescent="0.3">
      <c r="A427" s="707">
        <v>45475</v>
      </c>
      <c r="B427" s="713"/>
      <c r="C427" s="713"/>
      <c r="D427" s="719" t="s">
        <v>7892</v>
      </c>
      <c r="E427" s="727">
        <v>350000</v>
      </c>
      <c r="F427" s="709"/>
      <c r="G427" s="711">
        <f t="shared" si="12"/>
        <v>15645134</v>
      </c>
      <c r="I427" s="707">
        <v>45531</v>
      </c>
      <c r="J427" s="739" t="s">
        <v>8030</v>
      </c>
      <c r="K427" s="739" t="s">
        <v>7985</v>
      </c>
      <c r="L427" s="719" t="s">
        <v>8118</v>
      </c>
      <c r="M427" s="709">
        <v>42000</v>
      </c>
      <c r="N427" s="709"/>
      <c r="O427" s="711">
        <f t="shared" si="14"/>
        <v>1346499.6199999999</v>
      </c>
    </row>
    <row r="428" spans="1:22" ht="36" x14ac:dyDescent="0.3">
      <c r="A428" s="707">
        <v>45475</v>
      </c>
      <c r="B428" s="713"/>
      <c r="C428" s="713"/>
      <c r="D428" s="719" t="s">
        <v>7505</v>
      </c>
      <c r="E428" s="727">
        <v>800000</v>
      </c>
      <c r="F428" s="709"/>
      <c r="G428" s="711">
        <f t="shared" si="12"/>
        <v>14845134</v>
      </c>
      <c r="I428" s="707">
        <v>45531</v>
      </c>
      <c r="J428" s="739" t="s">
        <v>8083</v>
      </c>
      <c r="K428" s="739" t="s">
        <v>7985</v>
      </c>
      <c r="L428" s="719" t="s">
        <v>8119</v>
      </c>
      <c r="M428" s="709">
        <v>24000</v>
      </c>
      <c r="N428" s="709"/>
      <c r="O428" s="711">
        <f t="shared" si="14"/>
        <v>1322499.6199999999</v>
      </c>
    </row>
    <row r="429" spans="1:22" ht="24" x14ac:dyDescent="0.3">
      <c r="A429" s="707">
        <v>45475</v>
      </c>
      <c r="B429" s="713"/>
      <c r="C429" s="713"/>
      <c r="D429" s="719" t="s">
        <v>7896</v>
      </c>
      <c r="E429" s="727">
        <v>4500</v>
      </c>
      <c r="F429" s="709"/>
      <c r="G429" s="711">
        <f t="shared" si="12"/>
        <v>14840634</v>
      </c>
      <c r="I429" s="707">
        <v>45531</v>
      </c>
      <c r="J429" s="739" t="s">
        <v>8083</v>
      </c>
      <c r="K429" s="739" t="s">
        <v>8121</v>
      </c>
      <c r="L429" s="719" t="s">
        <v>8120</v>
      </c>
      <c r="M429" s="709">
        <v>150000</v>
      </c>
      <c r="N429" s="709"/>
      <c r="O429" s="711">
        <f t="shared" si="14"/>
        <v>1172499.6199999999</v>
      </c>
    </row>
    <row r="430" spans="1:22" s="14" customFormat="1" ht="24" x14ac:dyDescent="0.25">
      <c r="A430" s="707">
        <v>45477</v>
      </c>
      <c r="B430" s="713"/>
      <c r="C430" s="713"/>
      <c r="D430" s="719" t="s">
        <v>7868</v>
      </c>
      <c r="E430" s="727">
        <v>75750</v>
      </c>
      <c r="F430" s="709"/>
      <c r="G430" s="711">
        <f t="shared" si="12"/>
        <v>14764884</v>
      </c>
      <c r="H430" s="722"/>
      <c r="I430" s="707">
        <v>45533</v>
      </c>
      <c r="J430" s="739" t="s">
        <v>8005</v>
      </c>
      <c r="K430" s="739" t="s">
        <v>7985</v>
      </c>
      <c r="L430" s="719" t="s">
        <v>8129</v>
      </c>
      <c r="M430" s="709">
        <v>293500</v>
      </c>
      <c r="N430" s="709"/>
      <c r="O430" s="711">
        <f t="shared" si="14"/>
        <v>878999.61999999988</v>
      </c>
      <c r="S430" s="596"/>
      <c r="T430" s="415"/>
      <c r="V430" s="442"/>
    </row>
    <row r="431" spans="1:22" ht="36" x14ac:dyDescent="0.3">
      <c r="A431" s="707">
        <v>45477</v>
      </c>
      <c r="B431" s="713"/>
      <c r="C431" s="713"/>
      <c r="D431" s="719" t="s">
        <v>7505</v>
      </c>
      <c r="E431" s="727">
        <v>1000000</v>
      </c>
      <c r="F431" s="709"/>
      <c r="G431" s="711">
        <f t="shared" si="12"/>
        <v>13764884</v>
      </c>
      <c r="I431" s="707">
        <v>45533</v>
      </c>
      <c r="J431" s="739" t="s">
        <v>8140</v>
      </c>
      <c r="K431" s="739" t="s">
        <v>7985</v>
      </c>
      <c r="L431" s="719" t="s">
        <v>8128</v>
      </c>
      <c r="M431" s="709">
        <v>16000</v>
      </c>
      <c r="N431" s="709"/>
      <c r="O431" s="711">
        <f t="shared" si="14"/>
        <v>862999.61999999988</v>
      </c>
    </row>
    <row r="432" spans="1:22" x14ac:dyDescent="0.3">
      <c r="A432" s="707">
        <v>45478</v>
      </c>
      <c r="B432" s="713"/>
      <c r="C432" s="713"/>
      <c r="D432" s="719" t="s">
        <v>7867</v>
      </c>
      <c r="E432" s="727">
        <v>50000</v>
      </c>
      <c r="F432" s="709"/>
      <c r="G432" s="711">
        <f t="shared" si="12"/>
        <v>13714884</v>
      </c>
      <c r="I432" s="707">
        <v>45534</v>
      </c>
      <c r="J432" s="739" t="s">
        <v>8083</v>
      </c>
      <c r="K432" s="739" t="s">
        <v>7983</v>
      </c>
      <c r="L432" s="719" t="s">
        <v>8131</v>
      </c>
      <c r="M432" s="709">
        <v>50000</v>
      </c>
      <c r="N432" s="709"/>
      <c r="O432" s="711">
        <f t="shared" si="14"/>
        <v>812999.61999999988</v>
      </c>
    </row>
    <row r="433" spans="1:15" ht="36" x14ac:dyDescent="0.3">
      <c r="A433" s="707">
        <v>45478</v>
      </c>
      <c r="B433" s="713"/>
      <c r="C433" s="713"/>
      <c r="D433" s="719" t="s">
        <v>7374</v>
      </c>
      <c r="E433" s="727">
        <v>1175000</v>
      </c>
      <c r="F433" s="709"/>
      <c r="G433" s="711">
        <f t="shared" si="12"/>
        <v>12539884</v>
      </c>
      <c r="I433" s="707">
        <v>45534</v>
      </c>
      <c r="J433" s="739" t="s">
        <v>8054</v>
      </c>
      <c r="K433" s="739" t="s">
        <v>8132</v>
      </c>
      <c r="L433" s="719" t="s">
        <v>8130</v>
      </c>
      <c r="M433" s="709">
        <v>100000</v>
      </c>
      <c r="N433" s="737"/>
      <c r="O433" s="711">
        <f t="shared" si="14"/>
        <v>712999.61999999988</v>
      </c>
    </row>
    <row r="434" spans="1:15" ht="24" x14ac:dyDescent="0.3">
      <c r="A434" s="707">
        <v>45481</v>
      </c>
      <c r="B434" s="713"/>
      <c r="C434" s="713"/>
      <c r="D434" s="719" t="s">
        <v>7867</v>
      </c>
      <c r="E434" s="727">
        <v>45000</v>
      </c>
      <c r="F434" s="709"/>
      <c r="G434" s="711">
        <f t="shared" si="12"/>
        <v>12494884</v>
      </c>
      <c r="I434" s="707">
        <v>45534</v>
      </c>
      <c r="J434" s="739" t="s">
        <v>8083</v>
      </c>
      <c r="K434" s="739" t="s">
        <v>8133</v>
      </c>
      <c r="L434" s="719" t="s">
        <v>8134</v>
      </c>
      <c r="M434" s="709">
        <v>60711</v>
      </c>
      <c r="N434" s="737"/>
      <c r="O434" s="711">
        <f t="shared" si="14"/>
        <v>652288.61999999988</v>
      </c>
    </row>
    <row r="435" spans="1:15" ht="24" x14ac:dyDescent="0.3">
      <c r="A435" s="707">
        <v>45481</v>
      </c>
      <c r="B435" s="713"/>
      <c r="C435" s="713"/>
      <c r="D435" s="719" t="s">
        <v>7910</v>
      </c>
      <c r="E435" s="727">
        <v>105000</v>
      </c>
      <c r="F435" s="709"/>
      <c r="G435" s="711">
        <f t="shared" si="12"/>
        <v>12389884</v>
      </c>
      <c r="I435" s="707">
        <v>45534</v>
      </c>
      <c r="J435" s="739" t="s">
        <v>7976</v>
      </c>
      <c r="K435" s="739" t="s">
        <v>8135</v>
      </c>
      <c r="L435" s="719" t="s">
        <v>8136</v>
      </c>
      <c r="M435" s="709">
        <v>100000</v>
      </c>
      <c r="N435" s="737"/>
      <c r="O435" s="711">
        <f t="shared" ref="O435:O437" si="15">N435+O434-M435</f>
        <v>552288.61999999988</v>
      </c>
    </row>
    <row r="436" spans="1:15" ht="24" x14ac:dyDescent="0.3">
      <c r="A436" s="707">
        <v>45482</v>
      </c>
      <c r="B436" s="713"/>
      <c r="C436" s="713"/>
      <c r="D436" s="719" t="s">
        <v>7912</v>
      </c>
      <c r="E436" s="727">
        <v>98400</v>
      </c>
      <c r="F436" s="709"/>
      <c r="G436" s="711">
        <f t="shared" si="12"/>
        <v>12291484</v>
      </c>
      <c r="I436" s="707">
        <v>45535</v>
      </c>
      <c r="J436" s="739"/>
      <c r="K436" s="739" t="s">
        <v>8142</v>
      </c>
      <c r="L436" s="719" t="s">
        <v>8137</v>
      </c>
      <c r="M436" s="709">
        <v>23000</v>
      </c>
      <c r="N436" s="737"/>
      <c r="O436" s="711">
        <f t="shared" si="15"/>
        <v>529288.61999999988</v>
      </c>
    </row>
    <row r="437" spans="1:15" ht="36" x14ac:dyDescent="0.3">
      <c r="A437" s="707">
        <v>45483</v>
      </c>
      <c r="B437" s="713"/>
      <c r="C437" s="713"/>
      <c r="D437" s="719" t="s">
        <v>7867</v>
      </c>
      <c r="E437" s="727">
        <v>100000</v>
      </c>
      <c r="F437" s="709"/>
      <c r="G437" s="711">
        <f t="shared" si="12"/>
        <v>12191484</v>
      </c>
      <c r="I437" s="707">
        <v>45535</v>
      </c>
      <c r="J437" s="739" t="s">
        <v>8031</v>
      </c>
      <c r="K437" s="739" t="s">
        <v>7985</v>
      </c>
      <c r="L437" s="719" t="s">
        <v>8138</v>
      </c>
      <c r="M437" s="709">
        <v>22000</v>
      </c>
      <c r="N437" s="737"/>
      <c r="O437" s="711">
        <f t="shared" si="15"/>
        <v>507288.61999999988</v>
      </c>
    </row>
    <row r="438" spans="1:15" ht="24" x14ac:dyDescent="0.3">
      <c r="A438" s="707">
        <v>45483</v>
      </c>
      <c r="B438" s="713"/>
      <c r="C438" s="713"/>
      <c r="D438" s="719" t="s">
        <v>7913</v>
      </c>
      <c r="E438" s="727">
        <v>34140</v>
      </c>
      <c r="F438" s="709"/>
      <c r="G438" s="711">
        <f t="shared" si="12"/>
        <v>12157344</v>
      </c>
      <c r="I438" s="707">
        <v>45535</v>
      </c>
      <c r="J438" s="739" t="s">
        <v>8004</v>
      </c>
      <c r="K438" s="739" t="s">
        <v>8144</v>
      </c>
      <c r="L438" s="719" t="s">
        <v>8146</v>
      </c>
      <c r="M438" s="709">
        <v>220400</v>
      </c>
      <c r="N438" s="737"/>
      <c r="O438" s="711">
        <f t="shared" ref="O438:O440" si="16">N438+O437-M438</f>
        <v>286888.61999999988</v>
      </c>
    </row>
    <row r="439" spans="1:15" x14ac:dyDescent="0.3">
      <c r="A439" s="707">
        <v>45485</v>
      </c>
      <c r="B439" s="713"/>
      <c r="C439" s="713"/>
      <c r="D439" s="719" t="s">
        <v>7865</v>
      </c>
      <c r="E439" s="727">
        <v>105000</v>
      </c>
      <c r="F439" s="709"/>
      <c r="G439" s="711">
        <f t="shared" si="12"/>
        <v>12052344</v>
      </c>
      <c r="I439" s="707">
        <v>45537</v>
      </c>
      <c r="J439" s="739" t="s">
        <v>8106</v>
      </c>
      <c r="K439" s="739" t="s">
        <v>7994</v>
      </c>
      <c r="L439" s="719" t="s">
        <v>8108</v>
      </c>
      <c r="M439" s="709">
        <v>30000</v>
      </c>
      <c r="N439" s="737"/>
      <c r="O439" s="711">
        <f t="shared" si="16"/>
        <v>256888.61999999988</v>
      </c>
    </row>
    <row r="440" spans="1:15" ht="24" x14ac:dyDescent="0.3">
      <c r="A440" s="707">
        <v>45485</v>
      </c>
      <c r="B440" s="713"/>
      <c r="C440" s="713"/>
      <c r="D440" s="719" t="s">
        <v>7868</v>
      </c>
      <c r="E440" s="727">
        <v>100000</v>
      </c>
      <c r="F440" s="709"/>
      <c r="G440" s="711">
        <f t="shared" si="12"/>
        <v>11952344</v>
      </c>
      <c r="I440" s="707">
        <v>45537</v>
      </c>
      <c r="J440" s="739" t="s">
        <v>8030</v>
      </c>
      <c r="K440" s="739" t="s">
        <v>8016</v>
      </c>
      <c r="L440" s="719" t="s">
        <v>8145</v>
      </c>
      <c r="M440" s="709">
        <v>282000</v>
      </c>
      <c r="N440" s="737"/>
      <c r="O440" s="711">
        <f t="shared" si="16"/>
        <v>-25111.380000000121</v>
      </c>
    </row>
    <row r="441" spans="1:15" x14ac:dyDescent="0.3">
      <c r="A441" s="707">
        <v>45485</v>
      </c>
      <c r="B441" s="713"/>
      <c r="C441" s="713"/>
      <c r="D441" s="719" t="s">
        <v>7916</v>
      </c>
      <c r="E441" s="727">
        <v>1000000</v>
      </c>
      <c r="F441" s="709"/>
      <c r="G441" s="711">
        <f t="shared" si="12"/>
        <v>10952344</v>
      </c>
      <c r="I441" s="707">
        <v>45537</v>
      </c>
      <c r="J441" s="739" t="s">
        <v>7976</v>
      </c>
      <c r="K441" s="739" t="s">
        <v>8149</v>
      </c>
      <c r="L441" s="719" t="s">
        <v>8147</v>
      </c>
      <c r="M441" s="709">
        <v>150000</v>
      </c>
      <c r="N441" s="737"/>
      <c r="O441" s="711">
        <f t="shared" ref="O441:O451" si="17">N441+O440-M441</f>
        <v>-175111.38000000012</v>
      </c>
    </row>
    <row r="442" spans="1:15" ht="36" x14ac:dyDescent="0.3">
      <c r="A442" s="707">
        <v>45486</v>
      </c>
      <c r="B442" s="713"/>
      <c r="C442" s="713"/>
      <c r="D442" s="719" t="s">
        <v>7918</v>
      </c>
      <c r="E442" s="727">
        <v>252500</v>
      </c>
      <c r="F442" s="709"/>
      <c r="G442" s="711">
        <f t="shared" si="12"/>
        <v>10699844</v>
      </c>
      <c r="I442" s="707">
        <v>45537</v>
      </c>
      <c r="J442" s="739" t="s">
        <v>8001</v>
      </c>
      <c r="K442" s="739" t="s">
        <v>7985</v>
      </c>
      <c r="L442" s="719" t="s">
        <v>8070</v>
      </c>
      <c r="M442" s="709">
        <v>18000</v>
      </c>
      <c r="N442" s="737"/>
      <c r="O442" s="711">
        <f t="shared" si="17"/>
        <v>-193111.38000000012</v>
      </c>
    </row>
    <row r="443" spans="1:15" x14ac:dyDescent="0.3">
      <c r="A443" s="707">
        <v>45486</v>
      </c>
      <c r="B443" s="713"/>
      <c r="C443" s="713"/>
      <c r="D443" s="719" t="s">
        <v>7867</v>
      </c>
      <c r="E443" s="727">
        <v>50000</v>
      </c>
      <c r="F443" s="709"/>
      <c r="G443" s="711">
        <f t="shared" si="12"/>
        <v>10649844</v>
      </c>
      <c r="I443" s="707">
        <v>45538</v>
      </c>
      <c r="J443" s="739"/>
      <c r="K443" s="739"/>
      <c r="L443" s="719" t="s">
        <v>8148</v>
      </c>
      <c r="M443" s="709"/>
      <c r="N443" s="709">
        <v>3725071</v>
      </c>
      <c r="O443" s="711">
        <f t="shared" si="17"/>
        <v>3531959.62</v>
      </c>
    </row>
    <row r="444" spans="1:15" x14ac:dyDescent="0.3">
      <c r="A444" s="707">
        <v>45486</v>
      </c>
      <c r="B444" s="713"/>
      <c r="C444" s="713"/>
      <c r="D444" s="719" t="s">
        <v>7919</v>
      </c>
      <c r="E444" s="727">
        <v>50000</v>
      </c>
      <c r="F444" s="709"/>
      <c r="G444" s="711">
        <f t="shared" si="12"/>
        <v>10599844</v>
      </c>
      <c r="I444" s="707">
        <v>45538</v>
      </c>
      <c r="J444" s="739"/>
      <c r="K444" s="739"/>
      <c r="L444" s="721" t="s">
        <v>7197</v>
      </c>
      <c r="M444" s="747">
        <f>N443*1%</f>
        <v>37250.71</v>
      </c>
      <c r="N444" s="737"/>
      <c r="O444" s="711">
        <f t="shared" si="17"/>
        <v>3494708.91</v>
      </c>
    </row>
    <row r="445" spans="1:15" x14ac:dyDescent="0.3">
      <c r="A445" s="707">
        <v>45495</v>
      </c>
      <c r="B445" s="713"/>
      <c r="C445" s="713"/>
      <c r="D445" s="719" t="s">
        <v>7505</v>
      </c>
      <c r="E445" s="727">
        <v>1000000</v>
      </c>
      <c r="F445" s="709"/>
      <c r="G445" s="711">
        <f t="shared" si="12"/>
        <v>9599844</v>
      </c>
      <c r="I445" s="707">
        <v>45538</v>
      </c>
      <c r="J445" s="739" t="s">
        <v>8106</v>
      </c>
      <c r="K445" s="739" t="s">
        <v>8154</v>
      </c>
      <c r="L445" s="719" t="s">
        <v>8153</v>
      </c>
      <c r="M445" s="709">
        <v>400000</v>
      </c>
      <c r="N445" s="737"/>
      <c r="O445" s="711">
        <f t="shared" si="17"/>
        <v>3094708.91</v>
      </c>
    </row>
    <row r="446" spans="1:15" ht="24" x14ac:dyDescent="0.3">
      <c r="A446" s="707">
        <v>45497</v>
      </c>
      <c r="B446" s="713"/>
      <c r="C446" s="713"/>
      <c r="D446" s="719" t="s">
        <v>7374</v>
      </c>
      <c r="E446" s="727">
        <v>1147000</v>
      </c>
      <c r="F446" s="709"/>
      <c r="G446" s="711">
        <f t="shared" si="12"/>
        <v>8452844</v>
      </c>
      <c r="I446" s="707">
        <v>45538</v>
      </c>
      <c r="J446" s="739"/>
      <c r="K446" s="739" t="s">
        <v>8142</v>
      </c>
      <c r="L446" s="719" t="s">
        <v>8137</v>
      </c>
      <c r="M446" s="709">
        <v>251000</v>
      </c>
      <c r="N446" s="737"/>
      <c r="O446" s="711">
        <f t="shared" si="17"/>
        <v>2843708.91</v>
      </c>
    </row>
    <row r="447" spans="1:15" ht="36" x14ac:dyDescent="0.3">
      <c r="A447" s="707">
        <v>45497</v>
      </c>
      <c r="B447" s="713"/>
      <c r="C447" s="713"/>
      <c r="D447" s="719" t="s">
        <v>7865</v>
      </c>
      <c r="E447" s="709">
        <v>105000</v>
      </c>
      <c r="F447" s="709"/>
      <c r="G447" s="711">
        <f t="shared" si="12"/>
        <v>8347844</v>
      </c>
      <c r="I447" s="707">
        <v>45538</v>
      </c>
      <c r="J447" s="739" t="s">
        <v>8031</v>
      </c>
      <c r="K447" s="739" t="s">
        <v>8156</v>
      </c>
      <c r="L447" s="719" t="s">
        <v>8155</v>
      </c>
      <c r="M447" s="709">
        <v>500000</v>
      </c>
      <c r="N447" s="737"/>
      <c r="O447" s="711">
        <f t="shared" si="17"/>
        <v>2343708.91</v>
      </c>
    </row>
    <row r="448" spans="1:15" x14ac:dyDescent="0.3">
      <c r="A448" s="707">
        <v>45500</v>
      </c>
      <c r="B448" s="713"/>
      <c r="C448" s="713"/>
      <c r="D448" s="719" t="s">
        <v>7951</v>
      </c>
      <c r="E448" s="709">
        <v>600000</v>
      </c>
      <c r="F448" s="709"/>
      <c r="G448" s="711">
        <f t="shared" si="12"/>
        <v>7747844</v>
      </c>
      <c r="I448" s="707">
        <v>45538</v>
      </c>
      <c r="J448" s="739" t="s">
        <v>8106</v>
      </c>
      <c r="K448" s="739" t="s">
        <v>8157</v>
      </c>
      <c r="L448" s="719" t="s">
        <v>8158</v>
      </c>
      <c r="M448" s="709">
        <v>100000</v>
      </c>
      <c r="N448" s="737"/>
      <c r="O448" s="711">
        <f t="shared" si="17"/>
        <v>2243708.91</v>
      </c>
    </row>
    <row r="449" spans="1:15" ht="36" x14ac:dyDescent="0.3">
      <c r="A449" s="707">
        <v>45502</v>
      </c>
      <c r="B449" s="713"/>
      <c r="C449" s="713"/>
      <c r="D449" s="719" t="s">
        <v>7867</v>
      </c>
      <c r="E449" s="709">
        <v>50000</v>
      </c>
      <c r="F449" s="709"/>
      <c r="G449" s="711">
        <f t="shared" si="12"/>
        <v>7697844</v>
      </c>
      <c r="I449" s="707">
        <v>45538</v>
      </c>
      <c r="J449" s="739" t="s">
        <v>8031</v>
      </c>
      <c r="K449" s="739" t="s">
        <v>3450</v>
      </c>
      <c r="L449" s="719" t="s">
        <v>8159</v>
      </c>
      <c r="M449" s="709">
        <v>90000</v>
      </c>
      <c r="N449" s="737"/>
      <c r="O449" s="711">
        <f t="shared" si="17"/>
        <v>2153708.91</v>
      </c>
    </row>
    <row r="450" spans="1:15" ht="48" x14ac:dyDescent="0.3">
      <c r="A450" s="707">
        <v>45503</v>
      </c>
      <c r="B450" s="713"/>
      <c r="C450" s="713"/>
      <c r="D450" s="719" t="s">
        <v>7952</v>
      </c>
      <c r="E450" s="709">
        <v>1000000</v>
      </c>
      <c r="F450" s="709"/>
      <c r="G450" s="711">
        <f t="shared" si="12"/>
        <v>6697844</v>
      </c>
      <c r="I450" s="707">
        <v>45538</v>
      </c>
      <c r="J450" s="739" t="s">
        <v>7976</v>
      </c>
      <c r="K450" s="739" t="s">
        <v>8037</v>
      </c>
      <c r="L450" s="719" t="s">
        <v>8160</v>
      </c>
      <c r="M450" s="709">
        <v>63000</v>
      </c>
      <c r="N450" s="737"/>
      <c r="O450" s="711">
        <f t="shared" si="17"/>
        <v>2090708.9100000001</v>
      </c>
    </row>
    <row r="451" spans="1:15" ht="36" x14ac:dyDescent="0.3">
      <c r="A451" s="707">
        <v>45504</v>
      </c>
      <c r="B451" s="713"/>
      <c r="C451" s="713"/>
      <c r="D451" s="719" t="s">
        <v>7505</v>
      </c>
      <c r="E451" s="709">
        <v>800000</v>
      </c>
      <c r="F451" s="709"/>
      <c r="G451" s="711">
        <f t="shared" si="12"/>
        <v>5897844</v>
      </c>
      <c r="I451" s="707">
        <v>45539</v>
      </c>
      <c r="J451" s="739" t="s">
        <v>8031</v>
      </c>
      <c r="K451" s="739" t="s">
        <v>8156</v>
      </c>
      <c r="L451" s="719" t="s">
        <v>8155</v>
      </c>
      <c r="M451" s="709">
        <v>500000</v>
      </c>
      <c r="N451" s="737"/>
      <c r="O451" s="711">
        <f t="shared" si="17"/>
        <v>1590708.9100000001</v>
      </c>
    </row>
    <row r="452" spans="1:15" x14ac:dyDescent="0.3">
      <c r="A452" s="707">
        <v>45504</v>
      </c>
      <c r="B452" s="713"/>
      <c r="C452" s="713"/>
      <c r="D452" s="719" t="s">
        <v>7956</v>
      </c>
      <c r="E452" s="709">
        <v>500000</v>
      </c>
      <c r="F452" s="709"/>
      <c r="G452" s="711">
        <f t="shared" si="12"/>
        <v>5397844</v>
      </c>
      <c r="I452" s="707">
        <v>45539</v>
      </c>
      <c r="J452" s="739" t="s">
        <v>8029</v>
      </c>
      <c r="K452" s="739" t="s">
        <v>8161</v>
      </c>
      <c r="L452" s="719" t="s">
        <v>8162</v>
      </c>
      <c r="M452" s="709">
        <v>200000</v>
      </c>
      <c r="N452" s="737"/>
      <c r="O452" s="711">
        <f t="shared" ref="O452:O453" si="18">N452+O451-M452</f>
        <v>1390708.9100000001</v>
      </c>
    </row>
    <row r="453" spans="1:15" x14ac:dyDescent="0.3">
      <c r="A453" s="707">
        <v>45504</v>
      </c>
      <c r="B453" s="713"/>
      <c r="C453" s="713"/>
      <c r="D453" s="719" t="s">
        <v>7999</v>
      </c>
      <c r="E453" s="709">
        <v>730000</v>
      </c>
      <c r="F453" s="709"/>
      <c r="G453" s="711">
        <f t="shared" si="12"/>
        <v>4667844</v>
      </c>
      <c r="I453" s="707">
        <v>45539</v>
      </c>
      <c r="J453" s="739" t="s">
        <v>8029</v>
      </c>
      <c r="K453" s="739" t="s">
        <v>8161</v>
      </c>
      <c r="L453" s="719" t="s">
        <v>8162</v>
      </c>
      <c r="M453" s="709">
        <v>50000</v>
      </c>
      <c r="N453" s="737"/>
      <c r="O453" s="711">
        <f t="shared" si="18"/>
        <v>1340708.9100000001</v>
      </c>
    </row>
    <row r="454" spans="1:15" x14ac:dyDescent="0.3">
      <c r="A454" s="707">
        <v>45504</v>
      </c>
      <c r="B454" s="713"/>
      <c r="C454" s="713"/>
      <c r="D454" s="719" t="s">
        <v>7999</v>
      </c>
      <c r="E454" s="709">
        <v>690000</v>
      </c>
      <c r="F454" s="709"/>
      <c r="G454" s="711">
        <f t="shared" si="12"/>
        <v>3977844</v>
      </c>
      <c r="I454" s="707">
        <v>45540</v>
      </c>
      <c r="J454" s="739" t="s">
        <v>8031</v>
      </c>
      <c r="K454" s="739" t="s">
        <v>8173</v>
      </c>
      <c r="L454" s="719" t="s">
        <v>8174</v>
      </c>
      <c r="M454" s="709">
        <v>150000</v>
      </c>
      <c r="N454" s="737"/>
      <c r="O454" s="711">
        <f t="shared" ref="O454:O455" si="19">N454+O453-M454</f>
        <v>1190708.9100000001</v>
      </c>
    </row>
    <row r="455" spans="1:15" x14ac:dyDescent="0.3">
      <c r="A455" s="707">
        <v>45504</v>
      </c>
      <c r="B455" s="713"/>
      <c r="C455" s="713"/>
      <c r="D455" s="719" t="s">
        <v>7999</v>
      </c>
      <c r="E455" s="709">
        <v>400000</v>
      </c>
      <c r="F455" s="709"/>
      <c r="G455" s="711">
        <f t="shared" si="12"/>
        <v>3577844</v>
      </c>
      <c r="I455" s="707">
        <v>45540</v>
      </c>
      <c r="J455" s="739" t="s">
        <v>8175</v>
      </c>
      <c r="K455" s="739" t="s">
        <v>7983</v>
      </c>
      <c r="L455" s="719" t="s">
        <v>8131</v>
      </c>
      <c r="M455" s="709">
        <v>50000</v>
      </c>
      <c r="N455" s="737"/>
      <c r="O455" s="711">
        <f t="shared" si="19"/>
        <v>1140708.9100000001</v>
      </c>
    </row>
    <row r="456" spans="1:15" ht="24" x14ac:dyDescent="0.3">
      <c r="A456" s="707">
        <v>45504</v>
      </c>
      <c r="B456" s="713"/>
      <c r="C456" s="713"/>
      <c r="D456" s="719" t="s">
        <v>7999</v>
      </c>
      <c r="E456" s="709">
        <v>680000</v>
      </c>
      <c r="F456" s="709"/>
      <c r="G456" s="711">
        <f t="shared" si="12"/>
        <v>2897844</v>
      </c>
      <c r="I456" s="707">
        <v>45540</v>
      </c>
      <c r="J456" s="739" t="s">
        <v>7976</v>
      </c>
      <c r="K456" s="739" t="s">
        <v>8176</v>
      </c>
      <c r="L456" s="719" t="s">
        <v>8177</v>
      </c>
      <c r="M456" s="709">
        <v>120000</v>
      </c>
      <c r="N456" s="737"/>
      <c r="O456" s="711">
        <f t="shared" ref="O456:O492" si="20">N456+O455-M456</f>
        <v>1020708.9100000001</v>
      </c>
    </row>
    <row r="457" spans="1:15" ht="24" x14ac:dyDescent="0.3">
      <c r="A457" s="707">
        <v>45509</v>
      </c>
      <c r="B457" s="713"/>
      <c r="C457" s="713"/>
      <c r="D457" s="719" t="s">
        <v>7374</v>
      </c>
      <c r="E457" s="709">
        <v>500000</v>
      </c>
      <c r="F457" s="709"/>
      <c r="G457" s="711">
        <f t="shared" si="12"/>
        <v>2397844</v>
      </c>
      <c r="I457" s="707">
        <v>45540</v>
      </c>
      <c r="J457" s="739" t="s">
        <v>8083</v>
      </c>
      <c r="K457" s="739" t="s">
        <v>7983</v>
      </c>
      <c r="L457" s="719" t="s">
        <v>8178</v>
      </c>
      <c r="M457" s="709">
        <v>133965</v>
      </c>
      <c r="N457" s="737"/>
      <c r="O457" s="711">
        <f t="shared" si="20"/>
        <v>886743.91000000015</v>
      </c>
    </row>
    <row r="458" spans="1:15" ht="48" x14ac:dyDescent="0.3">
      <c r="A458" s="707">
        <v>45509</v>
      </c>
      <c r="B458" s="713"/>
      <c r="C458" s="713"/>
      <c r="D458" s="719" t="s">
        <v>7505</v>
      </c>
      <c r="E458" s="709">
        <v>1350000</v>
      </c>
      <c r="F458" s="709"/>
      <c r="G458" s="711">
        <f t="shared" si="12"/>
        <v>1047844</v>
      </c>
      <c r="I458" s="707">
        <v>45540</v>
      </c>
      <c r="J458" s="739" t="s">
        <v>8186</v>
      </c>
      <c r="K458" s="739" t="s">
        <v>7985</v>
      </c>
      <c r="L458" s="719" t="s">
        <v>8179</v>
      </c>
      <c r="M458" s="709">
        <v>65100</v>
      </c>
      <c r="N458" s="737"/>
      <c r="O458" s="711">
        <f t="shared" si="20"/>
        <v>821643.91000000015</v>
      </c>
    </row>
    <row r="459" spans="1:15" x14ac:dyDescent="0.3">
      <c r="A459" s="707">
        <v>45509</v>
      </c>
      <c r="B459" s="713"/>
      <c r="C459" s="713" t="s">
        <v>1935</v>
      </c>
      <c r="D459" s="719" t="s">
        <v>7972</v>
      </c>
      <c r="E459" s="709">
        <v>85600</v>
      </c>
      <c r="F459" s="709"/>
      <c r="G459" s="711">
        <f t="shared" si="12"/>
        <v>962244</v>
      </c>
      <c r="I459" s="707">
        <v>45541</v>
      </c>
      <c r="J459" s="739" t="s">
        <v>8187</v>
      </c>
      <c r="K459" s="739" t="s">
        <v>8180</v>
      </c>
      <c r="L459" s="719" t="s">
        <v>8181</v>
      </c>
      <c r="M459" s="709">
        <v>400000</v>
      </c>
      <c r="N459" s="737"/>
      <c r="O459" s="711">
        <f t="shared" si="20"/>
        <v>421643.91000000015</v>
      </c>
    </row>
    <row r="460" spans="1:15" ht="24" x14ac:dyDescent="0.3">
      <c r="A460" s="707">
        <v>45510</v>
      </c>
      <c r="B460" s="713"/>
      <c r="C460" s="713" t="s">
        <v>8000</v>
      </c>
      <c r="D460" s="719" t="s">
        <v>7505</v>
      </c>
      <c r="E460" s="709">
        <v>200000</v>
      </c>
      <c r="F460" s="709"/>
      <c r="G460" s="711">
        <f t="shared" si="12"/>
        <v>762244</v>
      </c>
      <c r="I460" s="707">
        <v>45541</v>
      </c>
      <c r="J460" s="739" t="s">
        <v>7984</v>
      </c>
      <c r="K460" s="739" t="s">
        <v>7985</v>
      </c>
      <c r="L460" s="719" t="s">
        <v>8182</v>
      </c>
      <c r="M460" s="709">
        <v>37100</v>
      </c>
      <c r="N460" s="737"/>
      <c r="O460" s="711">
        <f t="shared" si="20"/>
        <v>384543.91000000015</v>
      </c>
    </row>
    <row r="461" spans="1:15" ht="24" x14ac:dyDescent="0.3">
      <c r="A461" s="707">
        <v>45510</v>
      </c>
      <c r="B461" s="739"/>
      <c r="C461" s="713" t="s">
        <v>8000</v>
      </c>
      <c r="D461" s="719" t="s">
        <v>7505</v>
      </c>
      <c r="E461" s="709">
        <v>762250</v>
      </c>
      <c r="F461" s="709"/>
      <c r="G461" s="711">
        <v>0</v>
      </c>
      <c r="I461" s="707">
        <v>45541</v>
      </c>
      <c r="J461" s="739" t="s">
        <v>7976</v>
      </c>
      <c r="K461" s="739" t="s">
        <v>7990</v>
      </c>
      <c r="L461" s="719" t="s">
        <v>8046</v>
      </c>
      <c r="M461" s="709">
        <v>100000</v>
      </c>
      <c r="N461" s="737"/>
      <c r="O461" s="711">
        <f t="shared" si="20"/>
        <v>284543.91000000015</v>
      </c>
    </row>
    <row r="462" spans="1:15" ht="24" x14ac:dyDescent="0.3">
      <c r="A462" s="707">
        <v>45513</v>
      </c>
      <c r="B462" s="713"/>
      <c r="C462" s="713"/>
      <c r="D462" s="719" t="s">
        <v>7967</v>
      </c>
      <c r="E462" s="709"/>
      <c r="F462" s="709">
        <v>926500</v>
      </c>
      <c r="G462" s="711">
        <f t="shared" si="12"/>
        <v>926500</v>
      </c>
      <c r="I462" s="707">
        <v>45542</v>
      </c>
      <c r="J462" s="739" t="s">
        <v>8185</v>
      </c>
      <c r="K462" s="739" t="s">
        <v>8183</v>
      </c>
      <c r="L462" s="719" t="s">
        <v>8184</v>
      </c>
      <c r="M462" s="709">
        <v>50000</v>
      </c>
      <c r="N462" s="737"/>
      <c r="O462" s="711">
        <f t="shared" si="20"/>
        <v>234543.91000000015</v>
      </c>
    </row>
    <row r="463" spans="1:15" ht="24" x14ac:dyDescent="0.3">
      <c r="A463" s="707">
        <v>45513</v>
      </c>
      <c r="B463" s="713"/>
      <c r="C463" s="713"/>
      <c r="D463" s="719" t="s">
        <v>7968</v>
      </c>
      <c r="E463" s="709"/>
      <c r="F463" s="709">
        <v>2000000</v>
      </c>
      <c r="G463" s="711">
        <f t="shared" si="12"/>
        <v>2926500</v>
      </c>
      <c r="I463" s="707">
        <v>45542</v>
      </c>
      <c r="J463" s="739" t="s">
        <v>8030</v>
      </c>
      <c r="K463" s="739" t="s">
        <v>8021</v>
      </c>
      <c r="L463" s="719" t="s">
        <v>8188</v>
      </c>
      <c r="M463" s="709">
        <v>166000</v>
      </c>
      <c r="N463" s="737"/>
      <c r="O463" s="711">
        <f t="shared" si="20"/>
        <v>68543.910000000149</v>
      </c>
    </row>
    <row r="464" spans="1:15" ht="24" x14ac:dyDescent="0.3">
      <c r="A464" s="707">
        <v>45513</v>
      </c>
      <c r="B464" s="739"/>
      <c r="C464" s="739"/>
      <c r="D464" s="721" t="s">
        <v>7197</v>
      </c>
      <c r="E464" s="709">
        <v>29265</v>
      </c>
      <c r="F464" s="709"/>
      <c r="G464" s="711">
        <f t="shared" si="12"/>
        <v>2897235</v>
      </c>
      <c r="I464" s="707">
        <v>45542</v>
      </c>
      <c r="J464" s="739" t="s">
        <v>8083</v>
      </c>
      <c r="K464" s="739" t="s">
        <v>7985</v>
      </c>
      <c r="L464" s="719" t="s">
        <v>8189</v>
      </c>
      <c r="M464" s="709">
        <v>19000</v>
      </c>
      <c r="N464" s="737"/>
      <c r="O464" s="711">
        <f t="shared" si="20"/>
        <v>49543.910000000149</v>
      </c>
    </row>
    <row r="465" spans="1:15" ht="24" x14ac:dyDescent="0.3">
      <c r="A465" s="707">
        <v>45513</v>
      </c>
      <c r="B465" s="739"/>
      <c r="C465" s="739"/>
      <c r="D465" s="719" t="s">
        <v>7867</v>
      </c>
      <c r="E465" s="709">
        <v>70000</v>
      </c>
      <c r="F465" s="709"/>
      <c r="G465" s="711">
        <f t="shared" si="12"/>
        <v>2827235</v>
      </c>
      <c r="I465" s="707">
        <v>45542</v>
      </c>
      <c r="J465" s="739" t="s">
        <v>8005</v>
      </c>
      <c r="K465" s="739" t="s">
        <v>8011</v>
      </c>
      <c r="L465" s="719" t="s">
        <v>8190</v>
      </c>
      <c r="M465" s="709">
        <v>20680</v>
      </c>
      <c r="N465" s="737"/>
      <c r="O465" s="711">
        <f t="shared" si="20"/>
        <v>28863.910000000149</v>
      </c>
    </row>
    <row r="466" spans="1:15" ht="24" x14ac:dyDescent="0.3">
      <c r="A466" s="707">
        <v>45513</v>
      </c>
      <c r="B466" s="739" t="s">
        <v>8001</v>
      </c>
      <c r="C466" s="739" t="s">
        <v>8024</v>
      </c>
      <c r="D466" s="719" t="s">
        <v>8023</v>
      </c>
      <c r="E466" s="709">
        <v>32000</v>
      </c>
      <c r="F466" s="709"/>
      <c r="G466" s="711">
        <f t="shared" si="12"/>
        <v>2795235</v>
      </c>
      <c r="I466" s="707">
        <v>45542</v>
      </c>
      <c r="J466" s="740" t="s">
        <v>8187</v>
      </c>
      <c r="K466" s="739" t="s">
        <v>7985</v>
      </c>
      <c r="L466" s="719" t="s">
        <v>8191</v>
      </c>
      <c r="M466" s="709">
        <v>29000</v>
      </c>
      <c r="N466" s="737"/>
      <c r="O466" s="711">
        <f t="shared" si="20"/>
        <v>-136.08999999985099</v>
      </c>
    </row>
    <row r="467" spans="1:15" ht="24" x14ac:dyDescent="0.3">
      <c r="A467" s="707">
        <v>45514</v>
      </c>
      <c r="B467" s="739" t="s">
        <v>8031</v>
      </c>
      <c r="C467" s="739"/>
      <c r="D467" s="719" t="s">
        <v>8025</v>
      </c>
      <c r="E467" s="709">
        <v>20000</v>
      </c>
      <c r="F467" s="709"/>
      <c r="G467" s="711">
        <f t="shared" si="12"/>
        <v>2775235</v>
      </c>
      <c r="I467" s="707">
        <v>45542</v>
      </c>
      <c r="J467" s="739" t="s">
        <v>8030</v>
      </c>
      <c r="K467" s="739" t="s">
        <v>8016</v>
      </c>
      <c r="L467" s="719" t="s">
        <v>8192</v>
      </c>
      <c r="M467" s="709">
        <v>281000</v>
      </c>
      <c r="N467" s="737"/>
      <c r="O467" s="711">
        <f t="shared" si="20"/>
        <v>-281136.08999999985</v>
      </c>
    </row>
    <row r="468" spans="1:15" ht="60" x14ac:dyDescent="0.3">
      <c r="A468" s="707">
        <v>45514</v>
      </c>
      <c r="B468" s="739" t="s">
        <v>8026</v>
      </c>
      <c r="C468" s="739" t="s">
        <v>8026</v>
      </c>
      <c r="D468" s="719" t="s">
        <v>7505</v>
      </c>
      <c r="E468" s="709">
        <v>500000</v>
      </c>
      <c r="F468" s="709"/>
      <c r="G468" s="711">
        <f t="shared" si="12"/>
        <v>2275235</v>
      </c>
      <c r="I468" s="707">
        <v>45544</v>
      </c>
      <c r="J468" s="739" t="s">
        <v>8005</v>
      </c>
      <c r="K468" s="739" t="s">
        <v>7985</v>
      </c>
      <c r="L468" s="719" t="s">
        <v>8194</v>
      </c>
      <c r="M468" s="709">
        <v>74100</v>
      </c>
      <c r="N468" s="709"/>
      <c r="O468" s="711">
        <f t="shared" si="20"/>
        <v>-355236.08999999985</v>
      </c>
    </row>
    <row r="469" spans="1:15" ht="24" x14ac:dyDescent="0.3">
      <c r="A469" s="707">
        <v>45514</v>
      </c>
      <c r="B469" s="739" t="s">
        <v>8031</v>
      </c>
      <c r="C469" s="739" t="s">
        <v>8027</v>
      </c>
      <c r="D469" s="719" t="s">
        <v>8028</v>
      </c>
      <c r="E469" s="709">
        <v>30000</v>
      </c>
      <c r="F469" s="709"/>
      <c r="G469" s="711">
        <f t="shared" si="12"/>
        <v>2245235</v>
      </c>
      <c r="I469" s="707">
        <v>45544</v>
      </c>
      <c r="J469" s="739"/>
      <c r="K469" s="739"/>
      <c r="L469" s="719" t="s">
        <v>8193</v>
      </c>
      <c r="M469" s="709"/>
      <c r="N469" s="709">
        <v>1560000</v>
      </c>
      <c r="O469" s="711">
        <f t="shared" si="20"/>
        <v>1204763.9100000001</v>
      </c>
    </row>
    <row r="470" spans="1:15" ht="24" x14ac:dyDescent="0.3">
      <c r="A470" s="707">
        <v>45517</v>
      </c>
      <c r="B470" s="739" t="s">
        <v>8001</v>
      </c>
      <c r="C470" s="739" t="s">
        <v>8024</v>
      </c>
      <c r="D470" s="719" t="s">
        <v>8023</v>
      </c>
      <c r="E470" s="709">
        <v>45000</v>
      </c>
      <c r="F470" s="709"/>
      <c r="G470" s="711">
        <f t="shared" si="12"/>
        <v>2200235</v>
      </c>
      <c r="I470" s="707">
        <v>45544</v>
      </c>
      <c r="J470" s="739"/>
      <c r="K470" s="739"/>
      <c r="L470" s="721" t="s">
        <v>7197</v>
      </c>
      <c r="M470" s="747">
        <f>N469*1%</f>
        <v>15600</v>
      </c>
      <c r="N470" s="737"/>
      <c r="O470" s="711">
        <f t="shared" si="20"/>
        <v>1189163.9100000001</v>
      </c>
    </row>
    <row r="471" spans="1:15" x14ac:dyDescent="0.3">
      <c r="A471" s="707">
        <v>45519</v>
      </c>
      <c r="B471" s="739" t="s">
        <v>8026</v>
      </c>
      <c r="C471" s="739" t="s">
        <v>8026</v>
      </c>
      <c r="D471" s="719" t="s">
        <v>7505</v>
      </c>
      <c r="E471" s="709">
        <v>850000</v>
      </c>
      <c r="F471" s="709"/>
      <c r="G471" s="711">
        <f t="shared" si="12"/>
        <v>1350235</v>
      </c>
      <c r="I471" s="707">
        <v>45544</v>
      </c>
      <c r="J471" s="739" t="s">
        <v>8056</v>
      </c>
      <c r="K471" s="739" t="s">
        <v>8205</v>
      </c>
      <c r="L471" s="719" t="s">
        <v>8195</v>
      </c>
      <c r="M471" s="709">
        <v>500000</v>
      </c>
      <c r="N471" s="737"/>
      <c r="O471" s="711">
        <f t="shared" si="20"/>
        <v>689163.91000000015</v>
      </c>
    </row>
    <row r="472" spans="1:15" x14ac:dyDescent="0.3">
      <c r="A472" s="707">
        <v>45519</v>
      </c>
      <c r="B472" s="739" t="s">
        <v>8141</v>
      </c>
      <c r="C472" s="739" t="s">
        <v>8075</v>
      </c>
      <c r="D472" s="719" t="s">
        <v>8076</v>
      </c>
      <c r="E472" s="709">
        <v>159040</v>
      </c>
      <c r="F472" s="709"/>
      <c r="G472" s="711">
        <f t="shared" si="12"/>
        <v>1191195</v>
      </c>
      <c r="I472" s="707">
        <v>45544</v>
      </c>
      <c r="J472" s="739" t="s">
        <v>8031</v>
      </c>
      <c r="K472" s="739" t="s">
        <v>8173</v>
      </c>
      <c r="L472" s="719" t="s">
        <v>8174</v>
      </c>
      <c r="M472" s="709">
        <v>150000</v>
      </c>
      <c r="N472" s="737"/>
      <c r="O472" s="711">
        <f t="shared" si="20"/>
        <v>539163.91000000015</v>
      </c>
    </row>
    <row r="473" spans="1:15" ht="24" x14ac:dyDescent="0.3">
      <c r="A473" s="707">
        <v>45521</v>
      </c>
      <c r="B473" s="739" t="s">
        <v>8026</v>
      </c>
      <c r="C473" s="739"/>
      <c r="D473" s="719" t="s">
        <v>7505</v>
      </c>
      <c r="E473" s="709">
        <v>650000</v>
      </c>
      <c r="F473" s="709"/>
      <c r="G473" s="711">
        <f t="shared" si="12"/>
        <v>541195</v>
      </c>
      <c r="I473" s="707">
        <v>45545</v>
      </c>
      <c r="J473" s="740" t="s">
        <v>8187</v>
      </c>
      <c r="K473" s="739" t="s">
        <v>8021</v>
      </c>
      <c r="L473" s="719" t="s">
        <v>8196</v>
      </c>
      <c r="M473" s="709">
        <v>50000</v>
      </c>
      <c r="N473" s="737"/>
      <c r="O473" s="711">
        <f t="shared" si="20"/>
        <v>489163.91000000015</v>
      </c>
    </row>
    <row r="474" spans="1:15" ht="36" x14ac:dyDescent="0.3">
      <c r="A474" s="707">
        <v>45523</v>
      </c>
      <c r="B474" s="739" t="s">
        <v>8026</v>
      </c>
      <c r="C474" s="739"/>
      <c r="D474" s="719" t="s">
        <v>7505</v>
      </c>
      <c r="E474" s="709">
        <v>541200</v>
      </c>
      <c r="F474" s="709"/>
      <c r="G474" s="711">
        <f t="shared" si="12"/>
        <v>-5</v>
      </c>
      <c r="I474" s="707">
        <v>45545</v>
      </c>
      <c r="J474" s="739" t="s">
        <v>8098</v>
      </c>
      <c r="K474" s="739" t="s">
        <v>6931</v>
      </c>
      <c r="L474" s="719" t="s">
        <v>8197</v>
      </c>
      <c r="M474" s="709">
        <v>100000</v>
      </c>
      <c r="N474" s="737"/>
      <c r="O474" s="711">
        <f t="shared" si="20"/>
        <v>389163.91000000015</v>
      </c>
    </row>
    <row r="475" spans="1:15" ht="36" x14ac:dyDescent="0.3">
      <c r="A475" s="707">
        <v>45526</v>
      </c>
      <c r="B475" s="739"/>
      <c r="C475" s="739"/>
      <c r="D475" s="719" t="s">
        <v>8071</v>
      </c>
      <c r="E475" s="709"/>
      <c r="F475" s="709">
        <v>6709743</v>
      </c>
      <c r="G475" s="711">
        <f>F475</f>
        <v>6709743</v>
      </c>
      <c r="I475" s="707">
        <v>45545</v>
      </c>
      <c r="J475" s="739" t="s">
        <v>8198</v>
      </c>
      <c r="K475" s="739" t="s">
        <v>8199</v>
      </c>
      <c r="L475" s="719" t="s">
        <v>8200</v>
      </c>
      <c r="M475" s="709">
        <v>170000</v>
      </c>
      <c r="N475" s="737"/>
      <c r="O475" s="711">
        <f t="shared" si="20"/>
        <v>219163.91000000015</v>
      </c>
    </row>
    <row r="476" spans="1:15" ht="60" x14ac:dyDescent="0.3">
      <c r="A476" s="707">
        <v>45526</v>
      </c>
      <c r="B476" s="739"/>
      <c r="C476" s="739"/>
      <c r="D476" s="721" t="s">
        <v>7197</v>
      </c>
      <c r="E476" s="709">
        <v>67097</v>
      </c>
      <c r="F476" s="709"/>
      <c r="G476" s="711">
        <f t="shared" si="12"/>
        <v>6642646</v>
      </c>
      <c r="I476" s="707">
        <v>45546</v>
      </c>
      <c r="J476" s="739" t="s">
        <v>8031</v>
      </c>
      <c r="K476" s="740" t="s">
        <v>8202</v>
      </c>
      <c r="L476" s="719" t="s">
        <v>8201</v>
      </c>
      <c r="M476" s="709">
        <v>29500</v>
      </c>
      <c r="N476" s="737"/>
      <c r="O476" s="711">
        <f t="shared" si="20"/>
        <v>189663.91000000015</v>
      </c>
    </row>
    <row r="477" spans="1:15" ht="24" x14ac:dyDescent="0.3">
      <c r="A477" s="707">
        <v>45526</v>
      </c>
      <c r="B477" s="740" t="s">
        <v>8098</v>
      </c>
      <c r="C477" s="739" t="s">
        <v>8016</v>
      </c>
      <c r="D477" s="719" t="s">
        <v>8101</v>
      </c>
      <c r="E477" s="709">
        <v>97400</v>
      </c>
      <c r="F477" s="709"/>
      <c r="G477" s="711">
        <f t="shared" si="12"/>
        <v>6545246</v>
      </c>
      <c r="I477" s="707">
        <v>45546</v>
      </c>
      <c r="J477" s="739" t="s">
        <v>8005</v>
      </c>
      <c r="K477" s="739" t="s">
        <v>7980</v>
      </c>
      <c r="L477" s="719" t="s">
        <v>8203</v>
      </c>
      <c r="M477" s="709">
        <v>40800</v>
      </c>
      <c r="N477" s="737"/>
      <c r="O477" s="711">
        <f t="shared" si="20"/>
        <v>148863.91000000015</v>
      </c>
    </row>
    <row r="478" spans="1:15" ht="36" x14ac:dyDescent="0.3">
      <c r="A478" s="707">
        <v>45527</v>
      </c>
      <c r="B478" s="739"/>
      <c r="C478" s="739"/>
      <c r="D478" s="719" t="s">
        <v>7374</v>
      </c>
      <c r="E478" s="709">
        <v>1000000</v>
      </c>
      <c r="F478" s="709"/>
      <c r="G478" s="711">
        <f t="shared" si="12"/>
        <v>5545246</v>
      </c>
      <c r="I478" s="707">
        <v>45546</v>
      </c>
      <c r="J478" s="739" t="s">
        <v>8005</v>
      </c>
      <c r="K478" s="739" t="s">
        <v>7985</v>
      </c>
      <c r="L478" s="719" t="s">
        <v>8204</v>
      </c>
      <c r="M478" s="709">
        <v>32400</v>
      </c>
      <c r="N478" s="737"/>
      <c r="O478" s="711">
        <f t="shared" si="20"/>
        <v>116463.91000000015</v>
      </c>
    </row>
    <row r="479" spans="1:15" ht="24" x14ac:dyDescent="0.3">
      <c r="A479" s="707">
        <v>45527</v>
      </c>
      <c r="B479" s="739"/>
      <c r="C479" s="739"/>
      <c r="D479" s="719" t="s">
        <v>8103</v>
      </c>
      <c r="E479" s="709">
        <v>125600</v>
      </c>
      <c r="F479" s="709"/>
      <c r="G479" s="711">
        <f t="shared" si="12"/>
        <v>5419646</v>
      </c>
      <c r="I479" s="707">
        <v>45547</v>
      </c>
      <c r="J479" s="739" t="s">
        <v>8083</v>
      </c>
      <c r="K479" s="739" t="s">
        <v>7983</v>
      </c>
      <c r="L479" s="719" t="s">
        <v>8131</v>
      </c>
      <c r="M479" s="709">
        <v>50000</v>
      </c>
      <c r="N479" s="737"/>
      <c r="O479" s="711">
        <f t="shared" si="20"/>
        <v>66463.910000000149</v>
      </c>
    </row>
    <row r="480" spans="1:15" ht="24" x14ac:dyDescent="0.3">
      <c r="A480" s="707">
        <v>45527</v>
      </c>
      <c r="B480" s="739" t="s">
        <v>8112</v>
      </c>
      <c r="C480" s="739" t="s">
        <v>8111</v>
      </c>
      <c r="D480" s="719" t="s">
        <v>8110</v>
      </c>
      <c r="E480" s="709">
        <v>500000</v>
      </c>
      <c r="F480" s="709"/>
      <c r="G480" s="711">
        <f t="shared" si="12"/>
        <v>4919646</v>
      </c>
      <c r="I480" s="707">
        <v>45547</v>
      </c>
      <c r="J480" s="739"/>
      <c r="K480" s="739"/>
      <c r="L480" s="719" t="s">
        <v>8206</v>
      </c>
      <c r="M480" s="709"/>
      <c r="N480" s="709">
        <v>6001008</v>
      </c>
      <c r="O480" s="711">
        <f t="shared" si="20"/>
        <v>6067471.9100000001</v>
      </c>
    </row>
    <row r="481" spans="1:15" ht="24" x14ac:dyDescent="0.3">
      <c r="A481" s="707">
        <v>45531</v>
      </c>
      <c r="B481" s="739" t="s">
        <v>8030</v>
      </c>
      <c r="C481" s="739"/>
      <c r="D481" s="719" t="s">
        <v>8122</v>
      </c>
      <c r="E481" s="709">
        <v>400000</v>
      </c>
      <c r="F481" s="709"/>
      <c r="G481" s="711">
        <f t="shared" si="12"/>
        <v>4519646</v>
      </c>
      <c r="I481" s="707">
        <v>45547</v>
      </c>
      <c r="J481" s="739"/>
      <c r="K481" s="739"/>
      <c r="L481" s="721" t="s">
        <v>7197</v>
      </c>
      <c r="M481" s="747">
        <v>45010</v>
      </c>
      <c r="N481" s="737"/>
      <c r="O481" s="711">
        <f t="shared" si="20"/>
        <v>6022461.9100000001</v>
      </c>
    </row>
    <row r="482" spans="1:15" ht="24" x14ac:dyDescent="0.3">
      <c r="A482" s="707">
        <v>45533</v>
      </c>
      <c r="B482" s="745"/>
      <c r="C482" s="745"/>
      <c r="D482" s="719" t="s">
        <v>7505</v>
      </c>
      <c r="E482" s="709">
        <v>1000000</v>
      </c>
      <c r="F482" s="709"/>
      <c r="G482" s="711">
        <f t="shared" si="12"/>
        <v>3519646</v>
      </c>
      <c r="I482" s="707">
        <v>45548</v>
      </c>
      <c r="J482" s="739" t="s">
        <v>8030</v>
      </c>
      <c r="K482" s="739" t="s">
        <v>8208</v>
      </c>
      <c r="L482" s="719" t="s">
        <v>8207</v>
      </c>
      <c r="M482" s="709">
        <v>163387</v>
      </c>
      <c r="N482" s="737"/>
      <c r="O482" s="711">
        <f t="shared" si="20"/>
        <v>5859074.9100000001</v>
      </c>
    </row>
    <row r="483" spans="1:15" ht="24" x14ac:dyDescent="0.3">
      <c r="A483" s="707">
        <v>45533</v>
      </c>
      <c r="B483" s="745" t="s">
        <v>8125</v>
      </c>
      <c r="C483" s="745"/>
      <c r="D483" s="717" t="s">
        <v>8124</v>
      </c>
      <c r="E483" s="709">
        <v>50000</v>
      </c>
      <c r="F483" s="709"/>
      <c r="G483" s="711">
        <f t="shared" si="12"/>
        <v>3469646</v>
      </c>
      <c r="I483" s="707">
        <v>45548</v>
      </c>
      <c r="J483" s="739" t="s">
        <v>8001</v>
      </c>
      <c r="K483" s="739" t="s">
        <v>8209</v>
      </c>
      <c r="L483" s="719" t="s">
        <v>8212</v>
      </c>
      <c r="M483" s="709">
        <v>100000</v>
      </c>
      <c r="N483" s="737"/>
      <c r="O483" s="711">
        <f t="shared" si="20"/>
        <v>5759074.9100000001</v>
      </c>
    </row>
    <row r="484" spans="1:15" ht="36" x14ac:dyDescent="0.3">
      <c r="A484" s="707">
        <v>45534</v>
      </c>
      <c r="B484" s="739" t="s">
        <v>8141</v>
      </c>
      <c r="C484" s="739"/>
      <c r="D484" s="719" t="s">
        <v>8139</v>
      </c>
      <c r="E484" s="709">
        <v>46120</v>
      </c>
      <c r="F484" s="709"/>
      <c r="G484" s="711">
        <f t="shared" si="12"/>
        <v>3423526</v>
      </c>
      <c r="I484" s="707">
        <v>45548</v>
      </c>
      <c r="J484" s="739" t="s">
        <v>8001</v>
      </c>
      <c r="K484" s="739" t="s">
        <v>8211</v>
      </c>
      <c r="L484" s="719" t="s">
        <v>8210</v>
      </c>
      <c r="M484" s="709">
        <v>48900</v>
      </c>
      <c r="N484" s="737"/>
      <c r="O484" s="711">
        <f t="shared" si="20"/>
        <v>5710174.9100000001</v>
      </c>
    </row>
    <row r="485" spans="1:15" ht="48" x14ac:dyDescent="0.3">
      <c r="A485" s="707">
        <v>45537</v>
      </c>
      <c r="B485" s="739" t="s">
        <v>8141</v>
      </c>
      <c r="C485" s="739" t="s">
        <v>1935</v>
      </c>
      <c r="D485" s="719" t="s">
        <v>8150</v>
      </c>
      <c r="E485" s="709">
        <v>31000</v>
      </c>
      <c r="F485" s="709"/>
      <c r="G485" s="711">
        <f t="shared" si="12"/>
        <v>3392526</v>
      </c>
      <c r="I485" s="707">
        <v>45549</v>
      </c>
      <c r="J485" s="739" t="s">
        <v>8030</v>
      </c>
      <c r="K485" s="739" t="s">
        <v>8213</v>
      </c>
      <c r="L485" s="719" t="s">
        <v>8214</v>
      </c>
      <c r="M485" s="709">
        <v>20000</v>
      </c>
      <c r="N485" s="737"/>
      <c r="O485" s="711">
        <f t="shared" si="20"/>
        <v>5690174.9100000001</v>
      </c>
    </row>
    <row r="486" spans="1:15" ht="24" x14ac:dyDescent="0.3">
      <c r="A486" s="707">
        <v>45537</v>
      </c>
      <c r="B486" s="739"/>
      <c r="C486" s="739"/>
      <c r="D486" s="719" t="s">
        <v>7505</v>
      </c>
      <c r="E486" s="709">
        <v>1000000</v>
      </c>
      <c r="F486" s="709"/>
      <c r="G486" s="711">
        <f t="shared" si="12"/>
        <v>2392526</v>
      </c>
      <c r="I486" s="707">
        <v>45551</v>
      </c>
      <c r="J486" s="739" t="s">
        <v>8031</v>
      </c>
      <c r="K486" s="739" t="s">
        <v>8021</v>
      </c>
      <c r="L486" s="719" t="s">
        <v>8218</v>
      </c>
      <c r="M486" s="709">
        <v>60000</v>
      </c>
      <c r="N486" s="737"/>
      <c r="O486" s="711">
        <f t="shared" si="20"/>
        <v>5630174.9100000001</v>
      </c>
    </row>
    <row r="487" spans="1:15" ht="24" x14ac:dyDescent="0.3">
      <c r="A487" s="707">
        <v>45539</v>
      </c>
      <c r="B487" s="739"/>
      <c r="C487" s="739"/>
      <c r="D487" s="719" t="s">
        <v>7374</v>
      </c>
      <c r="E487" s="709">
        <v>800000</v>
      </c>
      <c r="F487" s="709"/>
      <c r="G487" s="711">
        <f t="shared" si="12"/>
        <v>1592526</v>
      </c>
      <c r="I487" s="707">
        <v>45551</v>
      </c>
      <c r="J487" s="739"/>
      <c r="K487" s="739" t="s">
        <v>7487</v>
      </c>
      <c r="L487" s="719" t="s">
        <v>8219</v>
      </c>
      <c r="M487" s="709">
        <v>1500000</v>
      </c>
      <c r="N487" s="737"/>
      <c r="O487" s="711">
        <f t="shared" si="20"/>
        <v>4130174.91</v>
      </c>
    </row>
    <row r="488" spans="1:15" x14ac:dyDescent="0.3">
      <c r="A488" s="707">
        <v>45539</v>
      </c>
      <c r="B488" s="739"/>
      <c r="C488" s="739"/>
      <c r="D488" s="719" t="s">
        <v>7505</v>
      </c>
      <c r="E488" s="709">
        <v>200000</v>
      </c>
      <c r="F488" s="709"/>
      <c r="G488" s="711">
        <f t="shared" si="12"/>
        <v>1392526</v>
      </c>
      <c r="I488" s="707">
        <v>45553</v>
      </c>
      <c r="J488" s="739" t="s">
        <v>8056</v>
      </c>
      <c r="K488" s="739" t="s">
        <v>8205</v>
      </c>
      <c r="L488" s="719" t="s">
        <v>8195</v>
      </c>
      <c r="M488" s="709">
        <v>150000</v>
      </c>
      <c r="N488" s="737"/>
      <c r="O488" s="711">
        <f t="shared" si="20"/>
        <v>3980174.91</v>
      </c>
    </row>
    <row r="489" spans="1:15" x14ac:dyDescent="0.3">
      <c r="A489" s="707">
        <v>45539</v>
      </c>
      <c r="B489" s="739"/>
      <c r="C489" s="739"/>
      <c r="D489" s="719" t="s">
        <v>8165</v>
      </c>
      <c r="E489" s="709">
        <v>400000</v>
      </c>
      <c r="F489" s="709"/>
      <c r="G489" s="711">
        <f t="shared" si="12"/>
        <v>992526</v>
      </c>
      <c r="I489" s="707">
        <v>45553</v>
      </c>
      <c r="J489" s="739" t="s">
        <v>8056</v>
      </c>
      <c r="K489" s="739" t="s">
        <v>8205</v>
      </c>
      <c r="L489" s="719" t="s">
        <v>8195</v>
      </c>
      <c r="M489" s="709">
        <v>350000</v>
      </c>
      <c r="N489" s="737"/>
      <c r="O489" s="711">
        <f t="shared" si="20"/>
        <v>3630174.91</v>
      </c>
    </row>
    <row r="490" spans="1:15" x14ac:dyDescent="0.3">
      <c r="A490" s="707">
        <v>45539</v>
      </c>
      <c r="B490" s="745"/>
      <c r="C490" s="745"/>
      <c r="D490" s="719" t="s">
        <v>8166</v>
      </c>
      <c r="E490" s="709">
        <v>430000</v>
      </c>
      <c r="F490" s="709"/>
      <c r="G490" s="711">
        <f t="shared" si="12"/>
        <v>562526</v>
      </c>
      <c r="I490" s="707">
        <v>45554</v>
      </c>
      <c r="J490" s="739" t="s">
        <v>8030</v>
      </c>
      <c r="K490" s="739" t="s">
        <v>7983</v>
      </c>
      <c r="L490" s="719" t="s">
        <v>8131</v>
      </c>
      <c r="M490" s="709">
        <v>50000</v>
      </c>
      <c r="N490" s="737"/>
      <c r="O490" s="711">
        <f t="shared" si="20"/>
        <v>3580174.91</v>
      </c>
    </row>
    <row r="491" spans="1:15" ht="24" x14ac:dyDescent="0.3">
      <c r="A491" s="707">
        <v>45539</v>
      </c>
      <c r="B491" s="745"/>
      <c r="C491" s="745"/>
      <c r="D491" s="719" t="s">
        <v>8167</v>
      </c>
      <c r="E491" s="709">
        <v>562515</v>
      </c>
      <c r="F491" s="709"/>
      <c r="G491" s="711">
        <v>0</v>
      </c>
      <c r="I491" s="707">
        <v>45558</v>
      </c>
      <c r="J491" s="739" t="s">
        <v>8005</v>
      </c>
      <c r="K491" s="739" t="s">
        <v>7985</v>
      </c>
      <c r="L491" s="719" t="s">
        <v>8225</v>
      </c>
      <c r="M491" s="709">
        <v>238900</v>
      </c>
      <c r="N491" s="737"/>
      <c r="O491" s="711">
        <f t="shared" si="20"/>
        <v>3341274.91</v>
      </c>
    </row>
    <row r="492" spans="1:15" ht="24" x14ac:dyDescent="0.3">
      <c r="A492" s="707">
        <v>45560</v>
      </c>
      <c r="B492" s="745"/>
      <c r="C492" s="745"/>
      <c r="D492" s="717" t="s">
        <v>7517</v>
      </c>
      <c r="E492" s="709"/>
      <c r="F492" s="709">
        <v>508849</v>
      </c>
      <c r="G492" s="711">
        <f t="shared" si="12"/>
        <v>508849</v>
      </c>
      <c r="I492" s="707">
        <v>45558</v>
      </c>
      <c r="J492" s="739" t="s">
        <v>8079</v>
      </c>
      <c r="K492" s="739" t="s">
        <v>8226</v>
      </c>
      <c r="L492" s="719" t="s">
        <v>8227</v>
      </c>
      <c r="M492" s="709">
        <v>100000</v>
      </c>
      <c r="N492" s="737"/>
      <c r="O492" s="711">
        <f t="shared" si="20"/>
        <v>3241274.91</v>
      </c>
    </row>
    <row r="493" spans="1:15" ht="24" x14ac:dyDescent="0.3">
      <c r="A493" s="707">
        <v>45560</v>
      </c>
      <c r="B493" s="745"/>
      <c r="C493" s="745"/>
      <c r="D493" s="717" t="s">
        <v>7517</v>
      </c>
      <c r="E493" s="709"/>
      <c r="F493" s="709">
        <v>547332</v>
      </c>
      <c r="G493" s="711">
        <f t="shared" si="12"/>
        <v>1056181</v>
      </c>
      <c r="I493" s="707">
        <v>45560</v>
      </c>
      <c r="J493" s="739" t="s">
        <v>8005</v>
      </c>
      <c r="K493" s="739" t="s">
        <v>7985</v>
      </c>
      <c r="L493" s="719" t="s">
        <v>8228</v>
      </c>
      <c r="M493" s="709">
        <v>253550</v>
      </c>
      <c r="N493" s="737"/>
      <c r="O493" s="711">
        <f t="shared" ref="O493:O494" si="21">N493+O492-M493</f>
        <v>2987724.91</v>
      </c>
    </row>
    <row r="494" spans="1:15" ht="24" x14ac:dyDescent="0.3">
      <c r="A494" s="707">
        <v>45560</v>
      </c>
      <c r="B494" s="745"/>
      <c r="C494" s="739"/>
      <c r="D494" s="717" t="s">
        <v>7517</v>
      </c>
      <c r="E494" s="709"/>
      <c r="F494" s="709">
        <v>850004</v>
      </c>
      <c r="G494" s="711">
        <f t="shared" si="12"/>
        <v>1906185</v>
      </c>
      <c r="I494" s="707">
        <v>45561</v>
      </c>
      <c r="J494" s="739" t="s">
        <v>8187</v>
      </c>
      <c r="K494" s="739" t="s">
        <v>7741</v>
      </c>
      <c r="L494" s="719" t="s">
        <v>8115</v>
      </c>
      <c r="M494" s="709">
        <v>500000</v>
      </c>
      <c r="N494" s="737"/>
      <c r="O494" s="711">
        <f t="shared" si="21"/>
        <v>2487724.91</v>
      </c>
    </row>
    <row r="495" spans="1:15" ht="24" x14ac:dyDescent="0.3">
      <c r="A495" s="707">
        <v>45560</v>
      </c>
      <c r="B495" s="745"/>
      <c r="C495" s="739"/>
      <c r="D495" s="721" t="s">
        <v>7197</v>
      </c>
      <c r="E495" s="709">
        <f>SUM(F494+F493+F492)*1%</f>
        <v>19061.850000000002</v>
      </c>
      <c r="F495" s="709"/>
      <c r="G495" s="711">
        <f t="shared" si="12"/>
        <v>1887123.15</v>
      </c>
      <c r="I495" s="707">
        <v>45561</v>
      </c>
      <c r="J495" s="739" t="s">
        <v>8056</v>
      </c>
      <c r="K495" s="739" t="s">
        <v>8229</v>
      </c>
      <c r="L495" s="719" t="s">
        <v>8230</v>
      </c>
      <c r="M495" s="709">
        <v>105226</v>
      </c>
      <c r="N495" s="737"/>
      <c r="O495" s="711">
        <f t="shared" ref="O495" si="22">N495+O494-M495</f>
        <v>2382498.91</v>
      </c>
    </row>
    <row r="496" spans="1:15" ht="24" x14ac:dyDescent="0.3">
      <c r="A496" s="707">
        <v>45561</v>
      </c>
      <c r="B496" s="745"/>
      <c r="C496" s="739"/>
      <c r="D496" s="717" t="s">
        <v>8231</v>
      </c>
      <c r="E496" s="709">
        <v>14300</v>
      </c>
      <c r="F496" s="709"/>
      <c r="G496" s="711">
        <f t="shared" si="12"/>
        <v>1872823.15</v>
      </c>
      <c r="I496" s="707">
        <v>45561</v>
      </c>
      <c r="J496" s="739" t="s">
        <v>8005</v>
      </c>
      <c r="K496" s="739" t="s">
        <v>8237</v>
      </c>
      <c r="L496" s="719" t="s">
        <v>8238</v>
      </c>
      <c r="M496" s="709">
        <v>113850</v>
      </c>
      <c r="N496" s="737"/>
      <c r="O496" s="711">
        <f t="shared" ref="O496:O522" si="23">N496+O495-M496</f>
        <v>2268648.91</v>
      </c>
    </row>
    <row r="497" spans="1:15" x14ac:dyDescent="0.3">
      <c r="A497" s="707">
        <v>45561</v>
      </c>
      <c r="B497" s="745" t="s">
        <v>8187</v>
      </c>
      <c r="C497" s="739" t="s">
        <v>8232</v>
      </c>
      <c r="D497" s="717" t="s">
        <v>8233</v>
      </c>
      <c r="E497" s="709">
        <v>50000</v>
      </c>
      <c r="F497" s="709"/>
      <c r="G497" s="711">
        <f t="shared" si="12"/>
        <v>1822823.15</v>
      </c>
      <c r="I497" s="707">
        <v>45561</v>
      </c>
      <c r="J497" s="739"/>
      <c r="K497" s="739"/>
      <c r="L497" s="719" t="s">
        <v>8248</v>
      </c>
      <c r="M497" s="709">
        <v>2000000</v>
      </c>
      <c r="N497" s="709"/>
      <c r="O497" s="711">
        <f t="shared" si="23"/>
        <v>268648.91000000015</v>
      </c>
    </row>
    <row r="498" spans="1:15" ht="24" x14ac:dyDescent="0.3">
      <c r="A498" s="707">
        <v>45562</v>
      </c>
      <c r="B498" s="745"/>
      <c r="C498" s="739" t="s">
        <v>3696</v>
      </c>
      <c r="D498" s="717" t="s">
        <v>8243</v>
      </c>
      <c r="E498" s="709">
        <v>34000</v>
      </c>
      <c r="F498" s="709"/>
      <c r="G498" s="711">
        <f t="shared" ref="G498:G569" si="24">G497-E498+F498</f>
        <v>1788823.15</v>
      </c>
      <c r="I498" s="707">
        <v>45565</v>
      </c>
      <c r="J498" s="739"/>
      <c r="K498" s="739"/>
      <c r="L498" s="719" t="s">
        <v>8246</v>
      </c>
      <c r="M498" s="709"/>
      <c r="N498" s="709">
        <v>850090</v>
      </c>
      <c r="O498" s="711">
        <f t="shared" si="23"/>
        <v>1118738.9100000001</v>
      </c>
    </row>
    <row r="499" spans="1:15" ht="37.5" x14ac:dyDescent="0.3">
      <c r="A499" s="707">
        <v>45562</v>
      </c>
      <c r="B499" s="739" t="s">
        <v>8056</v>
      </c>
      <c r="C499" s="739" t="s">
        <v>8075</v>
      </c>
      <c r="D499" s="717" t="s">
        <v>8249</v>
      </c>
      <c r="E499" s="709">
        <v>104225</v>
      </c>
      <c r="F499" s="709"/>
      <c r="G499" s="711">
        <f t="shared" si="24"/>
        <v>1684598.15</v>
      </c>
      <c r="I499" s="707">
        <v>45565</v>
      </c>
      <c r="J499" s="739"/>
      <c r="K499" s="739"/>
      <c r="L499" s="719" t="s">
        <v>8247</v>
      </c>
      <c r="M499" s="709"/>
      <c r="N499" s="709">
        <v>1407239</v>
      </c>
      <c r="O499" s="711">
        <f t="shared" si="23"/>
        <v>2525977.91</v>
      </c>
    </row>
    <row r="500" spans="1:15" ht="24" x14ac:dyDescent="0.3">
      <c r="A500" s="707">
        <v>45562</v>
      </c>
      <c r="B500" s="739" t="s">
        <v>8112</v>
      </c>
      <c r="C500" s="739" t="s">
        <v>8245</v>
      </c>
      <c r="D500" s="719" t="s">
        <v>8244</v>
      </c>
      <c r="E500" s="709">
        <v>54400</v>
      </c>
      <c r="F500" s="709"/>
      <c r="G500" s="711">
        <f t="shared" si="24"/>
        <v>1630198.15</v>
      </c>
      <c r="I500" s="707">
        <v>45565</v>
      </c>
      <c r="J500" s="739"/>
      <c r="K500" s="739"/>
      <c r="L500" s="721" t="s">
        <v>7197</v>
      </c>
      <c r="M500" s="716">
        <f>N498*1%</f>
        <v>8500.9</v>
      </c>
      <c r="N500" s="709"/>
      <c r="O500" s="711">
        <f t="shared" si="23"/>
        <v>2517477.0100000002</v>
      </c>
    </row>
    <row r="501" spans="1:15" ht="24" x14ac:dyDescent="0.3">
      <c r="A501" s="707">
        <v>45562</v>
      </c>
      <c r="B501" s="739" t="s">
        <v>8001</v>
      </c>
      <c r="C501" s="739" t="s">
        <v>8255</v>
      </c>
      <c r="D501" s="719" t="s">
        <v>8256</v>
      </c>
      <c r="E501" s="709">
        <v>100000</v>
      </c>
      <c r="F501" s="709"/>
      <c r="G501" s="711">
        <f t="shared" si="24"/>
        <v>1530198.15</v>
      </c>
      <c r="I501" s="707">
        <v>45566</v>
      </c>
      <c r="J501" s="739" t="s">
        <v>8175</v>
      </c>
      <c r="K501" s="739" t="s">
        <v>8016</v>
      </c>
      <c r="L501" s="719" t="s">
        <v>8263</v>
      </c>
      <c r="M501" s="709">
        <v>109000</v>
      </c>
      <c r="N501" s="709"/>
      <c r="O501" s="711">
        <f t="shared" si="23"/>
        <v>2408477.0100000002</v>
      </c>
    </row>
    <row r="502" spans="1:15" x14ac:dyDescent="0.3">
      <c r="A502" s="707">
        <v>45562</v>
      </c>
      <c r="B502" s="739"/>
      <c r="C502" s="739" t="s">
        <v>3696</v>
      </c>
      <c r="D502" s="719" t="s">
        <v>8243</v>
      </c>
      <c r="E502" s="709">
        <v>200000</v>
      </c>
      <c r="F502" s="709"/>
      <c r="G502" s="711">
        <f t="shared" si="24"/>
        <v>1330198.1499999999</v>
      </c>
      <c r="I502" s="707">
        <v>45566</v>
      </c>
      <c r="J502" s="739"/>
      <c r="K502" s="739"/>
      <c r="L502" s="721" t="s">
        <v>7197</v>
      </c>
      <c r="M502" s="747">
        <v>14072</v>
      </c>
      <c r="N502" s="709"/>
      <c r="O502" s="711">
        <f t="shared" si="23"/>
        <v>2394405.0100000002</v>
      </c>
    </row>
    <row r="503" spans="1:15" ht="24" x14ac:dyDescent="0.3">
      <c r="A503" s="707">
        <v>45563</v>
      </c>
      <c r="B503" s="739" t="s">
        <v>8112</v>
      </c>
      <c r="C503" s="739" t="s">
        <v>8250</v>
      </c>
      <c r="D503" s="719" t="s">
        <v>8251</v>
      </c>
      <c r="E503" s="709">
        <v>269280</v>
      </c>
      <c r="F503" s="709"/>
      <c r="G503" s="711">
        <f t="shared" si="24"/>
        <v>1060918.1499999999</v>
      </c>
      <c r="I503" s="707">
        <v>45567</v>
      </c>
      <c r="J503" s="739"/>
      <c r="K503" s="739"/>
      <c r="L503" s="719" t="s">
        <v>7997</v>
      </c>
      <c r="M503" s="709"/>
      <c r="N503" s="709">
        <v>2415764</v>
      </c>
      <c r="O503" s="711">
        <f t="shared" si="23"/>
        <v>4810169.01</v>
      </c>
    </row>
    <row r="504" spans="1:15" ht="24" x14ac:dyDescent="0.3">
      <c r="A504" s="707">
        <v>45563</v>
      </c>
      <c r="B504" s="739" t="s">
        <v>8001</v>
      </c>
      <c r="C504" s="739"/>
      <c r="D504" s="719" t="s">
        <v>8252</v>
      </c>
      <c r="E504" s="709">
        <v>100000</v>
      </c>
      <c r="F504" s="709"/>
      <c r="G504" s="711">
        <f t="shared" si="24"/>
        <v>960918.14999999991</v>
      </c>
      <c r="I504" s="707">
        <v>45573</v>
      </c>
      <c r="J504" s="739"/>
      <c r="K504" s="739"/>
      <c r="L504" s="721" t="s">
        <v>7197</v>
      </c>
      <c r="M504" s="709">
        <f>N503*1%</f>
        <v>24157.64</v>
      </c>
      <c r="N504" s="709"/>
      <c r="O504" s="711">
        <f t="shared" si="23"/>
        <v>4786011.37</v>
      </c>
    </row>
    <row r="505" spans="1:15" ht="24" x14ac:dyDescent="0.3">
      <c r="A505" s="707">
        <v>45563</v>
      </c>
      <c r="B505" s="739" t="s">
        <v>8125</v>
      </c>
      <c r="C505" s="739"/>
      <c r="D505" s="719" t="s">
        <v>8253</v>
      </c>
      <c r="E505" s="709">
        <v>125000</v>
      </c>
      <c r="F505" s="709"/>
      <c r="G505" s="711">
        <f t="shared" si="24"/>
        <v>835918.14999999991</v>
      </c>
      <c r="I505" s="707">
        <v>45573</v>
      </c>
      <c r="J505" s="739" t="s">
        <v>8005</v>
      </c>
      <c r="K505" s="739" t="s">
        <v>8277</v>
      </c>
      <c r="L505" s="719" t="s">
        <v>8276</v>
      </c>
      <c r="M505" s="709">
        <v>1000000</v>
      </c>
      <c r="N505" s="709"/>
      <c r="O505" s="711">
        <f t="shared" si="23"/>
        <v>3786011.37</v>
      </c>
    </row>
    <row r="506" spans="1:15" ht="24" x14ac:dyDescent="0.3">
      <c r="A506" s="707">
        <v>45563</v>
      </c>
      <c r="B506" s="739" t="s">
        <v>8125</v>
      </c>
      <c r="C506" s="739"/>
      <c r="D506" s="719" t="s">
        <v>8254</v>
      </c>
      <c r="E506" s="709">
        <v>130000</v>
      </c>
      <c r="F506" s="709"/>
      <c r="G506" s="711">
        <f t="shared" si="24"/>
        <v>705918.14999999991</v>
      </c>
      <c r="I506" s="707">
        <v>45573</v>
      </c>
      <c r="J506" s="739" t="s">
        <v>8001</v>
      </c>
      <c r="K506" s="739"/>
      <c r="L506" s="719" t="s">
        <v>8278</v>
      </c>
      <c r="M506" s="709">
        <v>100000</v>
      </c>
      <c r="N506" s="737"/>
      <c r="O506" s="711">
        <f t="shared" si="23"/>
        <v>3686011.37</v>
      </c>
    </row>
    <row r="507" spans="1:15" ht="48" x14ac:dyDescent="0.3">
      <c r="A507" s="707">
        <v>45566</v>
      </c>
      <c r="B507" s="739" t="s">
        <v>8056</v>
      </c>
      <c r="C507" s="739"/>
      <c r="D507" s="719" t="s">
        <v>8265</v>
      </c>
      <c r="E507" s="709">
        <v>131705</v>
      </c>
      <c r="F507" s="709"/>
      <c r="G507" s="711">
        <f t="shared" si="24"/>
        <v>574213.14999999991</v>
      </c>
      <c r="I507" s="707">
        <v>45573</v>
      </c>
      <c r="J507" s="739" t="s">
        <v>8001</v>
      </c>
      <c r="K507" s="739" t="s">
        <v>7985</v>
      </c>
      <c r="L507" s="719" t="s">
        <v>8279</v>
      </c>
      <c r="M507" s="709">
        <v>63000</v>
      </c>
      <c r="N507" s="737"/>
      <c r="O507" s="711">
        <f t="shared" si="23"/>
        <v>3623011.37</v>
      </c>
    </row>
    <row r="508" spans="1:15" ht="24" x14ac:dyDescent="0.3">
      <c r="A508" s="707">
        <v>45566</v>
      </c>
      <c r="B508" s="739" t="s">
        <v>8266</v>
      </c>
      <c r="C508" s="739"/>
      <c r="D508" s="719" t="s">
        <v>8271</v>
      </c>
      <c r="E508" s="709">
        <v>39285</v>
      </c>
      <c r="F508" s="709"/>
      <c r="G508" s="711">
        <f t="shared" si="24"/>
        <v>534928.14999999991</v>
      </c>
      <c r="I508" s="707">
        <v>45574</v>
      </c>
      <c r="J508" s="739" t="s">
        <v>8005</v>
      </c>
      <c r="K508" s="739" t="s">
        <v>3450</v>
      </c>
      <c r="L508" s="719" t="s">
        <v>8280</v>
      </c>
      <c r="M508" s="709">
        <v>300000</v>
      </c>
      <c r="N508" s="737"/>
      <c r="O508" s="711">
        <f t="shared" si="23"/>
        <v>3323011.37</v>
      </c>
    </row>
    <row r="509" spans="1:15" ht="24" x14ac:dyDescent="0.3">
      <c r="A509" s="707">
        <v>45567</v>
      </c>
      <c r="B509" s="739" t="s">
        <v>8268</v>
      </c>
      <c r="C509" s="739"/>
      <c r="D509" s="719" t="s">
        <v>8267</v>
      </c>
      <c r="E509" s="709">
        <v>100000</v>
      </c>
      <c r="F509" s="709"/>
      <c r="G509" s="711">
        <f t="shared" si="24"/>
        <v>434928.14999999991</v>
      </c>
      <c r="I509" s="707">
        <v>45575</v>
      </c>
      <c r="J509" s="739" t="s">
        <v>8056</v>
      </c>
      <c r="K509" s="739" t="s">
        <v>8016</v>
      </c>
      <c r="L509" s="719" t="s">
        <v>8281</v>
      </c>
      <c r="M509" s="709">
        <v>47800</v>
      </c>
      <c r="N509" s="737"/>
      <c r="O509" s="711">
        <f t="shared" si="23"/>
        <v>3275211.37</v>
      </c>
    </row>
    <row r="510" spans="1:15" ht="24" x14ac:dyDescent="0.3">
      <c r="A510" s="707">
        <v>45567</v>
      </c>
      <c r="B510" s="745" t="s">
        <v>8269</v>
      </c>
      <c r="C510" s="745" t="s">
        <v>8221</v>
      </c>
      <c r="D510" s="719" t="s">
        <v>8270</v>
      </c>
      <c r="E510" s="709">
        <v>30000</v>
      </c>
      <c r="F510" s="709"/>
      <c r="G510" s="711">
        <f t="shared" si="24"/>
        <v>404928.14999999991</v>
      </c>
      <c r="I510" s="707">
        <v>45576</v>
      </c>
      <c r="J510" s="739"/>
      <c r="K510" s="739" t="s">
        <v>8020</v>
      </c>
      <c r="L510" s="719" t="s">
        <v>8285</v>
      </c>
      <c r="M510" s="709">
        <v>100000</v>
      </c>
      <c r="N510" s="737"/>
      <c r="O510" s="711">
        <f t="shared" si="23"/>
        <v>3175211.37</v>
      </c>
    </row>
    <row r="511" spans="1:15" ht="36" x14ac:dyDescent="0.3">
      <c r="A511" s="707">
        <v>45567</v>
      </c>
      <c r="B511" s="739" t="s">
        <v>8141</v>
      </c>
      <c r="C511" s="739" t="s">
        <v>1935</v>
      </c>
      <c r="D511" s="719" t="s">
        <v>8272</v>
      </c>
      <c r="E511" s="709">
        <v>15000</v>
      </c>
      <c r="F511" s="709"/>
      <c r="G511" s="711">
        <f t="shared" si="24"/>
        <v>389928.14999999991</v>
      </c>
      <c r="I511" s="707">
        <v>45576</v>
      </c>
      <c r="J511" s="739"/>
      <c r="K511" s="739" t="s">
        <v>7985</v>
      </c>
      <c r="L511" s="719" t="s">
        <v>8286</v>
      </c>
      <c r="M511" s="709">
        <v>44760</v>
      </c>
      <c r="N511" s="737"/>
      <c r="O511" s="711">
        <f t="shared" si="23"/>
        <v>3130451.37</v>
      </c>
    </row>
    <row r="512" spans="1:15" ht="48" x14ac:dyDescent="0.3">
      <c r="A512" s="707">
        <v>45572</v>
      </c>
      <c r="B512" s="745"/>
      <c r="C512" s="745"/>
      <c r="D512" s="719" t="s">
        <v>8273</v>
      </c>
      <c r="E512" s="709">
        <v>330000</v>
      </c>
      <c r="F512" s="709"/>
      <c r="G512" s="711">
        <f t="shared" si="24"/>
        <v>59928.149999999907</v>
      </c>
      <c r="I512" s="707">
        <v>45576</v>
      </c>
      <c r="J512" s="739" t="s">
        <v>8083</v>
      </c>
      <c r="K512" s="739" t="s">
        <v>7985</v>
      </c>
      <c r="L512" s="719" t="s">
        <v>8287</v>
      </c>
      <c r="M512" s="709">
        <v>67240</v>
      </c>
      <c r="N512" s="737"/>
      <c r="O512" s="711">
        <f t="shared" si="23"/>
        <v>3063211.37</v>
      </c>
    </row>
    <row r="513" spans="1:15" ht="24" x14ac:dyDescent="0.3">
      <c r="A513" s="707">
        <v>45573</v>
      </c>
      <c r="B513" s="745"/>
      <c r="C513" s="745"/>
      <c r="D513" s="719" t="s">
        <v>7374</v>
      </c>
      <c r="E513" s="709">
        <v>1500000</v>
      </c>
      <c r="F513" s="709"/>
      <c r="G513" s="711">
        <f t="shared" si="24"/>
        <v>-1440071.85</v>
      </c>
      <c r="I513" s="707">
        <v>45576</v>
      </c>
      <c r="J513" s="739" t="s">
        <v>8005</v>
      </c>
      <c r="K513" s="739" t="s">
        <v>8292</v>
      </c>
      <c r="L513" s="719" t="s">
        <v>8291</v>
      </c>
      <c r="M513" s="709">
        <v>1404542</v>
      </c>
      <c r="N513" s="737"/>
      <c r="O513" s="711">
        <f t="shared" si="23"/>
        <v>1658669.37</v>
      </c>
    </row>
    <row r="514" spans="1:15" ht="24" x14ac:dyDescent="0.3">
      <c r="A514" s="707">
        <v>45581</v>
      </c>
      <c r="B514" s="745"/>
      <c r="C514" s="745"/>
      <c r="D514" s="717" t="s">
        <v>7805</v>
      </c>
      <c r="E514" s="709"/>
      <c r="F514" s="709">
        <v>3000000</v>
      </c>
      <c r="G514" s="711">
        <f t="shared" si="24"/>
        <v>1559928.15</v>
      </c>
      <c r="I514" s="707">
        <v>45576</v>
      </c>
      <c r="J514" s="739" t="s">
        <v>8290</v>
      </c>
      <c r="K514" s="739" t="s">
        <v>8288</v>
      </c>
      <c r="L514" s="719" t="s">
        <v>8289</v>
      </c>
      <c r="M514" s="709">
        <v>25000</v>
      </c>
      <c r="N514" s="737"/>
      <c r="O514" s="711">
        <f t="shared" si="23"/>
        <v>1633669.37</v>
      </c>
    </row>
    <row r="515" spans="1:15" ht="24" x14ac:dyDescent="0.3">
      <c r="A515" s="707">
        <v>45581</v>
      </c>
      <c r="B515" s="745"/>
      <c r="C515" s="745"/>
      <c r="D515" s="721" t="s">
        <v>7197</v>
      </c>
      <c r="E515" s="709">
        <v>10000</v>
      </c>
      <c r="F515" s="709"/>
      <c r="G515" s="711">
        <f t="shared" si="24"/>
        <v>1549928.15</v>
      </c>
      <c r="I515" s="707">
        <v>45577</v>
      </c>
      <c r="J515" s="739" t="s">
        <v>8187</v>
      </c>
      <c r="K515" s="739" t="s">
        <v>7741</v>
      </c>
      <c r="L515" s="719" t="s">
        <v>8115</v>
      </c>
      <c r="M515" s="709">
        <v>300000</v>
      </c>
      <c r="N515" s="737"/>
      <c r="O515" s="711">
        <f t="shared" si="23"/>
        <v>1333669.3700000001</v>
      </c>
    </row>
    <row r="516" spans="1:15" ht="24" x14ac:dyDescent="0.3">
      <c r="A516" s="707">
        <v>45581</v>
      </c>
      <c r="B516" s="739"/>
      <c r="C516" s="739"/>
      <c r="D516" s="719" t="s">
        <v>8298</v>
      </c>
      <c r="E516" s="709">
        <v>500000</v>
      </c>
      <c r="F516" s="709"/>
      <c r="G516" s="711">
        <f t="shared" si="24"/>
        <v>1049928.1499999999</v>
      </c>
      <c r="I516" s="707">
        <v>45577</v>
      </c>
      <c r="J516" s="739" t="s">
        <v>8186</v>
      </c>
      <c r="K516" s="739" t="s">
        <v>8293</v>
      </c>
      <c r="L516" s="719" t="s">
        <v>8294</v>
      </c>
      <c r="M516" s="709">
        <v>35000</v>
      </c>
      <c r="N516" s="737"/>
      <c r="O516" s="711">
        <f t="shared" si="23"/>
        <v>1298669.3700000001</v>
      </c>
    </row>
    <row r="517" spans="1:15" ht="48" x14ac:dyDescent="0.3">
      <c r="A517" s="707">
        <v>45581</v>
      </c>
      <c r="B517" s="739" t="s">
        <v>8112</v>
      </c>
      <c r="C517" s="739" t="s">
        <v>8250</v>
      </c>
      <c r="D517" s="719" t="s">
        <v>8299</v>
      </c>
      <c r="E517" s="709">
        <v>45120</v>
      </c>
      <c r="F517" s="709"/>
      <c r="G517" s="711">
        <f t="shared" si="24"/>
        <v>1004808.1499999999</v>
      </c>
      <c r="I517" s="707">
        <v>45577</v>
      </c>
      <c r="J517" s="739" t="s">
        <v>8098</v>
      </c>
      <c r="K517" s="739" t="s">
        <v>7985</v>
      </c>
      <c r="L517" s="719" t="s">
        <v>8295</v>
      </c>
      <c r="M517" s="709">
        <v>71800</v>
      </c>
      <c r="N517" s="737"/>
      <c r="O517" s="711">
        <f t="shared" si="23"/>
        <v>1226869.3700000001</v>
      </c>
    </row>
    <row r="518" spans="1:15" ht="25.5" x14ac:dyDescent="0.3">
      <c r="A518" s="707">
        <v>45581</v>
      </c>
      <c r="B518" s="745" t="s">
        <v>8098</v>
      </c>
      <c r="C518" s="745" t="s">
        <v>8300</v>
      </c>
      <c r="D518" s="717" t="s">
        <v>8301</v>
      </c>
      <c r="E518" s="709">
        <v>95000</v>
      </c>
      <c r="F518" s="709"/>
      <c r="G518" s="711">
        <f t="shared" si="24"/>
        <v>909808.14999999991</v>
      </c>
      <c r="I518" s="707">
        <v>45580</v>
      </c>
      <c r="J518" s="739" t="s">
        <v>8296</v>
      </c>
      <c r="K518" s="739" t="s">
        <v>8180</v>
      </c>
      <c r="L518" s="719" t="s">
        <v>8297</v>
      </c>
      <c r="M518" s="709">
        <v>500000</v>
      </c>
      <c r="N518" s="737"/>
      <c r="O518" s="711">
        <f t="shared" si="23"/>
        <v>726869.37000000011</v>
      </c>
    </row>
    <row r="519" spans="1:15" ht="24" x14ac:dyDescent="0.3">
      <c r="A519" s="707">
        <v>45582</v>
      </c>
      <c r="B519" s="745" t="s">
        <v>8268</v>
      </c>
      <c r="C519" s="745" t="s">
        <v>8027</v>
      </c>
      <c r="D519" s="717" t="s">
        <v>8302</v>
      </c>
      <c r="E519" s="709">
        <v>100000</v>
      </c>
      <c r="F519" s="709"/>
      <c r="G519" s="711">
        <f t="shared" si="24"/>
        <v>809808.14999999991</v>
      </c>
      <c r="I519" s="707">
        <v>45581</v>
      </c>
      <c r="J519" s="739"/>
      <c r="K519" s="739"/>
      <c r="L519" s="719" t="s">
        <v>8306</v>
      </c>
      <c r="M519" s="709">
        <v>10000</v>
      </c>
      <c r="N519" s="753"/>
      <c r="O519" s="711">
        <f t="shared" si="23"/>
        <v>716869.37000000011</v>
      </c>
    </row>
    <row r="520" spans="1:15" ht="24" x14ac:dyDescent="0.3">
      <c r="A520" s="707">
        <v>45582</v>
      </c>
      <c r="B520" s="745" t="s">
        <v>8268</v>
      </c>
      <c r="C520" s="745" t="s">
        <v>8016</v>
      </c>
      <c r="D520" s="717" t="s">
        <v>8101</v>
      </c>
      <c r="E520" s="709">
        <v>8100</v>
      </c>
      <c r="F520" s="709"/>
      <c r="G520" s="711">
        <f t="shared" si="24"/>
        <v>801708.14999999991</v>
      </c>
      <c r="I520" s="707">
        <v>45583</v>
      </c>
      <c r="J520" s="739" t="s">
        <v>8175</v>
      </c>
      <c r="K520" s="739" t="s">
        <v>8016</v>
      </c>
      <c r="L520" s="719" t="s">
        <v>8307</v>
      </c>
      <c r="M520" s="709">
        <v>63500</v>
      </c>
      <c r="N520" s="737"/>
      <c r="O520" s="711">
        <f t="shared" si="23"/>
        <v>653369.37000000011</v>
      </c>
    </row>
    <row r="521" spans="1:15" ht="24" x14ac:dyDescent="0.3">
      <c r="A521" s="707">
        <v>45583</v>
      </c>
      <c r="B521" s="739" t="s">
        <v>8303</v>
      </c>
      <c r="C521" s="739" t="s">
        <v>8304</v>
      </c>
      <c r="D521" s="719" t="s">
        <v>8305</v>
      </c>
      <c r="E521" s="709">
        <v>200000</v>
      </c>
      <c r="F521" s="709"/>
      <c r="G521" s="711">
        <f t="shared" si="24"/>
        <v>601708.14999999991</v>
      </c>
      <c r="I521" s="707">
        <v>45584</v>
      </c>
      <c r="J521" s="739" t="s">
        <v>8311</v>
      </c>
      <c r="K521" s="739" t="s">
        <v>8310</v>
      </c>
      <c r="L521" s="719" t="s">
        <v>8312</v>
      </c>
      <c r="M521" s="709">
        <v>70000</v>
      </c>
      <c r="N521" s="737"/>
      <c r="O521" s="711">
        <f t="shared" si="23"/>
        <v>583369.37000000011</v>
      </c>
    </row>
    <row r="522" spans="1:15" ht="24" x14ac:dyDescent="0.3">
      <c r="A522" s="707">
        <v>45584</v>
      </c>
      <c r="B522" s="739" t="s">
        <v>8308</v>
      </c>
      <c r="C522" s="739" t="s">
        <v>8075</v>
      </c>
      <c r="D522" s="719" t="s">
        <v>8309</v>
      </c>
      <c r="E522" s="709">
        <v>134080</v>
      </c>
      <c r="F522" s="709"/>
      <c r="G522" s="711">
        <f t="shared" si="24"/>
        <v>467628.14999999991</v>
      </c>
      <c r="I522" s="707">
        <v>45584</v>
      </c>
      <c r="J522" s="739" t="s">
        <v>8031</v>
      </c>
      <c r="K522" s="739" t="s">
        <v>8300</v>
      </c>
      <c r="L522" s="719" t="s">
        <v>8319</v>
      </c>
      <c r="M522" s="709">
        <v>30000</v>
      </c>
      <c r="N522" s="737"/>
      <c r="O522" s="711">
        <f t="shared" si="23"/>
        <v>553369.37000000011</v>
      </c>
    </row>
    <row r="523" spans="1:15" ht="24" x14ac:dyDescent="0.3">
      <c r="A523" s="707">
        <v>45586</v>
      </c>
      <c r="B523" s="739" t="s">
        <v>8315</v>
      </c>
      <c r="C523" s="739" t="s">
        <v>8316</v>
      </c>
      <c r="D523" s="719" t="s">
        <v>8314</v>
      </c>
      <c r="E523" s="709">
        <v>50000</v>
      </c>
      <c r="F523" s="709"/>
      <c r="G523" s="711">
        <f t="shared" si="24"/>
        <v>417628.14999999991</v>
      </c>
      <c r="I523" s="707">
        <v>45587</v>
      </c>
      <c r="J523" s="739" t="s">
        <v>7984</v>
      </c>
      <c r="K523" s="739" t="s">
        <v>8320</v>
      </c>
      <c r="L523" s="719" t="s">
        <v>8321</v>
      </c>
      <c r="M523" s="709">
        <v>250000</v>
      </c>
      <c r="N523" s="737"/>
      <c r="O523" s="711">
        <f t="shared" ref="O523:O532" si="25">N523+O522-M523</f>
        <v>303369.37000000011</v>
      </c>
    </row>
    <row r="524" spans="1:15" ht="24" x14ac:dyDescent="0.3">
      <c r="A524" s="707">
        <v>45586</v>
      </c>
      <c r="B524" s="739"/>
      <c r="C524" s="739"/>
      <c r="D524" s="719" t="s">
        <v>8313</v>
      </c>
      <c r="E524" s="709">
        <v>285000</v>
      </c>
      <c r="F524" s="709"/>
      <c r="G524" s="711">
        <f t="shared" si="24"/>
        <v>132628.14999999991</v>
      </c>
      <c r="I524" s="707">
        <v>45587</v>
      </c>
      <c r="J524" s="739" t="s">
        <v>8030</v>
      </c>
      <c r="K524" s="739" t="s">
        <v>8320</v>
      </c>
      <c r="L524" s="719" t="s">
        <v>8321</v>
      </c>
      <c r="M524" s="709">
        <v>250000</v>
      </c>
      <c r="N524" s="737"/>
      <c r="O524" s="711">
        <f t="shared" si="25"/>
        <v>53369.370000000112</v>
      </c>
    </row>
    <row r="525" spans="1:15" ht="36" x14ac:dyDescent="0.3">
      <c r="A525" s="707">
        <v>45586</v>
      </c>
      <c r="B525" s="739"/>
      <c r="C525" s="739"/>
      <c r="D525" s="719" t="s">
        <v>8317</v>
      </c>
      <c r="E525" s="709">
        <v>56210</v>
      </c>
      <c r="F525" s="709"/>
      <c r="G525" s="711">
        <f t="shared" si="24"/>
        <v>76418.149999999907</v>
      </c>
      <c r="I525" s="707">
        <v>45588</v>
      </c>
      <c r="J525" s="739"/>
      <c r="K525" s="739"/>
      <c r="L525" s="719" t="s">
        <v>8322</v>
      </c>
      <c r="M525" s="709"/>
      <c r="N525" s="709">
        <v>1423285</v>
      </c>
      <c r="O525" s="711">
        <f t="shared" si="25"/>
        <v>1476654.37</v>
      </c>
    </row>
    <row r="526" spans="1:15" x14ac:dyDescent="0.3">
      <c r="A526" s="707">
        <v>45586</v>
      </c>
      <c r="B526" s="739" t="s">
        <v>8308</v>
      </c>
      <c r="C526" s="739" t="s">
        <v>8024</v>
      </c>
      <c r="D526" s="719" t="s">
        <v>8318</v>
      </c>
      <c r="E526" s="709">
        <v>70000</v>
      </c>
      <c r="F526" s="709"/>
      <c r="G526" s="711">
        <f t="shared" si="24"/>
        <v>6418.1499999999069</v>
      </c>
      <c r="I526" s="707">
        <v>45588</v>
      </c>
      <c r="J526" s="739"/>
      <c r="K526" s="739"/>
      <c r="L526" s="721" t="s">
        <v>7197</v>
      </c>
      <c r="M526" s="709">
        <f>N525*1%</f>
        <v>14232.85</v>
      </c>
      <c r="N526" s="709"/>
      <c r="O526" s="711">
        <f t="shared" si="25"/>
        <v>1462421.52</v>
      </c>
    </row>
    <row r="527" spans="1:15" x14ac:dyDescent="0.3">
      <c r="A527" s="707">
        <v>45588</v>
      </c>
      <c r="B527" s="739"/>
      <c r="C527" s="739"/>
      <c r="D527" s="719" t="s">
        <v>8324</v>
      </c>
      <c r="E527" s="709"/>
      <c r="F527" s="709">
        <v>4000000</v>
      </c>
      <c r="G527" s="711">
        <f t="shared" si="24"/>
        <v>4006418.15</v>
      </c>
      <c r="I527" s="707">
        <v>45588</v>
      </c>
      <c r="J527" s="739"/>
      <c r="K527" s="739"/>
      <c r="L527" s="719" t="s">
        <v>8323</v>
      </c>
      <c r="M527" s="709"/>
      <c r="N527" s="709">
        <v>5707581</v>
      </c>
      <c r="O527" s="711">
        <f t="shared" si="25"/>
        <v>7170002.5199999996</v>
      </c>
    </row>
    <row r="528" spans="1:15" x14ac:dyDescent="0.3">
      <c r="A528" s="707">
        <v>45588</v>
      </c>
      <c r="B528" s="745"/>
      <c r="C528" s="745"/>
      <c r="D528" s="721" t="s">
        <v>7197</v>
      </c>
      <c r="E528" s="709">
        <v>40000</v>
      </c>
      <c r="F528" s="709"/>
      <c r="G528" s="711">
        <f t="shared" si="24"/>
        <v>3966418.15</v>
      </c>
      <c r="I528" s="707">
        <v>45588</v>
      </c>
      <c r="J528" s="739"/>
      <c r="K528" s="739"/>
      <c r="L528" s="721" t="s">
        <v>7197</v>
      </c>
      <c r="M528" s="709">
        <v>42075</v>
      </c>
      <c r="N528" s="709"/>
      <c r="O528" s="711">
        <f t="shared" si="25"/>
        <v>7127927.5199999996</v>
      </c>
    </row>
    <row r="529" spans="1:15" ht="24" x14ac:dyDescent="0.3">
      <c r="A529" s="707">
        <v>45588</v>
      </c>
      <c r="B529" s="739" t="s">
        <v>8112</v>
      </c>
      <c r="C529" s="739" t="s">
        <v>8075</v>
      </c>
      <c r="D529" s="719" t="s">
        <v>8326</v>
      </c>
      <c r="E529" s="709">
        <v>300000</v>
      </c>
      <c r="F529" s="709"/>
      <c r="G529" s="711">
        <f t="shared" si="24"/>
        <v>3666418.15</v>
      </c>
      <c r="I529" s="707">
        <v>45588</v>
      </c>
      <c r="J529" s="739" t="s">
        <v>7984</v>
      </c>
      <c r="K529" s="739" t="s">
        <v>8320</v>
      </c>
      <c r="L529" s="719" t="s">
        <v>8321</v>
      </c>
      <c r="M529" s="709">
        <v>300000</v>
      </c>
      <c r="N529" s="753"/>
      <c r="O529" s="711">
        <f t="shared" si="25"/>
        <v>6827927.5199999996</v>
      </c>
    </row>
    <row r="530" spans="1:15" ht="24" x14ac:dyDescent="0.3">
      <c r="A530" s="707">
        <v>45588</v>
      </c>
      <c r="B530" s="739" t="s">
        <v>8112</v>
      </c>
      <c r="C530" s="739" t="s">
        <v>8075</v>
      </c>
      <c r="D530" s="719" t="s">
        <v>8327</v>
      </c>
      <c r="E530" s="709">
        <v>3985</v>
      </c>
      <c r="F530" s="709"/>
      <c r="G530" s="711">
        <f t="shared" si="24"/>
        <v>3662433.15</v>
      </c>
      <c r="I530" s="707">
        <v>45588</v>
      </c>
      <c r="J530" s="739" t="s">
        <v>8030</v>
      </c>
      <c r="K530" s="739" t="s">
        <v>8320</v>
      </c>
      <c r="L530" s="719" t="s">
        <v>8321</v>
      </c>
      <c r="M530" s="709">
        <v>344330</v>
      </c>
      <c r="N530" s="737"/>
      <c r="O530" s="711">
        <f t="shared" si="25"/>
        <v>6483597.5199999996</v>
      </c>
    </row>
    <row r="531" spans="1:15" ht="36" x14ac:dyDescent="0.3">
      <c r="A531" s="707">
        <v>45588</v>
      </c>
      <c r="B531" s="739" t="s">
        <v>8026</v>
      </c>
      <c r="C531" s="739" t="s">
        <v>8325</v>
      </c>
      <c r="D531" s="719" t="s">
        <v>8328</v>
      </c>
      <c r="E531" s="709">
        <v>18000</v>
      </c>
      <c r="F531" s="709"/>
      <c r="G531" s="711">
        <f t="shared" si="24"/>
        <v>3644433.15</v>
      </c>
      <c r="I531" s="707">
        <v>45589</v>
      </c>
      <c r="J531" s="739" t="s">
        <v>8333</v>
      </c>
      <c r="K531" s="739" t="s">
        <v>7985</v>
      </c>
      <c r="L531" s="719" t="s">
        <v>8332</v>
      </c>
      <c r="M531" s="709">
        <v>50000</v>
      </c>
      <c r="N531" s="737"/>
      <c r="O531" s="711">
        <f t="shared" si="25"/>
        <v>6433597.5199999996</v>
      </c>
    </row>
    <row r="532" spans="1:15" ht="36" x14ac:dyDescent="0.3">
      <c r="A532" s="707">
        <v>45588</v>
      </c>
      <c r="B532" s="739" t="s">
        <v>8030</v>
      </c>
      <c r="C532" s="739" t="s">
        <v>8075</v>
      </c>
      <c r="D532" s="719" t="s">
        <v>8329</v>
      </c>
      <c r="E532" s="709">
        <v>25430</v>
      </c>
      <c r="F532" s="709"/>
      <c r="G532" s="711">
        <f t="shared" si="24"/>
        <v>3619003.15</v>
      </c>
      <c r="I532" s="707">
        <v>45589</v>
      </c>
      <c r="J532" s="739" t="s">
        <v>8333</v>
      </c>
      <c r="K532" s="739" t="s">
        <v>7985</v>
      </c>
      <c r="L532" s="719" t="s">
        <v>8334</v>
      </c>
      <c r="M532" s="709">
        <v>100000</v>
      </c>
      <c r="N532" s="737"/>
      <c r="O532" s="711">
        <f t="shared" si="25"/>
        <v>6333597.5199999996</v>
      </c>
    </row>
    <row r="533" spans="1:15" ht="36" x14ac:dyDescent="0.3">
      <c r="A533" s="707">
        <v>45588</v>
      </c>
      <c r="B533" s="739" t="s">
        <v>8112</v>
      </c>
      <c r="C533" s="739" t="s">
        <v>8221</v>
      </c>
      <c r="D533" s="719" t="s">
        <v>8330</v>
      </c>
      <c r="E533" s="709">
        <v>50000</v>
      </c>
      <c r="F533" s="709"/>
      <c r="G533" s="711">
        <f t="shared" si="24"/>
        <v>3569003.15</v>
      </c>
      <c r="I533" s="707">
        <v>45590</v>
      </c>
      <c r="J533" s="739" t="s">
        <v>8005</v>
      </c>
      <c r="K533" s="739" t="s">
        <v>7985</v>
      </c>
      <c r="L533" s="719" t="s">
        <v>8335</v>
      </c>
      <c r="M533" s="709">
        <v>360000</v>
      </c>
      <c r="N533" s="737"/>
      <c r="O533" s="711">
        <f t="shared" ref="O533" si="26">N533+O532-M533</f>
        <v>5973597.5199999996</v>
      </c>
    </row>
    <row r="534" spans="1:15" ht="24" x14ac:dyDescent="0.3">
      <c r="A534" s="707">
        <v>45589</v>
      </c>
      <c r="B534" s="739"/>
      <c r="C534" s="739"/>
      <c r="D534" s="719" t="s">
        <v>8331</v>
      </c>
      <c r="E534" s="709">
        <v>500000</v>
      </c>
      <c r="F534" s="709"/>
      <c r="G534" s="711">
        <f t="shared" si="24"/>
        <v>3069003.15</v>
      </c>
      <c r="I534" s="707">
        <v>45590</v>
      </c>
      <c r="J534" s="739" t="s">
        <v>8336</v>
      </c>
      <c r="K534" s="739" t="s">
        <v>7990</v>
      </c>
      <c r="L534" s="719" t="s">
        <v>8337</v>
      </c>
      <c r="M534" s="709">
        <v>100000</v>
      </c>
      <c r="N534" s="737"/>
      <c r="O534" s="711">
        <f t="shared" ref="O534:O593" si="27">N534+O533-M534</f>
        <v>5873597.5199999996</v>
      </c>
    </row>
    <row r="535" spans="1:15" ht="24" x14ac:dyDescent="0.3">
      <c r="A535" s="707">
        <v>45590</v>
      </c>
      <c r="B535" s="739"/>
      <c r="C535" s="739"/>
      <c r="D535" s="719" t="s">
        <v>8331</v>
      </c>
      <c r="E535" s="709">
        <v>140000</v>
      </c>
      <c r="F535" s="709"/>
      <c r="G535" s="711">
        <f t="shared" si="24"/>
        <v>2929003.15</v>
      </c>
      <c r="I535" s="707">
        <v>45590</v>
      </c>
      <c r="J535" s="739" t="s">
        <v>8005</v>
      </c>
      <c r="K535" s="739"/>
      <c r="L535" s="719" t="s">
        <v>7903</v>
      </c>
      <c r="M535" s="709">
        <v>1000000</v>
      </c>
      <c r="N535" s="737"/>
      <c r="O535" s="711">
        <f t="shared" si="27"/>
        <v>4873597.5199999996</v>
      </c>
    </row>
    <row r="536" spans="1:15" ht="24" x14ac:dyDescent="0.3">
      <c r="A536" s="707">
        <v>45590</v>
      </c>
      <c r="B536" s="739"/>
      <c r="C536" s="739"/>
      <c r="D536" s="719" t="s">
        <v>8331</v>
      </c>
      <c r="E536" s="709">
        <v>460000</v>
      </c>
      <c r="F536" s="709"/>
      <c r="G536" s="711">
        <f t="shared" si="24"/>
        <v>2469003.15</v>
      </c>
      <c r="I536" s="707">
        <v>45590</v>
      </c>
      <c r="J536" s="739"/>
      <c r="K536" s="739" t="s">
        <v>8142</v>
      </c>
      <c r="L536" s="719" t="s">
        <v>8342</v>
      </c>
      <c r="M536" s="709">
        <v>1000000</v>
      </c>
      <c r="N536" s="737"/>
      <c r="O536" s="711">
        <f t="shared" si="27"/>
        <v>3873597.5199999996</v>
      </c>
    </row>
    <row r="537" spans="1:15" ht="24" x14ac:dyDescent="0.3">
      <c r="A537" s="707">
        <v>45590</v>
      </c>
      <c r="B537" s="739" t="s">
        <v>8338</v>
      </c>
      <c r="C537" s="739" t="s">
        <v>8075</v>
      </c>
      <c r="D537" s="719" t="s">
        <v>8339</v>
      </c>
      <c r="E537" s="709">
        <v>24000</v>
      </c>
      <c r="F537" s="709"/>
      <c r="G537" s="711">
        <f t="shared" si="24"/>
        <v>2445003.15</v>
      </c>
      <c r="I537" s="707">
        <v>45591</v>
      </c>
      <c r="J537" s="739"/>
      <c r="K537" s="739" t="s">
        <v>8355</v>
      </c>
      <c r="L537" s="719" t="s">
        <v>8356</v>
      </c>
      <c r="M537" s="709">
        <v>200000</v>
      </c>
      <c r="N537" s="737"/>
      <c r="O537" s="711">
        <f t="shared" si="27"/>
        <v>3673597.5199999996</v>
      </c>
    </row>
    <row r="538" spans="1:15" ht="36" x14ac:dyDescent="0.3">
      <c r="A538" s="707">
        <v>45590</v>
      </c>
      <c r="B538" s="739" t="s">
        <v>8341</v>
      </c>
      <c r="C538" s="739" t="s">
        <v>8075</v>
      </c>
      <c r="D538" s="719" t="s">
        <v>8340</v>
      </c>
      <c r="E538" s="709">
        <v>95000</v>
      </c>
      <c r="F538" s="709"/>
      <c r="G538" s="711">
        <f t="shared" si="24"/>
        <v>2350003.15</v>
      </c>
      <c r="I538" s="707">
        <v>45594</v>
      </c>
      <c r="J538" s="739" t="s">
        <v>8056</v>
      </c>
      <c r="K538" s="739" t="s">
        <v>7985</v>
      </c>
      <c r="L538" s="719" t="s">
        <v>8368</v>
      </c>
      <c r="M538" s="709">
        <v>250000</v>
      </c>
      <c r="N538" s="737"/>
      <c r="O538" s="711">
        <f t="shared" si="27"/>
        <v>3423597.5199999996</v>
      </c>
    </row>
    <row r="539" spans="1:15" x14ac:dyDescent="0.3">
      <c r="A539" s="707">
        <v>45590</v>
      </c>
      <c r="B539" s="739"/>
      <c r="C539" s="739"/>
      <c r="D539" s="719" t="s">
        <v>8343</v>
      </c>
      <c r="E539" s="709"/>
      <c r="F539" s="709">
        <v>3348924</v>
      </c>
      <c r="G539" s="711">
        <f t="shared" si="24"/>
        <v>5698927.1500000004</v>
      </c>
      <c r="I539" s="707">
        <v>45594</v>
      </c>
      <c r="J539" s="739"/>
      <c r="K539" s="739" t="s">
        <v>8154</v>
      </c>
      <c r="L539" s="719" t="s">
        <v>8369</v>
      </c>
      <c r="M539" s="709">
        <v>500000</v>
      </c>
      <c r="N539" s="737"/>
      <c r="O539" s="711">
        <f t="shared" si="27"/>
        <v>2923597.5199999996</v>
      </c>
    </row>
    <row r="540" spans="1:15" ht="24" x14ac:dyDescent="0.3">
      <c r="A540" s="707">
        <v>45590</v>
      </c>
      <c r="B540" s="745"/>
      <c r="C540" s="745"/>
      <c r="D540" s="721" t="s">
        <v>7197</v>
      </c>
      <c r="E540" s="709">
        <v>33489</v>
      </c>
      <c r="F540" s="709"/>
      <c r="G540" s="711">
        <f t="shared" si="24"/>
        <v>5665438.1500000004</v>
      </c>
      <c r="I540" s="707">
        <v>45596</v>
      </c>
      <c r="J540" s="739"/>
      <c r="K540" s="739" t="s">
        <v>8142</v>
      </c>
      <c r="L540" s="719" t="s">
        <v>8377</v>
      </c>
      <c r="M540" s="709">
        <v>1000000</v>
      </c>
      <c r="N540" s="737"/>
      <c r="O540" s="711">
        <f t="shared" si="27"/>
        <v>1923597.5199999996</v>
      </c>
    </row>
    <row r="541" spans="1:15" ht="24" x14ac:dyDescent="0.3">
      <c r="A541" s="707">
        <v>45591</v>
      </c>
      <c r="B541" s="739"/>
      <c r="C541" s="739" t="s">
        <v>8347</v>
      </c>
      <c r="D541" s="719" t="s">
        <v>8344</v>
      </c>
      <c r="E541" s="709">
        <v>71900</v>
      </c>
      <c r="F541" s="709"/>
      <c r="G541" s="711">
        <f t="shared" si="24"/>
        <v>5593538.1500000004</v>
      </c>
      <c r="I541" s="707">
        <v>45597</v>
      </c>
      <c r="J541" s="739" t="s">
        <v>8030</v>
      </c>
      <c r="K541" s="739" t="s">
        <v>7985</v>
      </c>
      <c r="L541" s="719" t="s">
        <v>8380</v>
      </c>
      <c r="M541" s="709">
        <v>240000</v>
      </c>
      <c r="N541" s="737"/>
      <c r="O541" s="711">
        <f t="shared" si="27"/>
        <v>1683597.5199999996</v>
      </c>
    </row>
    <row r="542" spans="1:15" ht="24" x14ac:dyDescent="0.3">
      <c r="A542" s="707">
        <v>45591</v>
      </c>
      <c r="B542" s="739" t="s">
        <v>8098</v>
      </c>
      <c r="C542" s="739" t="s">
        <v>8346</v>
      </c>
      <c r="D542" s="719" t="s">
        <v>8345</v>
      </c>
      <c r="E542" s="709">
        <v>127750</v>
      </c>
      <c r="F542" s="709"/>
      <c r="G542" s="711">
        <f t="shared" si="24"/>
        <v>5465788.1500000004</v>
      </c>
      <c r="I542" s="707">
        <v>45597</v>
      </c>
      <c r="J542" s="739" t="s">
        <v>8030</v>
      </c>
      <c r="K542" s="739" t="s">
        <v>7985</v>
      </c>
      <c r="L542" s="719" t="s">
        <v>8380</v>
      </c>
      <c r="M542" s="709">
        <v>31500</v>
      </c>
      <c r="N542" s="737"/>
      <c r="O542" s="711">
        <f t="shared" si="27"/>
        <v>1652097.5199999996</v>
      </c>
    </row>
    <row r="543" spans="1:15" ht="24" x14ac:dyDescent="0.3">
      <c r="A543" s="707">
        <v>45593</v>
      </c>
      <c r="B543" s="739"/>
      <c r="C543" s="739" t="s">
        <v>8349</v>
      </c>
      <c r="D543" s="719" t="s">
        <v>8348</v>
      </c>
      <c r="E543" s="709">
        <v>85000</v>
      </c>
      <c r="F543" s="709"/>
      <c r="G543" s="711">
        <f t="shared" si="24"/>
        <v>5380788.1500000004</v>
      </c>
      <c r="I543" s="707">
        <v>45597</v>
      </c>
      <c r="J543" s="739" t="s">
        <v>8031</v>
      </c>
      <c r="K543" s="739" t="s">
        <v>8156</v>
      </c>
      <c r="L543" s="719" t="s">
        <v>8383</v>
      </c>
      <c r="M543" s="709">
        <v>300000</v>
      </c>
      <c r="N543" s="737"/>
      <c r="O543" s="711">
        <f t="shared" si="27"/>
        <v>1352097.5199999996</v>
      </c>
    </row>
    <row r="544" spans="1:15" ht="24" x14ac:dyDescent="0.3">
      <c r="A544" s="707">
        <v>45593</v>
      </c>
      <c r="B544" s="739" t="s">
        <v>8350</v>
      </c>
      <c r="C544" s="739" t="s">
        <v>8351</v>
      </c>
      <c r="D544" s="719" t="s">
        <v>8352</v>
      </c>
      <c r="E544" s="709">
        <v>22000</v>
      </c>
      <c r="F544" s="709"/>
      <c r="G544" s="711">
        <f t="shared" si="24"/>
        <v>5358788.1500000004</v>
      </c>
      <c r="I544" s="707">
        <v>45597</v>
      </c>
      <c r="J544" s="739"/>
      <c r="K544" s="739"/>
      <c r="L544" s="719" t="s">
        <v>7997</v>
      </c>
      <c r="M544" s="709"/>
      <c r="N544" s="709">
        <v>2443054</v>
      </c>
      <c r="O544" s="711">
        <f t="shared" si="27"/>
        <v>3795151.5199999996</v>
      </c>
    </row>
    <row r="545" spans="1:15" ht="24" x14ac:dyDescent="0.3">
      <c r="A545" s="707">
        <v>45593</v>
      </c>
      <c r="B545" s="739" t="s">
        <v>8308</v>
      </c>
      <c r="C545" s="739" t="s">
        <v>8353</v>
      </c>
      <c r="D545" s="719" t="s">
        <v>8354</v>
      </c>
      <c r="E545" s="709">
        <v>33420</v>
      </c>
      <c r="F545" s="709"/>
      <c r="G545" s="711">
        <f t="shared" si="24"/>
        <v>5325368.1500000004</v>
      </c>
      <c r="I545" s="707">
        <v>45597</v>
      </c>
      <c r="J545" s="739"/>
      <c r="K545" s="739"/>
      <c r="L545" s="721" t="s">
        <v>7197</v>
      </c>
      <c r="M545" s="709">
        <f>N544*1%</f>
        <v>24430.54</v>
      </c>
      <c r="N545" s="709"/>
      <c r="O545" s="711">
        <f t="shared" si="27"/>
        <v>3770720.9799999995</v>
      </c>
    </row>
    <row r="546" spans="1:15" ht="24" x14ac:dyDescent="0.3">
      <c r="A546" s="707">
        <v>45593</v>
      </c>
      <c r="B546" s="739"/>
      <c r="C546" s="739"/>
      <c r="D546" s="719" t="s">
        <v>7505</v>
      </c>
      <c r="E546" s="709">
        <v>1000000</v>
      </c>
      <c r="F546" s="709"/>
      <c r="G546" s="711">
        <f t="shared" si="24"/>
        <v>4325368.1500000004</v>
      </c>
      <c r="I546" s="707">
        <v>45600</v>
      </c>
      <c r="J546" s="739" t="s">
        <v>8388</v>
      </c>
      <c r="K546" s="739" t="s">
        <v>7985</v>
      </c>
      <c r="L546" s="719" t="s">
        <v>8389</v>
      </c>
      <c r="M546" s="709">
        <v>50000</v>
      </c>
      <c r="N546" s="737"/>
      <c r="O546" s="711">
        <f t="shared" si="27"/>
        <v>3720720.9799999995</v>
      </c>
    </row>
    <row r="547" spans="1:15" ht="24" x14ac:dyDescent="0.3">
      <c r="A547" s="707">
        <v>45594</v>
      </c>
      <c r="B547" s="739"/>
      <c r="C547" s="739" t="s">
        <v>8245</v>
      </c>
      <c r="D547" s="719" t="s">
        <v>8244</v>
      </c>
      <c r="E547" s="709">
        <v>54400</v>
      </c>
      <c r="F547" s="709"/>
      <c r="G547" s="711">
        <f t="shared" si="24"/>
        <v>4270968.1500000004</v>
      </c>
      <c r="I547" s="707">
        <v>45600</v>
      </c>
      <c r="J547" s="739" t="s">
        <v>8391</v>
      </c>
      <c r="K547" s="739" t="s">
        <v>7985</v>
      </c>
      <c r="L547" s="719" t="s">
        <v>8390</v>
      </c>
      <c r="M547" s="709">
        <v>50000</v>
      </c>
      <c r="N547" s="737"/>
      <c r="O547" s="711">
        <f t="shared" si="27"/>
        <v>3670720.9799999995</v>
      </c>
    </row>
    <row r="548" spans="1:15" ht="24" x14ac:dyDescent="0.3">
      <c r="A548" s="707">
        <v>45594</v>
      </c>
      <c r="B548" s="745" t="s">
        <v>8357</v>
      </c>
      <c r="C548" s="745" t="s">
        <v>8358</v>
      </c>
      <c r="D548" s="719" t="s">
        <v>8359</v>
      </c>
      <c r="E548" s="709">
        <v>40000</v>
      </c>
      <c r="F548" s="709"/>
      <c r="G548" s="711">
        <f t="shared" si="24"/>
        <v>4230968.1500000004</v>
      </c>
      <c r="I548" s="707">
        <v>45601</v>
      </c>
      <c r="J548" s="739" t="s">
        <v>7976</v>
      </c>
      <c r="K548" s="739" t="s">
        <v>7985</v>
      </c>
      <c r="L548" s="719" t="s">
        <v>8392</v>
      </c>
      <c r="M548" s="709">
        <v>123000</v>
      </c>
      <c r="N548" s="737"/>
      <c r="O548" s="711">
        <f t="shared" si="27"/>
        <v>3547720.9799999995</v>
      </c>
    </row>
    <row r="549" spans="1:15" ht="24" x14ac:dyDescent="0.3">
      <c r="A549" s="707">
        <v>45594</v>
      </c>
      <c r="B549" s="745" t="s">
        <v>8350</v>
      </c>
      <c r="C549" s="745" t="s">
        <v>8360</v>
      </c>
      <c r="D549" s="719" t="s">
        <v>8361</v>
      </c>
      <c r="E549" s="709">
        <v>40000</v>
      </c>
      <c r="F549" s="709"/>
      <c r="G549" s="711">
        <f t="shared" si="24"/>
        <v>4190968.1500000004</v>
      </c>
      <c r="I549" s="707">
        <v>45601</v>
      </c>
      <c r="J549" s="739" t="s">
        <v>8005</v>
      </c>
      <c r="K549" s="739" t="s">
        <v>8393</v>
      </c>
      <c r="L549" s="719" t="s">
        <v>8394</v>
      </c>
      <c r="M549" s="709">
        <v>50000</v>
      </c>
      <c r="N549" s="737"/>
      <c r="O549" s="711">
        <f t="shared" si="27"/>
        <v>3497720.9799999995</v>
      </c>
    </row>
    <row r="550" spans="1:15" ht="24" x14ac:dyDescent="0.3">
      <c r="A550" s="707">
        <v>45594</v>
      </c>
      <c r="B550" s="745" t="s">
        <v>8269</v>
      </c>
      <c r="C550" s="745" t="s">
        <v>8221</v>
      </c>
      <c r="D550" s="719" t="s">
        <v>8362</v>
      </c>
      <c r="E550" s="709">
        <v>50000</v>
      </c>
      <c r="F550" s="709"/>
      <c r="G550" s="711">
        <f t="shared" si="24"/>
        <v>4140968.1500000004</v>
      </c>
      <c r="I550" s="707">
        <v>45602</v>
      </c>
      <c r="J550" s="739" t="s">
        <v>8005</v>
      </c>
      <c r="K550" s="739" t="s">
        <v>8395</v>
      </c>
      <c r="L550" s="719" t="s">
        <v>8396</v>
      </c>
      <c r="M550" s="709">
        <v>500000</v>
      </c>
      <c r="N550" s="737"/>
      <c r="O550" s="711">
        <f t="shared" si="27"/>
        <v>2997720.9799999995</v>
      </c>
    </row>
    <row r="551" spans="1:15" ht="24" x14ac:dyDescent="0.3">
      <c r="A551" s="707">
        <v>45594</v>
      </c>
      <c r="B551" s="739" t="s">
        <v>8341</v>
      </c>
      <c r="C551" s="739" t="s">
        <v>8363</v>
      </c>
      <c r="D551" s="719" t="s">
        <v>8364</v>
      </c>
      <c r="E551" s="709">
        <v>562000</v>
      </c>
      <c r="F551" s="709"/>
      <c r="G551" s="711">
        <f t="shared" si="24"/>
        <v>3578968.1500000004</v>
      </c>
      <c r="I551" s="707">
        <v>45603</v>
      </c>
      <c r="J551" s="739" t="s">
        <v>8005</v>
      </c>
      <c r="K551" s="739"/>
      <c r="L551" s="719" t="s">
        <v>7903</v>
      </c>
      <c r="M551" s="709">
        <v>1500000</v>
      </c>
      <c r="N551" s="737"/>
      <c r="O551" s="711">
        <f t="shared" si="27"/>
        <v>1497720.9799999995</v>
      </c>
    </row>
    <row r="552" spans="1:15" x14ac:dyDescent="0.3">
      <c r="A552" s="707">
        <v>45594</v>
      </c>
      <c r="B552" s="739"/>
      <c r="C552" s="739"/>
      <c r="D552" s="719" t="s">
        <v>7505</v>
      </c>
      <c r="E552" s="709">
        <v>900000</v>
      </c>
      <c r="F552" s="709"/>
      <c r="G552" s="711">
        <f t="shared" si="24"/>
        <v>2678968.1500000004</v>
      </c>
      <c r="I552" s="707">
        <v>45603</v>
      </c>
      <c r="J552" s="739"/>
      <c r="K552" s="739"/>
      <c r="L552" s="719" t="s">
        <v>8397</v>
      </c>
      <c r="M552" s="709"/>
      <c r="N552" s="709">
        <v>3202203</v>
      </c>
      <c r="O552" s="711">
        <f t="shared" si="27"/>
        <v>4699923.9799999995</v>
      </c>
    </row>
    <row r="553" spans="1:15" x14ac:dyDescent="0.3">
      <c r="A553" s="707">
        <v>45595</v>
      </c>
      <c r="B553" s="739" t="s">
        <v>8098</v>
      </c>
      <c r="C553" s="739" t="s">
        <v>8370</v>
      </c>
      <c r="D553" s="719" t="s">
        <v>8371</v>
      </c>
      <c r="E553" s="709">
        <v>50000</v>
      </c>
      <c r="F553" s="709"/>
      <c r="G553" s="711">
        <f t="shared" si="24"/>
        <v>2628968.1500000004</v>
      </c>
      <c r="I553" s="707">
        <v>45603</v>
      </c>
      <c r="J553" s="739"/>
      <c r="K553" s="739"/>
      <c r="L553" s="719" t="s">
        <v>8398</v>
      </c>
      <c r="M553" s="709"/>
      <c r="N553" s="709">
        <v>2004811</v>
      </c>
      <c r="O553" s="711">
        <f t="shared" si="27"/>
        <v>6704734.9799999995</v>
      </c>
    </row>
    <row r="554" spans="1:15" x14ac:dyDescent="0.3">
      <c r="A554" s="707">
        <v>45595</v>
      </c>
      <c r="B554" s="739"/>
      <c r="C554" s="739" t="s">
        <v>8373</v>
      </c>
      <c r="D554" s="719" t="s">
        <v>8372</v>
      </c>
      <c r="E554" s="709">
        <v>400000</v>
      </c>
      <c r="F554" s="709"/>
      <c r="G554" s="711">
        <f t="shared" si="24"/>
        <v>2228968.1500000004</v>
      </c>
      <c r="I554" s="707">
        <v>45603</v>
      </c>
      <c r="J554" s="739"/>
      <c r="K554" s="739"/>
      <c r="L554" s="719" t="s">
        <v>8399</v>
      </c>
      <c r="M554" s="709"/>
      <c r="N554" s="709">
        <v>1001189</v>
      </c>
      <c r="O554" s="711">
        <f t="shared" si="27"/>
        <v>7705923.9799999995</v>
      </c>
    </row>
    <row r="555" spans="1:15" ht="24" x14ac:dyDescent="0.3">
      <c r="A555" s="707">
        <v>45595</v>
      </c>
      <c r="B555" s="739" t="s">
        <v>8315</v>
      </c>
      <c r="C555" s="739" t="s">
        <v>8316</v>
      </c>
      <c r="D555" s="719" t="s">
        <v>8374</v>
      </c>
      <c r="E555" s="709">
        <v>50000</v>
      </c>
      <c r="F555" s="709"/>
      <c r="G555" s="711">
        <f t="shared" si="24"/>
        <v>2178968.1500000004</v>
      </c>
      <c r="I555" s="707">
        <v>45603</v>
      </c>
      <c r="J555" s="739"/>
      <c r="K555" s="739"/>
      <c r="L555" s="721" t="s">
        <v>7197</v>
      </c>
      <c r="M555" s="709">
        <v>62082</v>
      </c>
      <c r="N555" s="709"/>
      <c r="O555" s="711">
        <f t="shared" si="27"/>
        <v>7643841.9799999995</v>
      </c>
    </row>
    <row r="556" spans="1:15" ht="36" x14ac:dyDescent="0.3">
      <c r="A556" s="707">
        <v>45596</v>
      </c>
      <c r="B556" s="739"/>
      <c r="C556" s="739" t="s">
        <v>1935</v>
      </c>
      <c r="D556" s="719" t="s">
        <v>8375</v>
      </c>
      <c r="E556" s="709">
        <v>251300</v>
      </c>
      <c r="F556" s="709"/>
      <c r="G556" s="711">
        <f t="shared" si="24"/>
        <v>1927668.1500000004</v>
      </c>
      <c r="I556" s="707">
        <v>45603</v>
      </c>
      <c r="J556" s="739" t="s">
        <v>7976</v>
      </c>
      <c r="K556" s="739" t="s">
        <v>7985</v>
      </c>
      <c r="L556" s="719" t="s">
        <v>8401</v>
      </c>
      <c r="M556" s="709">
        <v>45000</v>
      </c>
      <c r="N556" s="737"/>
      <c r="O556" s="711">
        <f t="shared" si="27"/>
        <v>7598841.9799999995</v>
      </c>
    </row>
    <row r="557" spans="1:15" ht="24" x14ac:dyDescent="0.3">
      <c r="A557" s="707">
        <v>45596</v>
      </c>
      <c r="B557" s="739"/>
      <c r="C557" s="739"/>
      <c r="D557" s="719" t="s">
        <v>8376</v>
      </c>
      <c r="E557" s="709">
        <v>100000</v>
      </c>
      <c r="F557" s="709"/>
      <c r="G557" s="711">
        <f t="shared" si="24"/>
        <v>1827668.1500000004</v>
      </c>
      <c r="I557" s="707">
        <v>45603</v>
      </c>
      <c r="J557" s="739" t="s">
        <v>8402</v>
      </c>
      <c r="K557" s="739" t="s">
        <v>8021</v>
      </c>
      <c r="L557" s="719" t="s">
        <v>8403</v>
      </c>
      <c r="M557" s="709">
        <v>121060</v>
      </c>
      <c r="N557" s="737"/>
      <c r="O557" s="711">
        <f t="shared" si="27"/>
        <v>7477781.9799999995</v>
      </c>
    </row>
    <row r="558" spans="1:15" ht="24" x14ac:dyDescent="0.3">
      <c r="A558" s="707">
        <v>45597</v>
      </c>
      <c r="B558" s="739" t="s">
        <v>8112</v>
      </c>
      <c r="C558" s="739" t="s">
        <v>8381</v>
      </c>
      <c r="D558" s="719" t="s">
        <v>8382</v>
      </c>
      <c r="E558" s="709">
        <v>46500</v>
      </c>
      <c r="F558" s="709"/>
      <c r="G558" s="711">
        <f t="shared" si="24"/>
        <v>1781168.1500000004</v>
      </c>
      <c r="I558" s="707">
        <v>45603</v>
      </c>
      <c r="J558" s="739" t="s">
        <v>8056</v>
      </c>
      <c r="K558" s="739" t="s">
        <v>8021</v>
      </c>
      <c r="L558" s="719" t="s">
        <v>8404</v>
      </c>
      <c r="M558" s="709">
        <v>110000</v>
      </c>
      <c r="N558" s="737"/>
      <c r="O558" s="711">
        <f t="shared" si="27"/>
        <v>7367781.9799999995</v>
      </c>
    </row>
    <row r="559" spans="1:15" x14ac:dyDescent="0.3">
      <c r="A559" s="707">
        <v>45597</v>
      </c>
      <c r="B559" s="739"/>
      <c r="C559" s="739" t="s">
        <v>8378</v>
      </c>
      <c r="D559" s="719" t="s">
        <v>8379</v>
      </c>
      <c r="E559" s="709">
        <v>200000</v>
      </c>
      <c r="F559" s="709"/>
      <c r="G559" s="711">
        <f t="shared" si="24"/>
        <v>1581168.1500000004</v>
      </c>
      <c r="I559" s="707">
        <v>45604</v>
      </c>
      <c r="J559" s="739" t="s">
        <v>8406</v>
      </c>
      <c r="K559" s="739" t="s">
        <v>8180</v>
      </c>
      <c r="L559" s="719" t="s">
        <v>8405</v>
      </c>
      <c r="M559" s="709">
        <v>200000</v>
      </c>
      <c r="N559" s="737"/>
      <c r="O559" s="711">
        <f t="shared" si="27"/>
        <v>7167781.9799999995</v>
      </c>
    </row>
    <row r="560" spans="1:15" x14ac:dyDescent="0.3">
      <c r="A560" s="707">
        <v>45597</v>
      </c>
      <c r="B560" s="739"/>
      <c r="C560" s="739"/>
      <c r="D560" s="719" t="s">
        <v>7505</v>
      </c>
      <c r="E560" s="709">
        <v>450000</v>
      </c>
      <c r="F560" s="709"/>
      <c r="G560" s="711">
        <f t="shared" si="24"/>
        <v>1131168.1500000004</v>
      </c>
      <c r="I560" s="707">
        <v>45604</v>
      </c>
      <c r="J560" s="739" t="s">
        <v>8408</v>
      </c>
      <c r="K560" s="739" t="s">
        <v>8414</v>
      </c>
      <c r="L560" s="719" t="s">
        <v>8407</v>
      </c>
      <c r="M560" s="709">
        <v>300000</v>
      </c>
      <c r="N560" s="737"/>
      <c r="O560" s="711">
        <f t="shared" si="27"/>
        <v>6867781.9799999995</v>
      </c>
    </row>
    <row r="561" spans="1:15" ht="36" x14ac:dyDescent="0.3">
      <c r="A561" s="707">
        <v>45598</v>
      </c>
      <c r="B561" s="739" t="s">
        <v>8030</v>
      </c>
      <c r="C561" s="739" t="s">
        <v>8075</v>
      </c>
      <c r="D561" s="719" t="s">
        <v>8385</v>
      </c>
      <c r="E561" s="709">
        <v>31857</v>
      </c>
      <c r="F561" s="709"/>
      <c r="G561" s="711">
        <f t="shared" si="24"/>
        <v>1099311.1500000004</v>
      </c>
      <c r="I561" s="707">
        <v>45604</v>
      </c>
      <c r="J561" s="739"/>
      <c r="K561" s="739"/>
      <c r="L561" s="719" t="s">
        <v>8411</v>
      </c>
      <c r="M561" s="709">
        <v>3200000</v>
      </c>
      <c r="N561" s="737"/>
      <c r="O561" s="711">
        <f t="shared" si="27"/>
        <v>3667781.9799999995</v>
      </c>
    </row>
    <row r="562" spans="1:15" ht="24" x14ac:dyDescent="0.3">
      <c r="A562" s="707">
        <v>45600</v>
      </c>
      <c r="B562" s="739" t="s">
        <v>8030</v>
      </c>
      <c r="C562" s="739" t="s">
        <v>8075</v>
      </c>
      <c r="D562" s="719" t="s">
        <v>8384</v>
      </c>
      <c r="E562" s="709">
        <v>32000</v>
      </c>
      <c r="F562" s="709"/>
      <c r="G562" s="711">
        <f t="shared" si="24"/>
        <v>1067311.1500000004</v>
      </c>
      <c r="I562" s="707">
        <v>45605</v>
      </c>
      <c r="J562" s="739" t="s">
        <v>8415</v>
      </c>
      <c r="K562" s="739" t="s">
        <v>8173</v>
      </c>
      <c r="L562" s="719" t="s">
        <v>8174</v>
      </c>
      <c r="M562" s="709">
        <v>100000</v>
      </c>
      <c r="N562" s="737"/>
      <c r="O562" s="711">
        <f t="shared" si="27"/>
        <v>3567781.9799999995</v>
      </c>
    </row>
    <row r="563" spans="1:15" ht="36" x14ac:dyDescent="0.3">
      <c r="A563" s="707">
        <v>45600</v>
      </c>
      <c r="B563" s="739" t="s">
        <v>8098</v>
      </c>
      <c r="C563" s="739" t="s">
        <v>8075</v>
      </c>
      <c r="D563" s="719" t="s">
        <v>8386</v>
      </c>
      <c r="E563" s="709">
        <v>21900</v>
      </c>
      <c r="F563" s="709"/>
      <c r="G563" s="711">
        <f t="shared" si="24"/>
        <v>1045411.1500000004</v>
      </c>
      <c r="I563" s="707">
        <v>45607</v>
      </c>
      <c r="J563" s="739" t="s">
        <v>8031</v>
      </c>
      <c r="K563" s="739" t="s">
        <v>8156</v>
      </c>
      <c r="L563" s="719" t="s">
        <v>8416</v>
      </c>
      <c r="M563" s="709">
        <v>140000</v>
      </c>
      <c r="N563" s="737"/>
      <c r="O563" s="711">
        <f t="shared" si="27"/>
        <v>3427781.9799999995</v>
      </c>
    </row>
    <row r="564" spans="1:15" ht="48" x14ac:dyDescent="0.3">
      <c r="A564" s="707">
        <v>45600</v>
      </c>
      <c r="B564" s="739" t="s">
        <v>8098</v>
      </c>
      <c r="C564" s="739" t="s">
        <v>8024</v>
      </c>
      <c r="D564" s="719" t="s">
        <v>8387</v>
      </c>
      <c r="E564" s="709">
        <v>30000</v>
      </c>
      <c r="F564" s="709"/>
      <c r="G564" s="711">
        <f t="shared" si="24"/>
        <v>1015411.1500000004</v>
      </c>
      <c r="I564" s="707">
        <v>45607</v>
      </c>
      <c r="J564" s="740" t="s">
        <v>8030</v>
      </c>
      <c r="K564" s="740" t="s">
        <v>8205</v>
      </c>
      <c r="L564" s="719" t="s">
        <v>8417</v>
      </c>
      <c r="M564" s="709">
        <v>160000</v>
      </c>
      <c r="N564" s="737"/>
      <c r="O564" s="711">
        <f t="shared" si="27"/>
        <v>3267781.9799999995</v>
      </c>
    </row>
    <row r="565" spans="1:15" ht="48" x14ac:dyDescent="0.3">
      <c r="A565" s="707">
        <v>45600</v>
      </c>
      <c r="B565" s="745"/>
      <c r="C565" s="745"/>
      <c r="D565" s="717" t="s">
        <v>7505</v>
      </c>
      <c r="E565" s="709">
        <v>995420</v>
      </c>
      <c r="F565" s="709"/>
      <c r="G565" s="711">
        <f t="shared" si="24"/>
        <v>19991.150000000373</v>
      </c>
      <c r="I565" s="707">
        <v>45607</v>
      </c>
      <c r="J565" s="740" t="s">
        <v>8296</v>
      </c>
      <c r="K565" s="740" t="s">
        <v>8205</v>
      </c>
      <c r="L565" s="719" t="s">
        <v>8418</v>
      </c>
      <c r="M565" s="709">
        <v>84000</v>
      </c>
      <c r="N565" s="737"/>
      <c r="O565" s="711">
        <f t="shared" si="27"/>
        <v>3183781.9799999995</v>
      </c>
    </row>
    <row r="566" spans="1:15" ht="24" x14ac:dyDescent="0.3">
      <c r="A566" s="707">
        <v>45603</v>
      </c>
      <c r="B566" s="745"/>
      <c r="C566" s="745"/>
      <c r="D566" s="717" t="s">
        <v>8400</v>
      </c>
      <c r="E566" s="709"/>
      <c r="F566" s="709">
        <v>4500001</v>
      </c>
      <c r="G566" s="711">
        <f t="shared" si="24"/>
        <v>4519992.1500000004</v>
      </c>
      <c r="I566" s="707">
        <v>45608</v>
      </c>
      <c r="J566" s="740" t="s">
        <v>8296</v>
      </c>
      <c r="K566" s="740" t="s">
        <v>8425</v>
      </c>
      <c r="L566" s="719" t="s">
        <v>8423</v>
      </c>
      <c r="M566" s="709">
        <v>300000</v>
      </c>
      <c r="N566" s="737"/>
      <c r="O566" s="711">
        <f t="shared" si="27"/>
        <v>2883781.9799999995</v>
      </c>
    </row>
    <row r="567" spans="1:15" ht="36" x14ac:dyDescent="0.3">
      <c r="A567" s="707">
        <v>45603</v>
      </c>
      <c r="B567" s="745"/>
      <c r="C567" s="745"/>
      <c r="D567" s="721" t="s">
        <v>7197</v>
      </c>
      <c r="E567" s="709">
        <v>45000</v>
      </c>
      <c r="F567" s="709"/>
      <c r="G567" s="711">
        <f t="shared" si="24"/>
        <v>4474992.1500000004</v>
      </c>
      <c r="I567" s="707">
        <v>45608</v>
      </c>
      <c r="J567" s="740" t="s">
        <v>8098</v>
      </c>
      <c r="K567" s="740" t="s">
        <v>8237</v>
      </c>
      <c r="L567" s="719" t="s">
        <v>8424</v>
      </c>
      <c r="M567" s="709">
        <v>196800</v>
      </c>
      <c r="N567" s="737"/>
      <c r="O567" s="711">
        <f t="shared" si="27"/>
        <v>2686981.9799999995</v>
      </c>
    </row>
    <row r="568" spans="1:15" ht="24" x14ac:dyDescent="0.3">
      <c r="A568" s="707">
        <v>45603</v>
      </c>
      <c r="B568" s="745" t="s">
        <v>8187</v>
      </c>
      <c r="C568" s="745" t="s">
        <v>8410</v>
      </c>
      <c r="D568" s="719" t="s">
        <v>8409</v>
      </c>
      <c r="E568" s="709">
        <v>500000</v>
      </c>
      <c r="F568" s="709"/>
      <c r="G568" s="711">
        <f t="shared" si="24"/>
        <v>3974992.1500000004</v>
      </c>
      <c r="I568" s="707">
        <v>45608</v>
      </c>
      <c r="J568" s="740"/>
      <c r="K568" s="740" t="s">
        <v>8142</v>
      </c>
      <c r="L568" s="719" t="s">
        <v>8137</v>
      </c>
      <c r="M568" s="709">
        <v>55760</v>
      </c>
      <c r="N568" s="737"/>
      <c r="O568" s="711">
        <f t="shared" si="27"/>
        <v>2631221.9799999995</v>
      </c>
    </row>
    <row r="569" spans="1:15" x14ac:dyDescent="0.3">
      <c r="A569" s="707">
        <v>45604</v>
      </c>
      <c r="B569" s="745" t="s">
        <v>8350</v>
      </c>
      <c r="C569" s="745" t="s">
        <v>8413</v>
      </c>
      <c r="D569" s="717" t="s">
        <v>8412</v>
      </c>
      <c r="E569" s="709">
        <v>850000</v>
      </c>
      <c r="F569" s="709"/>
      <c r="G569" s="711">
        <f t="shared" si="24"/>
        <v>3124992.1500000004</v>
      </c>
      <c r="I569" s="707">
        <v>45609</v>
      </c>
      <c r="J569" s="739" t="s">
        <v>8029</v>
      </c>
      <c r="K569" s="739" t="s">
        <v>8300</v>
      </c>
      <c r="L569" s="719" t="s">
        <v>8428</v>
      </c>
      <c r="M569" s="709">
        <v>75000</v>
      </c>
      <c r="N569" s="737"/>
      <c r="O569" s="711">
        <f t="shared" si="27"/>
        <v>2556221.9799999995</v>
      </c>
    </row>
    <row r="570" spans="1:15" ht="25.5" x14ac:dyDescent="0.3">
      <c r="A570" s="707">
        <v>45607</v>
      </c>
      <c r="B570" s="745" t="s">
        <v>8269</v>
      </c>
      <c r="C570" s="745" t="s">
        <v>8419</v>
      </c>
      <c r="D570" s="717" t="s">
        <v>8420</v>
      </c>
      <c r="E570" s="709">
        <v>70000</v>
      </c>
      <c r="F570" s="709"/>
      <c r="G570" s="711">
        <f t="shared" ref="G570:G578" si="28">G569-E570+F570</f>
        <v>3054992.1500000004</v>
      </c>
      <c r="I570" s="707">
        <v>45610</v>
      </c>
      <c r="J570" s="740" t="s">
        <v>8296</v>
      </c>
      <c r="K570" s="739" t="s">
        <v>8016</v>
      </c>
      <c r="L570" s="719" t="s">
        <v>8430</v>
      </c>
      <c r="M570" s="709">
        <v>74000</v>
      </c>
      <c r="N570" s="737"/>
      <c r="O570" s="711">
        <f t="shared" si="27"/>
        <v>2482221.9799999995</v>
      </c>
    </row>
    <row r="571" spans="1:15" ht="36" x14ac:dyDescent="0.3">
      <c r="A571" s="707">
        <v>45608</v>
      </c>
      <c r="B571" s="739" t="s">
        <v>8056</v>
      </c>
      <c r="C571" s="739" t="s">
        <v>8075</v>
      </c>
      <c r="D571" s="719" t="s">
        <v>8422</v>
      </c>
      <c r="E571" s="709">
        <v>80000</v>
      </c>
      <c r="F571" s="709"/>
      <c r="G571" s="711">
        <f t="shared" si="28"/>
        <v>2974992.1500000004</v>
      </c>
      <c r="I571" s="707">
        <v>45610</v>
      </c>
      <c r="J571" s="739" t="s">
        <v>8005</v>
      </c>
      <c r="K571" s="739" t="s">
        <v>7985</v>
      </c>
      <c r="L571" s="719" t="s">
        <v>8431</v>
      </c>
      <c r="M571" s="709">
        <v>169970</v>
      </c>
      <c r="N571" s="737"/>
      <c r="O571" s="711">
        <f t="shared" si="27"/>
        <v>2312251.9799999995</v>
      </c>
    </row>
    <row r="572" spans="1:15" ht="36" x14ac:dyDescent="0.3">
      <c r="A572" s="707">
        <v>45608</v>
      </c>
      <c r="B572" s="739" t="s">
        <v>8187</v>
      </c>
      <c r="C572" s="739" t="s">
        <v>8075</v>
      </c>
      <c r="D572" s="719" t="s">
        <v>8421</v>
      </c>
      <c r="E572" s="709">
        <v>50000</v>
      </c>
      <c r="F572" s="709"/>
      <c r="G572" s="711">
        <f t="shared" si="28"/>
        <v>2924992.1500000004</v>
      </c>
      <c r="I572" s="707">
        <v>45613</v>
      </c>
      <c r="J572" s="739" t="s">
        <v>8434</v>
      </c>
      <c r="K572" s="739" t="s">
        <v>8173</v>
      </c>
      <c r="L572" s="719" t="s">
        <v>8174</v>
      </c>
      <c r="M572" s="709">
        <v>300000</v>
      </c>
      <c r="N572" s="737"/>
      <c r="O572" s="711">
        <f t="shared" si="27"/>
        <v>2012251.9799999995</v>
      </c>
    </row>
    <row r="573" spans="1:15" ht="24" x14ac:dyDescent="0.3">
      <c r="A573" s="707">
        <v>45608</v>
      </c>
      <c r="B573" s="745" t="s">
        <v>8350</v>
      </c>
      <c r="C573" s="745" t="s">
        <v>8413</v>
      </c>
      <c r="D573" s="717" t="s">
        <v>8412</v>
      </c>
      <c r="E573" s="709">
        <v>1150000</v>
      </c>
      <c r="F573" s="709"/>
      <c r="G573" s="711">
        <f t="shared" si="28"/>
        <v>1774992.1500000004</v>
      </c>
      <c r="I573" s="707">
        <v>45613</v>
      </c>
      <c r="J573" s="739" t="s">
        <v>8031</v>
      </c>
      <c r="K573" s="739" t="s">
        <v>7978</v>
      </c>
      <c r="L573" s="719" t="s">
        <v>8435</v>
      </c>
      <c r="M573" s="709">
        <v>150000</v>
      </c>
      <c r="N573" s="737"/>
      <c r="O573" s="711">
        <f t="shared" si="27"/>
        <v>1862251.9799999995</v>
      </c>
    </row>
    <row r="574" spans="1:15" ht="37.5" x14ac:dyDescent="0.3">
      <c r="A574" s="707">
        <v>45609</v>
      </c>
      <c r="B574" s="745" t="s">
        <v>8030</v>
      </c>
      <c r="C574" s="745" t="s">
        <v>8075</v>
      </c>
      <c r="D574" s="717" t="s">
        <v>8426</v>
      </c>
      <c r="E574" s="709">
        <v>44000</v>
      </c>
      <c r="F574" s="709"/>
      <c r="G574" s="711">
        <f t="shared" si="28"/>
        <v>1730992.1500000004</v>
      </c>
      <c r="I574" s="707">
        <v>45613</v>
      </c>
      <c r="J574" s="739" t="s">
        <v>8315</v>
      </c>
      <c r="K574" s="739" t="s">
        <v>8436</v>
      </c>
      <c r="L574" s="719" t="s">
        <v>8437</v>
      </c>
      <c r="M574" s="709">
        <v>40000</v>
      </c>
      <c r="N574" s="737"/>
      <c r="O574" s="711">
        <f t="shared" si="27"/>
        <v>1822251.9799999995</v>
      </c>
    </row>
    <row r="575" spans="1:15" ht="25.5" x14ac:dyDescent="0.3">
      <c r="A575" s="707">
        <v>45609</v>
      </c>
      <c r="B575" s="745"/>
      <c r="C575" s="745" t="s">
        <v>8427</v>
      </c>
      <c r="D575" s="717" t="s">
        <v>8429</v>
      </c>
      <c r="E575" s="709">
        <v>40000</v>
      </c>
      <c r="F575" s="709"/>
      <c r="G575" s="711">
        <f t="shared" si="28"/>
        <v>1690992.1500000004</v>
      </c>
      <c r="I575" s="707">
        <v>45614</v>
      </c>
      <c r="J575" s="739" t="s">
        <v>8031</v>
      </c>
      <c r="K575" s="740" t="s">
        <v>8156</v>
      </c>
      <c r="L575" s="719" t="s">
        <v>8383</v>
      </c>
      <c r="M575" s="709">
        <v>200000</v>
      </c>
      <c r="N575" s="737"/>
      <c r="O575" s="711">
        <f t="shared" si="27"/>
        <v>1622251.9799999995</v>
      </c>
    </row>
    <row r="576" spans="1:15" ht="37.5" x14ac:dyDescent="0.3">
      <c r="A576" s="707">
        <v>45609</v>
      </c>
      <c r="B576" s="745" t="s">
        <v>8056</v>
      </c>
      <c r="C576" s="745" t="s">
        <v>8075</v>
      </c>
      <c r="D576" s="717" t="s">
        <v>8444</v>
      </c>
      <c r="E576" s="709">
        <v>80000</v>
      </c>
      <c r="F576" s="709"/>
      <c r="G576" s="711">
        <f t="shared" si="28"/>
        <v>1610992.1500000004</v>
      </c>
      <c r="I576" s="707">
        <v>45614</v>
      </c>
      <c r="J576" s="739" t="s">
        <v>8098</v>
      </c>
      <c r="K576" s="740" t="s">
        <v>8438</v>
      </c>
      <c r="L576" s="719" t="s">
        <v>8439</v>
      </c>
      <c r="M576" s="709">
        <v>100000</v>
      </c>
      <c r="N576" s="737"/>
      <c r="O576" s="711">
        <f t="shared" si="27"/>
        <v>1522251.9799999995</v>
      </c>
    </row>
    <row r="577" spans="1:15" x14ac:dyDescent="0.3">
      <c r="A577" s="707">
        <v>45609</v>
      </c>
      <c r="B577" s="745"/>
      <c r="C577" s="745"/>
      <c r="D577" s="719" t="s">
        <v>7505</v>
      </c>
      <c r="E577" s="709">
        <v>350000</v>
      </c>
      <c r="F577" s="709"/>
      <c r="G577" s="711">
        <f t="shared" si="28"/>
        <v>1260992.1500000004</v>
      </c>
      <c r="I577" s="707">
        <v>45615</v>
      </c>
      <c r="J577" s="739" t="s">
        <v>8296</v>
      </c>
      <c r="K577" s="740" t="s">
        <v>8226</v>
      </c>
      <c r="L577" s="719" t="s">
        <v>8440</v>
      </c>
      <c r="M577" s="709">
        <v>50000</v>
      </c>
      <c r="N577" s="737"/>
      <c r="O577" s="711">
        <f t="shared" si="27"/>
        <v>1472251.9799999995</v>
      </c>
    </row>
    <row r="578" spans="1:15" ht="24" x14ac:dyDescent="0.3">
      <c r="A578" s="707">
        <v>45610</v>
      </c>
      <c r="B578" s="745"/>
      <c r="C578" s="745"/>
      <c r="D578" s="719" t="s">
        <v>7505</v>
      </c>
      <c r="E578" s="709">
        <v>1000000</v>
      </c>
      <c r="F578" s="737"/>
      <c r="G578" s="711">
        <f t="shared" si="28"/>
        <v>260992.15000000037</v>
      </c>
      <c r="I578" s="707">
        <v>45615</v>
      </c>
      <c r="J578" s="739"/>
      <c r="K578" s="740" t="s">
        <v>8320</v>
      </c>
      <c r="L578" s="719" t="s">
        <v>8321</v>
      </c>
      <c r="M578" s="709">
        <v>450000</v>
      </c>
      <c r="N578" s="737"/>
      <c r="O578" s="711">
        <f t="shared" si="27"/>
        <v>1022251.9799999995</v>
      </c>
    </row>
    <row r="579" spans="1:15" ht="24" x14ac:dyDescent="0.3">
      <c r="A579" s="707">
        <v>45611</v>
      </c>
      <c r="B579" s="739" t="s">
        <v>8338</v>
      </c>
      <c r="C579" s="739" t="s">
        <v>8432</v>
      </c>
      <c r="D579" s="719" t="s">
        <v>8433</v>
      </c>
      <c r="E579" s="709">
        <v>100000</v>
      </c>
      <c r="F579" s="709"/>
      <c r="G579" s="711">
        <f t="shared" ref="G579:G611" si="29">G578-E579+F579</f>
        <v>160992.15000000037</v>
      </c>
      <c r="I579" s="707">
        <v>45615</v>
      </c>
      <c r="J579" s="739" t="s">
        <v>8056</v>
      </c>
      <c r="K579" s="740" t="s">
        <v>8205</v>
      </c>
      <c r="L579" s="719" t="s">
        <v>8441</v>
      </c>
      <c r="M579" s="709">
        <v>250000</v>
      </c>
      <c r="N579" s="737"/>
      <c r="O579" s="711">
        <f t="shared" si="27"/>
        <v>772251.97999999952</v>
      </c>
    </row>
    <row r="580" spans="1:15" x14ac:dyDescent="0.3">
      <c r="A580" s="707">
        <v>45615</v>
      </c>
      <c r="B580" s="745"/>
      <c r="C580" s="745"/>
      <c r="D580" s="717" t="s">
        <v>8442</v>
      </c>
      <c r="E580" s="709"/>
      <c r="F580" s="709">
        <v>2300008</v>
      </c>
      <c r="G580" s="711">
        <f t="shared" si="29"/>
        <v>2461000.1500000004</v>
      </c>
      <c r="I580" s="707">
        <v>45615</v>
      </c>
      <c r="J580" s="739"/>
      <c r="K580" s="740"/>
      <c r="L580" s="719" t="s">
        <v>8443</v>
      </c>
      <c r="M580" s="709"/>
      <c r="N580" s="709">
        <v>1601649</v>
      </c>
      <c r="O580" s="711">
        <f t="shared" si="27"/>
        <v>2373900.9799999995</v>
      </c>
    </row>
    <row r="581" spans="1:15" x14ac:dyDescent="0.3">
      <c r="A581" s="707">
        <v>45615</v>
      </c>
      <c r="B581" s="745"/>
      <c r="C581" s="745"/>
      <c r="D581" s="721" t="s">
        <v>7197</v>
      </c>
      <c r="E581" s="709">
        <v>23000</v>
      </c>
      <c r="F581" s="709"/>
      <c r="G581" s="711">
        <f t="shared" si="29"/>
        <v>2438000.1500000004</v>
      </c>
      <c r="I581" s="707">
        <v>45615</v>
      </c>
      <c r="J581" s="739"/>
      <c r="K581" s="739"/>
      <c r="L581" s="719" t="s">
        <v>8398</v>
      </c>
      <c r="M581" s="709"/>
      <c r="N581" s="709">
        <v>1902588</v>
      </c>
      <c r="O581" s="711">
        <f t="shared" si="27"/>
        <v>4276488.9799999995</v>
      </c>
    </row>
    <row r="582" spans="1:15" ht="24" x14ac:dyDescent="0.3">
      <c r="A582" s="707">
        <v>45616</v>
      </c>
      <c r="B582" s="739" t="s">
        <v>8030</v>
      </c>
      <c r="C582" s="739" t="s">
        <v>8075</v>
      </c>
      <c r="D582" s="719" t="s">
        <v>8445</v>
      </c>
      <c r="E582" s="709">
        <v>29000</v>
      </c>
      <c r="F582" s="737"/>
      <c r="G582" s="711">
        <f t="shared" si="29"/>
        <v>2409000.1500000004</v>
      </c>
      <c r="I582" s="707"/>
      <c r="J582" s="739"/>
      <c r="K582" s="739"/>
      <c r="L582" s="721" t="s">
        <v>7197</v>
      </c>
      <c r="M582" s="709">
        <v>35000</v>
      </c>
      <c r="N582" s="709"/>
      <c r="O582" s="711">
        <f t="shared" si="27"/>
        <v>4241488.9799999995</v>
      </c>
    </row>
    <row r="583" spans="1:15" ht="24" x14ac:dyDescent="0.3">
      <c r="A583" s="707">
        <v>45617</v>
      </c>
      <c r="B583" s="739" t="s">
        <v>8098</v>
      </c>
      <c r="C583" s="739" t="s">
        <v>8370</v>
      </c>
      <c r="D583" s="719" t="s">
        <v>8446</v>
      </c>
      <c r="E583" s="709">
        <v>100000</v>
      </c>
      <c r="F583" s="737"/>
      <c r="G583" s="711">
        <f t="shared" si="29"/>
        <v>2309000.1500000004</v>
      </c>
      <c r="I583" s="707">
        <v>45616</v>
      </c>
      <c r="J583" s="739" t="s">
        <v>8031</v>
      </c>
      <c r="K583" s="740" t="s">
        <v>8156</v>
      </c>
      <c r="L583" s="719" t="s">
        <v>8383</v>
      </c>
      <c r="M583" s="709">
        <v>200000</v>
      </c>
      <c r="N583" s="753"/>
      <c r="O583" s="711">
        <f t="shared" si="27"/>
        <v>4041488.9799999995</v>
      </c>
    </row>
    <row r="584" spans="1:15" ht="24" x14ac:dyDescent="0.3">
      <c r="A584" s="707">
        <v>45617</v>
      </c>
      <c r="B584" s="739" t="s">
        <v>8350</v>
      </c>
      <c r="C584" s="739" t="s">
        <v>8075</v>
      </c>
      <c r="D584" s="719" t="s">
        <v>8447</v>
      </c>
      <c r="E584" s="709">
        <v>200000</v>
      </c>
      <c r="F584" s="737"/>
      <c r="G584" s="711">
        <f t="shared" si="29"/>
        <v>2109000.1500000004</v>
      </c>
      <c r="I584" s="707">
        <v>45616</v>
      </c>
      <c r="J584" s="739" t="s">
        <v>8333</v>
      </c>
      <c r="K584" s="739" t="s">
        <v>8449</v>
      </c>
      <c r="L584" s="719" t="s">
        <v>8450</v>
      </c>
      <c r="M584" s="709">
        <v>500000</v>
      </c>
      <c r="N584" s="737"/>
      <c r="O584" s="711">
        <f t="shared" si="27"/>
        <v>3541488.9799999995</v>
      </c>
    </row>
    <row r="585" spans="1:15" x14ac:dyDescent="0.3">
      <c r="A585" s="707">
        <v>45617</v>
      </c>
      <c r="B585" s="745" t="s">
        <v>8308</v>
      </c>
      <c r="C585" s="745" t="s">
        <v>8349</v>
      </c>
      <c r="D585" s="717" t="s">
        <v>8448</v>
      </c>
      <c r="E585" s="709">
        <v>1350000</v>
      </c>
      <c r="F585" s="753"/>
      <c r="G585" s="711">
        <f t="shared" si="29"/>
        <v>759000.15000000037</v>
      </c>
      <c r="I585" s="707">
        <v>45616</v>
      </c>
      <c r="J585" s="739" t="s">
        <v>8005</v>
      </c>
      <c r="K585" s="739" t="s">
        <v>8451</v>
      </c>
      <c r="L585" s="719" t="s">
        <v>8129</v>
      </c>
      <c r="M585" s="709">
        <v>400000</v>
      </c>
      <c r="N585" s="737"/>
      <c r="O585" s="711">
        <f t="shared" si="27"/>
        <v>3141488.9799999995</v>
      </c>
    </row>
    <row r="586" spans="1:15" ht="36" x14ac:dyDescent="0.3">
      <c r="A586" s="707">
        <v>45617</v>
      </c>
      <c r="B586" s="745" t="s">
        <v>8187</v>
      </c>
      <c r="C586" s="745" t="s">
        <v>8232</v>
      </c>
      <c r="D586" s="719" t="s">
        <v>8233</v>
      </c>
      <c r="E586" s="709">
        <v>40000</v>
      </c>
      <c r="F586" s="737"/>
      <c r="G586" s="711">
        <f t="shared" si="29"/>
        <v>719000.15000000037</v>
      </c>
      <c r="I586" s="707">
        <v>45616</v>
      </c>
      <c r="J586" s="745" t="s">
        <v>8187</v>
      </c>
      <c r="K586" s="739" t="s">
        <v>8452</v>
      </c>
      <c r="L586" s="719" t="s">
        <v>8453</v>
      </c>
      <c r="M586" s="709">
        <v>175000</v>
      </c>
      <c r="N586" s="737"/>
      <c r="O586" s="711">
        <f t="shared" si="27"/>
        <v>2966488.9799999995</v>
      </c>
    </row>
    <row r="587" spans="1:15" x14ac:dyDescent="0.3">
      <c r="A587" s="707">
        <v>45619</v>
      </c>
      <c r="B587" s="745"/>
      <c r="C587" s="745" t="s">
        <v>8000</v>
      </c>
      <c r="D587" s="717" t="s">
        <v>7505</v>
      </c>
      <c r="E587" s="709">
        <v>20000</v>
      </c>
      <c r="F587" s="737"/>
      <c r="G587" s="711">
        <f t="shared" si="29"/>
        <v>699000.15000000037</v>
      </c>
      <c r="I587" s="707">
        <v>45616</v>
      </c>
      <c r="J587" s="739" t="s">
        <v>8333</v>
      </c>
      <c r="K587" s="739" t="s">
        <v>8449</v>
      </c>
      <c r="L587" s="719" t="s">
        <v>8450</v>
      </c>
      <c r="M587" s="709">
        <v>500000</v>
      </c>
      <c r="N587" s="737"/>
      <c r="O587" s="711">
        <f t="shared" si="27"/>
        <v>2466488.9799999995</v>
      </c>
    </row>
    <row r="588" spans="1:15" ht="24" x14ac:dyDescent="0.3">
      <c r="A588" s="707">
        <v>45619</v>
      </c>
      <c r="B588" s="745" t="s">
        <v>8269</v>
      </c>
      <c r="C588" s="745" t="s">
        <v>8221</v>
      </c>
      <c r="D588" s="719" t="s">
        <v>8458</v>
      </c>
      <c r="E588" s="709">
        <v>25000</v>
      </c>
      <c r="F588" s="737"/>
      <c r="G588" s="711">
        <f t="shared" si="29"/>
        <v>674000.15000000037</v>
      </c>
      <c r="I588" s="707">
        <v>45617</v>
      </c>
      <c r="J588" s="739" t="s">
        <v>8031</v>
      </c>
      <c r="K588" s="739" t="s">
        <v>8454</v>
      </c>
      <c r="L588" s="719" t="s">
        <v>8455</v>
      </c>
      <c r="M588" s="709">
        <v>10000</v>
      </c>
      <c r="N588" s="737"/>
      <c r="O588" s="711">
        <f t="shared" si="27"/>
        <v>2456488.9799999995</v>
      </c>
    </row>
    <row r="589" spans="1:15" ht="24" x14ac:dyDescent="0.3">
      <c r="A589" s="707">
        <v>45620</v>
      </c>
      <c r="B589" s="745"/>
      <c r="C589" s="745" t="s">
        <v>8000</v>
      </c>
      <c r="D589" s="717" t="s">
        <v>7505</v>
      </c>
      <c r="E589" s="709">
        <v>674000</v>
      </c>
      <c r="F589" s="737"/>
      <c r="G589" s="711">
        <f t="shared" si="29"/>
        <v>0.15000000037252903</v>
      </c>
      <c r="I589" s="707">
        <v>45617</v>
      </c>
      <c r="J589" s="740" t="s">
        <v>8296</v>
      </c>
      <c r="K589" s="739" t="s">
        <v>8016</v>
      </c>
      <c r="L589" s="719" t="s">
        <v>8456</v>
      </c>
      <c r="M589" s="709">
        <v>22942</v>
      </c>
      <c r="N589" s="737"/>
      <c r="O589" s="711">
        <f t="shared" si="27"/>
        <v>2433546.9799999995</v>
      </c>
    </row>
    <row r="590" spans="1:15" ht="24" x14ac:dyDescent="0.3">
      <c r="A590" s="707">
        <v>45637</v>
      </c>
      <c r="B590" s="739"/>
      <c r="C590" s="739"/>
      <c r="D590" s="719" t="s">
        <v>7517</v>
      </c>
      <c r="E590" s="709"/>
      <c r="F590" s="709">
        <v>499999</v>
      </c>
      <c r="G590" s="711">
        <f t="shared" si="29"/>
        <v>499999.15000000037</v>
      </c>
      <c r="I590" s="707">
        <v>45619</v>
      </c>
      <c r="J590" s="739"/>
      <c r="K590" s="739" t="s">
        <v>8142</v>
      </c>
      <c r="L590" s="719" t="s">
        <v>8461</v>
      </c>
      <c r="M590" s="709">
        <v>35000</v>
      </c>
      <c r="N590" s="737"/>
      <c r="O590" s="711">
        <f t="shared" si="27"/>
        <v>2398546.9799999995</v>
      </c>
    </row>
    <row r="591" spans="1:15" ht="24" x14ac:dyDescent="0.3">
      <c r="A591" s="707">
        <v>45637</v>
      </c>
      <c r="B591" s="739"/>
      <c r="C591" s="739"/>
      <c r="D591" s="719" t="s">
        <v>7517</v>
      </c>
      <c r="E591" s="709"/>
      <c r="F591" s="709">
        <v>1500001</v>
      </c>
      <c r="G591" s="711">
        <f t="shared" si="29"/>
        <v>2000000.1500000004</v>
      </c>
      <c r="I591" s="707">
        <v>45621</v>
      </c>
      <c r="J591" s="739" t="s">
        <v>8030</v>
      </c>
      <c r="K591" s="739" t="s">
        <v>8205</v>
      </c>
      <c r="L591" s="719" t="s">
        <v>8441</v>
      </c>
      <c r="M591" s="709">
        <v>139000</v>
      </c>
      <c r="N591" s="737"/>
      <c r="O591" s="711">
        <f t="shared" si="27"/>
        <v>2259546.9799999995</v>
      </c>
    </row>
    <row r="592" spans="1:15" ht="48" x14ac:dyDescent="0.3">
      <c r="A592" s="707">
        <v>45637</v>
      </c>
      <c r="B592" s="739"/>
      <c r="C592" s="739"/>
      <c r="D592" s="719" t="s">
        <v>7517</v>
      </c>
      <c r="E592" s="709"/>
      <c r="F592" s="709">
        <v>1900010</v>
      </c>
      <c r="G592" s="711">
        <f t="shared" si="29"/>
        <v>3900010.1500000004</v>
      </c>
      <c r="I592" s="707">
        <v>45621</v>
      </c>
      <c r="J592" s="740" t="s">
        <v>8434</v>
      </c>
      <c r="K592" s="739" t="s">
        <v>7985</v>
      </c>
      <c r="L592" s="719" t="s">
        <v>8459</v>
      </c>
      <c r="M592" s="709">
        <v>33300</v>
      </c>
      <c r="N592" s="737"/>
      <c r="O592" s="711">
        <f t="shared" si="27"/>
        <v>2226246.9799999995</v>
      </c>
    </row>
    <row r="593" spans="1:15" ht="29.25" customHeight="1" x14ac:dyDescent="0.3">
      <c r="A593" s="707">
        <v>45637</v>
      </c>
      <c r="B593" s="745"/>
      <c r="C593" s="745"/>
      <c r="D593" s="721" t="s">
        <v>7197</v>
      </c>
      <c r="E593" s="709">
        <v>34000</v>
      </c>
      <c r="F593" s="709"/>
      <c r="G593" s="711">
        <f t="shared" si="29"/>
        <v>3866010.1500000004</v>
      </c>
      <c r="I593" s="707">
        <v>45621</v>
      </c>
      <c r="J593" s="739" t="s">
        <v>8005</v>
      </c>
      <c r="K593" s="739" t="s">
        <v>7985</v>
      </c>
      <c r="L593" s="719" t="s">
        <v>8460</v>
      </c>
      <c r="M593" s="709">
        <v>110000</v>
      </c>
      <c r="N593" s="737"/>
      <c r="O593" s="711">
        <f t="shared" si="27"/>
        <v>2116246.9799999995</v>
      </c>
    </row>
    <row r="594" spans="1:15" ht="36" x14ac:dyDescent="0.3">
      <c r="A594" s="707">
        <v>45638</v>
      </c>
      <c r="B594" s="745" t="s">
        <v>8112</v>
      </c>
      <c r="C594" s="745" t="s">
        <v>8506</v>
      </c>
      <c r="D594" s="717" t="s">
        <v>7852</v>
      </c>
      <c r="E594" s="709">
        <v>500000</v>
      </c>
      <c r="F594" s="753"/>
      <c r="G594" s="711">
        <f t="shared" si="29"/>
        <v>3366010.1500000004</v>
      </c>
      <c r="I594" s="707">
        <v>45622</v>
      </c>
      <c r="J594" s="739" t="s">
        <v>8029</v>
      </c>
      <c r="K594" s="739" t="s">
        <v>8462</v>
      </c>
      <c r="L594" s="719" t="s">
        <v>8463</v>
      </c>
      <c r="M594" s="709">
        <v>280000</v>
      </c>
      <c r="N594" s="737"/>
      <c r="O594" s="711">
        <f t="shared" ref="O594:O599" si="30">N594+O593-M594</f>
        <v>1836246.9799999995</v>
      </c>
    </row>
    <row r="595" spans="1:15" ht="24" x14ac:dyDescent="0.3">
      <c r="A595" s="707">
        <v>45638</v>
      </c>
      <c r="B595" s="739" t="s">
        <v>8269</v>
      </c>
      <c r="C595" s="739" t="s">
        <v>8075</v>
      </c>
      <c r="D595" s="719" t="s">
        <v>8499</v>
      </c>
      <c r="E595" s="709">
        <v>200000</v>
      </c>
      <c r="F595" s="737"/>
      <c r="G595" s="711">
        <f t="shared" si="29"/>
        <v>3166010.1500000004</v>
      </c>
      <c r="I595" s="707">
        <v>45623</v>
      </c>
      <c r="J595" s="739" t="s">
        <v>8056</v>
      </c>
      <c r="K595" s="739" t="s">
        <v>7985</v>
      </c>
      <c r="L595" s="719" t="s">
        <v>8464</v>
      </c>
      <c r="M595" s="709">
        <v>92000</v>
      </c>
      <c r="N595" s="737"/>
      <c r="O595" s="711">
        <f t="shared" si="30"/>
        <v>1744246.9799999995</v>
      </c>
    </row>
    <row r="596" spans="1:15" ht="24" x14ac:dyDescent="0.3">
      <c r="A596" s="707">
        <v>45639</v>
      </c>
      <c r="B596" s="739" t="s">
        <v>8112</v>
      </c>
      <c r="C596" s="739" t="s">
        <v>8419</v>
      </c>
      <c r="D596" s="719" t="s">
        <v>8507</v>
      </c>
      <c r="E596" s="709">
        <v>100000</v>
      </c>
      <c r="F596" s="737"/>
      <c r="G596" s="711">
        <f t="shared" si="29"/>
        <v>3066010.1500000004</v>
      </c>
      <c r="I596" s="707">
        <v>45623</v>
      </c>
      <c r="J596" s="739" t="s">
        <v>8005</v>
      </c>
      <c r="K596" s="739" t="s">
        <v>8020</v>
      </c>
      <c r="L596" s="719" t="s">
        <v>8285</v>
      </c>
      <c r="M596" s="709">
        <v>100000</v>
      </c>
      <c r="N596" s="737"/>
      <c r="O596" s="711">
        <f t="shared" si="30"/>
        <v>1644246.9799999995</v>
      </c>
    </row>
    <row r="597" spans="1:15" ht="24" x14ac:dyDescent="0.3">
      <c r="A597" s="707">
        <v>45639</v>
      </c>
      <c r="B597" s="739" t="s">
        <v>8112</v>
      </c>
      <c r="C597" s="739" t="s">
        <v>8419</v>
      </c>
      <c r="D597" s="719" t="s">
        <v>8507</v>
      </c>
      <c r="E597" s="709">
        <v>98000</v>
      </c>
      <c r="F597" s="737"/>
      <c r="G597" s="711">
        <f t="shared" si="29"/>
        <v>2968010.1500000004</v>
      </c>
      <c r="I597" s="707">
        <v>45624</v>
      </c>
      <c r="J597" s="739" t="s">
        <v>8467</v>
      </c>
      <c r="K597" s="739" t="s">
        <v>8466</v>
      </c>
      <c r="L597" s="719" t="s">
        <v>8468</v>
      </c>
      <c r="M597" s="709">
        <v>800000</v>
      </c>
      <c r="N597" s="737"/>
      <c r="O597" s="711">
        <f t="shared" si="30"/>
        <v>844246.97999999952</v>
      </c>
    </row>
    <row r="598" spans="1:15" ht="24" x14ac:dyDescent="0.3">
      <c r="A598" s="707">
        <v>45639</v>
      </c>
      <c r="B598" s="745" t="s">
        <v>8508</v>
      </c>
      <c r="C598" s="745" t="s">
        <v>7983</v>
      </c>
      <c r="D598" s="719" t="s">
        <v>8509</v>
      </c>
      <c r="E598" s="709">
        <v>42000</v>
      </c>
      <c r="F598" s="737"/>
      <c r="G598" s="711">
        <f t="shared" si="29"/>
        <v>2926010.1500000004</v>
      </c>
      <c r="I598" s="707">
        <v>45624</v>
      </c>
      <c r="J598" s="739" t="s">
        <v>8005</v>
      </c>
      <c r="K598" s="739" t="s">
        <v>8042</v>
      </c>
      <c r="L598" s="719" t="s">
        <v>8469</v>
      </c>
      <c r="M598" s="709">
        <v>192650</v>
      </c>
      <c r="N598" s="737"/>
      <c r="O598" s="711">
        <f t="shared" si="30"/>
        <v>651596.97999999952</v>
      </c>
    </row>
    <row r="599" spans="1:15" ht="24" x14ac:dyDescent="0.3">
      <c r="A599" s="707">
        <v>45639</v>
      </c>
      <c r="B599" s="745" t="s">
        <v>8269</v>
      </c>
      <c r="C599" s="745" t="s">
        <v>8075</v>
      </c>
      <c r="D599" s="719" t="s">
        <v>8458</v>
      </c>
      <c r="E599" s="709">
        <v>100000</v>
      </c>
      <c r="F599" s="737"/>
      <c r="G599" s="711">
        <f t="shared" si="29"/>
        <v>2826010.1500000004</v>
      </c>
      <c r="I599" s="707">
        <v>45624</v>
      </c>
      <c r="J599" s="739" t="s">
        <v>8140</v>
      </c>
      <c r="K599" s="739" t="s">
        <v>8288</v>
      </c>
      <c r="L599" s="719" t="s">
        <v>8468</v>
      </c>
      <c r="M599" s="709">
        <v>30000</v>
      </c>
      <c r="N599" s="737"/>
      <c r="O599" s="711">
        <f t="shared" si="30"/>
        <v>621596.97999999952</v>
      </c>
    </row>
    <row r="600" spans="1:15" ht="36" x14ac:dyDescent="0.3">
      <c r="A600" s="707">
        <v>45639</v>
      </c>
      <c r="B600" s="745" t="s">
        <v>8112</v>
      </c>
      <c r="C600" s="745" t="s">
        <v>8510</v>
      </c>
      <c r="D600" s="719" t="s">
        <v>8511</v>
      </c>
      <c r="E600" s="709">
        <v>108000</v>
      </c>
      <c r="F600" s="737"/>
      <c r="G600" s="711">
        <f t="shared" si="29"/>
        <v>2718010.1500000004</v>
      </c>
      <c r="I600" s="707">
        <v>45625</v>
      </c>
      <c r="J600" s="739" t="s">
        <v>7976</v>
      </c>
      <c r="K600" s="739" t="s">
        <v>8358</v>
      </c>
      <c r="L600" s="719" t="s">
        <v>8470</v>
      </c>
      <c r="M600" s="709">
        <v>42000</v>
      </c>
      <c r="N600" s="737"/>
      <c r="O600" s="711">
        <f t="shared" ref="O600:O616" si="31">N600+O599-M600</f>
        <v>579596.97999999952</v>
      </c>
    </row>
    <row r="601" spans="1:15" ht="24" x14ac:dyDescent="0.3">
      <c r="A601" s="707">
        <v>45640</v>
      </c>
      <c r="B601" s="745" t="s">
        <v>8308</v>
      </c>
      <c r="C601" s="745" t="s">
        <v>8075</v>
      </c>
      <c r="D601" s="719" t="s">
        <v>8512</v>
      </c>
      <c r="E601" s="709">
        <v>38500</v>
      </c>
      <c r="F601" s="737"/>
      <c r="G601" s="711">
        <f t="shared" si="29"/>
        <v>2679510.1500000004</v>
      </c>
      <c r="I601" s="707">
        <v>45625</v>
      </c>
      <c r="J601" s="739" t="s">
        <v>8005</v>
      </c>
      <c r="K601" s="739" t="s">
        <v>7985</v>
      </c>
      <c r="L601" s="719" t="s">
        <v>8471</v>
      </c>
      <c r="M601" s="709">
        <v>113750</v>
      </c>
      <c r="N601" s="737"/>
      <c r="O601" s="711">
        <f t="shared" si="31"/>
        <v>465846.97999999952</v>
      </c>
    </row>
    <row r="602" spans="1:15" ht="24" x14ac:dyDescent="0.3">
      <c r="A602" s="707">
        <v>45640</v>
      </c>
      <c r="B602" s="745" t="s">
        <v>8269</v>
      </c>
      <c r="C602" s="745" t="s">
        <v>8075</v>
      </c>
      <c r="D602" s="719" t="s">
        <v>8513</v>
      </c>
      <c r="E602" s="709">
        <v>40965</v>
      </c>
      <c r="F602" s="737"/>
      <c r="G602" s="711">
        <f t="shared" si="29"/>
        <v>2638545.1500000004</v>
      </c>
      <c r="I602" s="707">
        <v>45625</v>
      </c>
      <c r="J602" s="739" t="s">
        <v>8333</v>
      </c>
      <c r="K602" s="739" t="s">
        <v>7985</v>
      </c>
      <c r="L602" s="719" t="s">
        <v>8472</v>
      </c>
      <c r="M602" s="709">
        <v>50000</v>
      </c>
      <c r="N602" s="737"/>
      <c r="O602" s="711">
        <f t="shared" si="31"/>
        <v>415846.97999999952</v>
      </c>
    </row>
    <row r="603" spans="1:15" ht="24" x14ac:dyDescent="0.3">
      <c r="A603" s="707">
        <v>45642</v>
      </c>
      <c r="B603" s="745" t="s">
        <v>8516</v>
      </c>
      <c r="C603" s="745" t="s">
        <v>8024</v>
      </c>
      <c r="D603" s="717" t="s">
        <v>8517</v>
      </c>
      <c r="E603" s="709">
        <v>85000</v>
      </c>
      <c r="F603" s="737"/>
      <c r="G603" s="711">
        <f t="shared" si="29"/>
        <v>2553545.1500000004</v>
      </c>
      <c r="I603" s="707">
        <v>45626</v>
      </c>
      <c r="J603" s="739" t="s">
        <v>8005</v>
      </c>
      <c r="K603" s="739" t="s">
        <v>7985</v>
      </c>
      <c r="L603" s="719" t="s">
        <v>8476</v>
      </c>
      <c r="M603" s="709">
        <v>59200</v>
      </c>
      <c r="N603" s="737"/>
      <c r="O603" s="711">
        <f t="shared" si="31"/>
        <v>356646.97999999952</v>
      </c>
    </row>
    <row r="604" spans="1:15" ht="36" x14ac:dyDescent="0.3">
      <c r="A604" s="707">
        <v>45643</v>
      </c>
      <c r="B604" s="745" t="s">
        <v>8341</v>
      </c>
      <c r="C604" s="745" t="s">
        <v>8518</v>
      </c>
      <c r="D604" s="719" t="s">
        <v>8519</v>
      </c>
      <c r="E604" s="709">
        <v>50000</v>
      </c>
      <c r="F604" s="737"/>
      <c r="G604" s="711">
        <f t="shared" si="29"/>
        <v>2503545.1500000004</v>
      </c>
      <c r="I604" s="707">
        <v>45626</v>
      </c>
      <c r="J604" s="739" t="s">
        <v>8005</v>
      </c>
      <c r="K604" s="739" t="s">
        <v>8237</v>
      </c>
      <c r="L604" s="719" t="s">
        <v>8477</v>
      </c>
      <c r="M604" s="709">
        <v>130750</v>
      </c>
      <c r="N604" s="737"/>
      <c r="O604" s="711">
        <f t="shared" si="31"/>
        <v>225896.97999999952</v>
      </c>
    </row>
    <row r="605" spans="1:15" ht="24" x14ac:dyDescent="0.3">
      <c r="A605" s="707">
        <v>45643</v>
      </c>
      <c r="B605" s="745" t="s">
        <v>8520</v>
      </c>
      <c r="C605" s="745" t="s">
        <v>8075</v>
      </c>
      <c r="D605" s="719" t="s">
        <v>8521</v>
      </c>
      <c r="E605" s="709">
        <v>81000</v>
      </c>
      <c r="F605" s="737"/>
      <c r="G605" s="711">
        <f t="shared" si="29"/>
        <v>2422545.1500000004</v>
      </c>
      <c r="I605" s="707">
        <v>45626</v>
      </c>
      <c r="J605" s="739"/>
      <c r="K605" s="739" t="s">
        <v>8142</v>
      </c>
      <c r="L605" s="719" t="s">
        <v>8480</v>
      </c>
      <c r="M605" s="709">
        <v>15000</v>
      </c>
      <c r="N605" s="737"/>
      <c r="O605" s="711">
        <f t="shared" si="31"/>
        <v>210896.97999999952</v>
      </c>
    </row>
    <row r="606" spans="1:15" ht="24" x14ac:dyDescent="0.3">
      <c r="A606" s="707">
        <v>45643</v>
      </c>
      <c r="B606" s="745" t="s">
        <v>8112</v>
      </c>
      <c r="C606" s="745" t="s">
        <v>8075</v>
      </c>
      <c r="D606" s="719" t="s">
        <v>8309</v>
      </c>
      <c r="E606" s="709">
        <v>71200</v>
      </c>
      <c r="F606" s="737"/>
      <c r="G606" s="711">
        <f t="shared" si="29"/>
        <v>2351345.1500000004</v>
      </c>
      <c r="I606" s="707">
        <v>45629</v>
      </c>
      <c r="J606" s="739" t="s">
        <v>8005</v>
      </c>
      <c r="K606" s="739" t="s">
        <v>8393</v>
      </c>
      <c r="L606" s="719" t="s">
        <v>8394</v>
      </c>
      <c r="M606" s="709">
        <v>40000</v>
      </c>
      <c r="N606" s="737"/>
      <c r="O606" s="711">
        <f t="shared" si="31"/>
        <v>170896.97999999952</v>
      </c>
    </row>
    <row r="607" spans="1:15" ht="24" x14ac:dyDescent="0.3">
      <c r="A607" s="707">
        <v>45643</v>
      </c>
      <c r="B607" s="745" t="s">
        <v>8520</v>
      </c>
      <c r="C607" s="745" t="s">
        <v>8522</v>
      </c>
      <c r="D607" s="719" t="s">
        <v>8523</v>
      </c>
      <c r="E607" s="709">
        <v>30000</v>
      </c>
      <c r="F607" s="737"/>
      <c r="G607" s="711">
        <f t="shared" si="29"/>
        <v>2321345.1500000004</v>
      </c>
      <c r="I607" s="707">
        <v>45630</v>
      </c>
      <c r="J607" s="739" t="s">
        <v>8336</v>
      </c>
      <c r="K607" s="739" t="s">
        <v>7985</v>
      </c>
      <c r="L607" s="719" t="s">
        <v>8481</v>
      </c>
      <c r="M607" s="709">
        <v>30000</v>
      </c>
      <c r="N607" s="737"/>
      <c r="O607" s="711">
        <f t="shared" si="31"/>
        <v>140896.97999999952</v>
      </c>
    </row>
    <row r="608" spans="1:15" ht="36" x14ac:dyDescent="0.3">
      <c r="A608" s="707">
        <v>45644</v>
      </c>
      <c r="B608" s="745" t="s">
        <v>8526</v>
      </c>
      <c r="C608" s="745" t="s">
        <v>8427</v>
      </c>
      <c r="D608" s="719" t="s">
        <v>8525</v>
      </c>
      <c r="E608" s="709">
        <v>40000</v>
      </c>
      <c r="F608" s="737"/>
      <c r="G608" s="711">
        <f t="shared" si="29"/>
        <v>2281345.1500000004</v>
      </c>
      <c r="I608" s="707">
        <v>45630</v>
      </c>
      <c r="J608" s="739" t="s">
        <v>8333</v>
      </c>
      <c r="K608" s="739" t="s">
        <v>7985</v>
      </c>
      <c r="L608" s="719" t="s">
        <v>8482</v>
      </c>
      <c r="M608" s="709">
        <v>100000</v>
      </c>
      <c r="N608" s="709"/>
      <c r="O608" s="711">
        <f t="shared" si="31"/>
        <v>40896.979999999516</v>
      </c>
    </row>
    <row r="609" spans="1:16" ht="36" x14ac:dyDescent="0.3">
      <c r="A609" s="707">
        <v>45644</v>
      </c>
      <c r="B609" s="745" t="s">
        <v>8527</v>
      </c>
      <c r="C609" s="745" t="s">
        <v>8452</v>
      </c>
      <c r="D609" s="719" t="s">
        <v>8528</v>
      </c>
      <c r="E609" s="709">
        <v>140000</v>
      </c>
      <c r="F609" s="737"/>
      <c r="G609" s="711">
        <f t="shared" si="29"/>
        <v>2141345.1500000004</v>
      </c>
      <c r="I609" s="707">
        <v>45630</v>
      </c>
      <c r="J609" s="739" t="s">
        <v>8296</v>
      </c>
      <c r="K609" s="739" t="s">
        <v>7985</v>
      </c>
      <c r="L609" s="719" t="s">
        <v>8483</v>
      </c>
      <c r="M609" s="709">
        <v>50000</v>
      </c>
      <c r="N609" s="709"/>
      <c r="O609" s="711">
        <f t="shared" si="31"/>
        <v>-9103.0200000004843</v>
      </c>
    </row>
    <row r="610" spans="1:16" x14ac:dyDescent="0.3">
      <c r="A610" s="707">
        <v>45644</v>
      </c>
      <c r="B610" s="745" t="s">
        <v>8031</v>
      </c>
      <c r="C610" s="745" t="s">
        <v>8024</v>
      </c>
      <c r="D610" s="719" t="s">
        <v>8517</v>
      </c>
      <c r="E610" s="709">
        <v>60000</v>
      </c>
      <c r="F610" s="737"/>
      <c r="G610" s="711">
        <f t="shared" si="29"/>
        <v>2081345.1500000004</v>
      </c>
      <c r="I610" s="707">
        <v>45631</v>
      </c>
      <c r="J610" s="739"/>
      <c r="K610" s="739"/>
      <c r="L610" s="719" t="s">
        <v>8484</v>
      </c>
      <c r="M610" s="709"/>
      <c r="N610" s="709">
        <v>2002145</v>
      </c>
      <c r="O610" s="711">
        <f t="shared" si="31"/>
        <v>1993041.9799999995</v>
      </c>
    </row>
    <row r="611" spans="1:16" ht="24" x14ac:dyDescent="0.3">
      <c r="A611" s="707">
        <v>45645</v>
      </c>
      <c r="B611" s="745" t="s">
        <v>8530</v>
      </c>
      <c r="C611" s="745" t="s">
        <v>8451</v>
      </c>
      <c r="D611" s="719" t="s">
        <v>8531</v>
      </c>
      <c r="E611" s="709">
        <v>225000</v>
      </c>
      <c r="F611" s="737"/>
      <c r="G611" s="711">
        <f t="shared" si="29"/>
        <v>1856345.1500000004</v>
      </c>
      <c r="I611" s="707">
        <v>45631</v>
      </c>
      <c r="J611" s="739"/>
      <c r="K611" s="739"/>
      <c r="L611" s="719" t="s">
        <v>7997</v>
      </c>
      <c r="M611" s="709"/>
      <c r="N611" s="709">
        <v>1506005</v>
      </c>
      <c r="O611" s="711">
        <f t="shared" si="31"/>
        <v>3499046.9799999995</v>
      </c>
    </row>
    <row r="612" spans="1:16" ht="24" x14ac:dyDescent="0.3">
      <c r="A612" s="707">
        <v>45645</v>
      </c>
      <c r="B612" s="745" t="s">
        <v>8112</v>
      </c>
      <c r="C612" s="745" t="s">
        <v>8111</v>
      </c>
      <c r="D612" s="719" t="s">
        <v>8532</v>
      </c>
      <c r="E612" s="709">
        <v>180000</v>
      </c>
      <c r="F612" s="737"/>
      <c r="G612" s="711">
        <f t="shared" ref="G612:G614" si="32">G611-E612+F612</f>
        <v>1676345.1500000004</v>
      </c>
      <c r="I612" s="707">
        <v>45631</v>
      </c>
      <c r="J612" s="739"/>
      <c r="K612" s="739"/>
      <c r="L612" s="721" t="s">
        <v>7197</v>
      </c>
      <c r="M612" s="709">
        <v>30000</v>
      </c>
      <c r="N612" s="709"/>
      <c r="O612" s="711">
        <f t="shared" si="31"/>
        <v>3469046.9799999995</v>
      </c>
      <c r="P612" s="373"/>
    </row>
    <row r="613" spans="1:16" ht="24" x14ac:dyDescent="0.3">
      <c r="A613" s="707">
        <v>45645</v>
      </c>
      <c r="B613" s="745" t="s">
        <v>8112</v>
      </c>
      <c r="C613" s="745" t="s">
        <v>8410</v>
      </c>
      <c r="D613" s="719" t="s">
        <v>8533</v>
      </c>
      <c r="E613" s="709">
        <v>400000</v>
      </c>
      <c r="F613" s="737"/>
      <c r="G613" s="711">
        <f t="shared" si="32"/>
        <v>1276345.1500000004</v>
      </c>
      <c r="I613" s="707">
        <v>45631</v>
      </c>
      <c r="J613" s="740"/>
      <c r="K613" s="740" t="s">
        <v>8142</v>
      </c>
      <c r="L613" s="719" t="s">
        <v>8137</v>
      </c>
      <c r="M613" s="709">
        <v>56000</v>
      </c>
      <c r="N613" s="709"/>
      <c r="O613" s="711">
        <f t="shared" si="31"/>
        <v>3413046.9799999995</v>
      </c>
      <c r="P613" s="373"/>
    </row>
    <row r="614" spans="1:16" ht="24" x14ac:dyDescent="0.3">
      <c r="A614" s="707">
        <v>45645</v>
      </c>
      <c r="B614" s="745" t="s">
        <v>8112</v>
      </c>
      <c r="C614" s="745" t="s">
        <v>8111</v>
      </c>
      <c r="D614" s="719" t="s">
        <v>8532</v>
      </c>
      <c r="E614" s="709">
        <v>320000</v>
      </c>
      <c r="F614" s="737"/>
      <c r="G614" s="711">
        <f t="shared" si="32"/>
        <v>956345.15000000037</v>
      </c>
      <c r="I614" s="707">
        <v>45631</v>
      </c>
      <c r="J614" s="739" t="s">
        <v>8055</v>
      </c>
      <c r="K614" s="739" t="s">
        <v>8485</v>
      </c>
      <c r="L614" s="719" t="s">
        <v>8486</v>
      </c>
      <c r="M614" s="709">
        <v>23000</v>
      </c>
      <c r="N614" s="709"/>
      <c r="O614" s="711">
        <f>N614+O613-M614</f>
        <v>3390046.9799999995</v>
      </c>
    </row>
    <row r="615" spans="1:16" x14ac:dyDescent="0.3">
      <c r="A615" s="707">
        <v>45645</v>
      </c>
      <c r="B615" s="745" t="s">
        <v>8098</v>
      </c>
      <c r="C615" s="745" t="s">
        <v>8016</v>
      </c>
      <c r="D615" s="719" t="s">
        <v>8534</v>
      </c>
      <c r="E615" s="709">
        <v>32600</v>
      </c>
      <c r="F615" s="737"/>
      <c r="G615" s="711">
        <f t="shared" ref="G615" si="33">G614-E615+F615</f>
        <v>923745.15000000037</v>
      </c>
      <c r="I615" s="707">
        <v>45632</v>
      </c>
      <c r="J615" s="739"/>
      <c r="K615" s="739"/>
      <c r="L615" s="719" t="s">
        <v>8487</v>
      </c>
      <c r="M615" s="709">
        <v>1000000</v>
      </c>
      <c r="N615" s="737"/>
      <c r="O615" s="711">
        <f t="shared" si="31"/>
        <v>2390046.9799999995</v>
      </c>
    </row>
    <row r="616" spans="1:16" x14ac:dyDescent="0.3">
      <c r="A616" s="707">
        <v>45646</v>
      </c>
      <c r="B616" s="745" t="s">
        <v>8308</v>
      </c>
      <c r="C616" s="745" t="s">
        <v>8349</v>
      </c>
      <c r="D616" s="719" t="s">
        <v>8535</v>
      </c>
      <c r="E616" s="709">
        <v>325000</v>
      </c>
      <c r="F616" s="737"/>
      <c r="G616" s="711">
        <f t="shared" ref="G616:G627" si="34">G615-E616+F616</f>
        <v>598745.15000000037</v>
      </c>
      <c r="I616" s="707">
        <v>45632</v>
      </c>
      <c r="J616" s="739"/>
      <c r="K616" s="739" t="s">
        <v>8154</v>
      </c>
      <c r="L616" s="719" t="s">
        <v>8488</v>
      </c>
      <c r="M616" s="709">
        <v>500000</v>
      </c>
      <c r="N616" s="737"/>
      <c r="O616" s="711">
        <f t="shared" si="31"/>
        <v>1890046.9799999995</v>
      </c>
    </row>
    <row r="617" spans="1:16" ht="24" x14ac:dyDescent="0.3">
      <c r="A617" s="707">
        <v>45646</v>
      </c>
      <c r="B617" s="745" t="s">
        <v>8112</v>
      </c>
      <c r="C617" s="745" t="s">
        <v>8346</v>
      </c>
      <c r="D617" s="719" t="s">
        <v>8447</v>
      </c>
      <c r="E617" s="709">
        <v>198500</v>
      </c>
      <c r="F617" s="737"/>
      <c r="G617" s="711">
        <f t="shared" si="34"/>
        <v>400245.15000000037</v>
      </c>
      <c r="I617" s="707">
        <v>45632</v>
      </c>
      <c r="J617" s="739" t="s">
        <v>8402</v>
      </c>
      <c r="K617" s="739" t="s">
        <v>8021</v>
      </c>
      <c r="L617" s="719" t="s">
        <v>8489</v>
      </c>
      <c r="M617" s="709">
        <v>120625</v>
      </c>
      <c r="N617" s="737"/>
      <c r="O617" s="711">
        <f t="shared" ref="O617" si="35">N617+O616-M617</f>
        <v>1769421.9799999995</v>
      </c>
    </row>
    <row r="618" spans="1:16" ht="36" x14ac:dyDescent="0.3">
      <c r="A618" s="707">
        <v>45647</v>
      </c>
      <c r="B618" s="745" t="s">
        <v>8269</v>
      </c>
      <c r="C618" s="745" t="s">
        <v>8075</v>
      </c>
      <c r="D618" s="719" t="s">
        <v>8543</v>
      </c>
      <c r="E618" s="709">
        <v>42678</v>
      </c>
      <c r="F618" s="737"/>
      <c r="G618" s="711">
        <f t="shared" si="34"/>
        <v>357567.15000000037</v>
      </c>
      <c r="I618" s="707">
        <v>45633</v>
      </c>
      <c r="J618" s="739" t="s">
        <v>8333</v>
      </c>
      <c r="K618" s="739" t="s">
        <v>7985</v>
      </c>
      <c r="L618" s="719" t="s">
        <v>8490</v>
      </c>
      <c r="M618" s="709">
        <v>244864</v>
      </c>
      <c r="N618" s="737"/>
      <c r="O618" s="711">
        <f t="shared" ref="O618" si="36">N618+O617-M618</f>
        <v>1524557.9799999995</v>
      </c>
    </row>
    <row r="619" spans="1:16" ht="24" x14ac:dyDescent="0.3">
      <c r="A619" s="707">
        <v>45647</v>
      </c>
      <c r="B619" s="745" t="s">
        <v>8520</v>
      </c>
      <c r="C619" s="745" t="s">
        <v>8522</v>
      </c>
      <c r="D619" s="719" t="s">
        <v>8523</v>
      </c>
      <c r="E619" s="709">
        <v>30000</v>
      </c>
      <c r="F619" s="737"/>
      <c r="G619" s="711">
        <f t="shared" si="34"/>
        <v>327567.15000000037</v>
      </c>
      <c r="I619" s="707">
        <v>45633</v>
      </c>
      <c r="J619" s="739" t="s">
        <v>8029</v>
      </c>
      <c r="K619" s="739" t="s">
        <v>8133</v>
      </c>
      <c r="L619" s="719" t="s">
        <v>8491</v>
      </c>
      <c r="M619" s="709">
        <v>117363</v>
      </c>
      <c r="N619" s="737"/>
      <c r="O619" s="711">
        <f t="shared" ref="O619:O622" si="37">N619+O618-M619</f>
        <v>1407194.9799999995</v>
      </c>
    </row>
    <row r="620" spans="1:16" ht="24" x14ac:dyDescent="0.3">
      <c r="A620" s="707">
        <v>45649</v>
      </c>
      <c r="B620" s="745" t="s">
        <v>8548</v>
      </c>
      <c r="C620" s="745" t="s">
        <v>8544</v>
      </c>
      <c r="D620" s="719" t="s">
        <v>8545</v>
      </c>
      <c r="E620" s="709">
        <v>50000</v>
      </c>
      <c r="F620" s="737"/>
      <c r="G620" s="711">
        <f t="shared" si="34"/>
        <v>277567.15000000037</v>
      </c>
      <c r="I620" s="707">
        <v>45636</v>
      </c>
      <c r="J620" s="739" t="s">
        <v>8492</v>
      </c>
      <c r="K620" s="739" t="s">
        <v>8419</v>
      </c>
      <c r="L620" s="719" t="s">
        <v>8493</v>
      </c>
      <c r="M620" s="709">
        <v>45000</v>
      </c>
      <c r="N620" s="737"/>
      <c r="O620" s="711">
        <f t="shared" si="37"/>
        <v>1362194.9799999995</v>
      </c>
    </row>
    <row r="621" spans="1:16" ht="36" x14ac:dyDescent="0.3">
      <c r="A621" s="707">
        <v>45649</v>
      </c>
      <c r="B621" s="745" t="s">
        <v>8547</v>
      </c>
      <c r="C621" s="745" t="s">
        <v>8300</v>
      </c>
      <c r="D621" s="719" t="s">
        <v>8546</v>
      </c>
      <c r="E621" s="709">
        <v>100000</v>
      </c>
      <c r="F621" s="737"/>
      <c r="G621" s="711">
        <f t="shared" si="34"/>
        <v>177567.15000000037</v>
      </c>
      <c r="I621" s="707">
        <v>45637</v>
      </c>
      <c r="J621" s="739" t="s">
        <v>8005</v>
      </c>
      <c r="K621" s="739" t="s">
        <v>7985</v>
      </c>
      <c r="L621" s="719" t="s">
        <v>8494</v>
      </c>
      <c r="M621" s="709">
        <v>131000</v>
      </c>
      <c r="N621" s="737"/>
      <c r="O621" s="711">
        <f t="shared" si="37"/>
        <v>1231194.9799999995</v>
      </c>
    </row>
    <row r="622" spans="1:16" ht="24" x14ac:dyDescent="0.3">
      <c r="A622" s="707">
        <v>45652</v>
      </c>
      <c r="B622" s="745" t="s">
        <v>8508</v>
      </c>
      <c r="C622" s="745" t="s">
        <v>8075</v>
      </c>
      <c r="D622" s="719" t="s">
        <v>8549</v>
      </c>
      <c r="E622" s="709">
        <v>50000</v>
      </c>
      <c r="F622" s="737"/>
      <c r="G622" s="711">
        <f t="shared" si="34"/>
        <v>127567.15000000037</v>
      </c>
      <c r="I622" s="707">
        <v>45637</v>
      </c>
      <c r="J622" s="739" t="s">
        <v>8005</v>
      </c>
      <c r="K622" s="739" t="s">
        <v>8425</v>
      </c>
      <c r="L622" s="719" t="s">
        <v>8423</v>
      </c>
      <c r="M622" s="709">
        <v>200000</v>
      </c>
      <c r="N622" s="737"/>
      <c r="O622" s="711">
        <f t="shared" si="37"/>
        <v>1031194.9799999995</v>
      </c>
    </row>
    <row r="623" spans="1:16" ht="24" x14ac:dyDescent="0.3">
      <c r="A623" s="707">
        <v>45652</v>
      </c>
      <c r="B623" s="745" t="s">
        <v>8269</v>
      </c>
      <c r="C623" s="745" t="s">
        <v>8550</v>
      </c>
      <c r="D623" s="719" t="s">
        <v>8551</v>
      </c>
      <c r="E623" s="709">
        <v>100000</v>
      </c>
      <c r="F623" s="737"/>
      <c r="G623" s="711">
        <f t="shared" si="34"/>
        <v>27567.150000000373</v>
      </c>
      <c r="I623" s="707">
        <v>45637</v>
      </c>
      <c r="J623" s="739" t="s">
        <v>8333</v>
      </c>
      <c r="K623" s="739" t="s">
        <v>7985</v>
      </c>
      <c r="L623" s="719" t="s">
        <v>8495</v>
      </c>
      <c r="M623" s="709">
        <v>161000</v>
      </c>
      <c r="N623" s="737"/>
      <c r="O623" s="711">
        <f t="shared" ref="O623:O627" si="38">N623+O622-M623</f>
        <v>870194.97999999952</v>
      </c>
    </row>
    <row r="624" spans="1:16" ht="24" x14ac:dyDescent="0.3">
      <c r="A624" s="707">
        <v>45654</v>
      </c>
      <c r="B624" s="745" t="s">
        <v>8520</v>
      </c>
      <c r="C624" s="745" t="s">
        <v>8522</v>
      </c>
      <c r="D624" s="719" t="s">
        <v>8523</v>
      </c>
      <c r="E624" s="709">
        <v>27500</v>
      </c>
      <c r="F624" s="737"/>
      <c r="G624" s="711">
        <f t="shared" si="34"/>
        <v>67.150000000372529</v>
      </c>
      <c r="I624" s="707">
        <v>45637</v>
      </c>
      <c r="J624" s="739" t="s">
        <v>8336</v>
      </c>
      <c r="K624" s="739" t="s">
        <v>7990</v>
      </c>
      <c r="L624" s="719" t="s">
        <v>8496</v>
      </c>
      <c r="M624" s="709">
        <v>200000</v>
      </c>
      <c r="N624" s="737"/>
      <c r="O624" s="711">
        <f t="shared" si="38"/>
        <v>670194.97999999952</v>
      </c>
    </row>
    <row r="625" spans="1:17" ht="24" x14ac:dyDescent="0.3">
      <c r="A625" s="707">
        <v>45665</v>
      </c>
      <c r="B625" s="745"/>
      <c r="C625" s="745"/>
      <c r="D625" s="717" t="s">
        <v>8589</v>
      </c>
      <c r="E625" s="709"/>
      <c r="F625" s="709">
        <v>5000019</v>
      </c>
      <c r="G625" s="711">
        <f t="shared" si="34"/>
        <v>5000086.1500000004</v>
      </c>
      <c r="I625" s="707">
        <v>45637</v>
      </c>
      <c r="J625" s="739" t="s">
        <v>8333</v>
      </c>
      <c r="K625" s="739" t="s">
        <v>7985</v>
      </c>
      <c r="L625" s="719" t="s">
        <v>8497</v>
      </c>
      <c r="M625" s="709">
        <v>200000</v>
      </c>
      <c r="N625" s="737"/>
      <c r="O625" s="711">
        <f t="shared" si="38"/>
        <v>470194.97999999952</v>
      </c>
    </row>
    <row r="626" spans="1:17" ht="36" x14ac:dyDescent="0.3">
      <c r="A626" s="707">
        <v>45665</v>
      </c>
      <c r="B626" s="745"/>
      <c r="C626" s="745"/>
      <c r="D626" s="721" t="s">
        <v>7197</v>
      </c>
      <c r="E626" s="759">
        <v>40000</v>
      </c>
      <c r="F626" s="709"/>
      <c r="G626" s="711">
        <f t="shared" si="34"/>
        <v>4960086.1500000004</v>
      </c>
      <c r="I626" s="707">
        <v>45637</v>
      </c>
      <c r="J626" s="739" t="s">
        <v>8333</v>
      </c>
      <c r="K626" s="739" t="s">
        <v>7985</v>
      </c>
      <c r="L626" s="719" t="s">
        <v>8498</v>
      </c>
      <c r="M626" s="709">
        <v>700000</v>
      </c>
      <c r="N626" s="737"/>
      <c r="O626" s="711">
        <f t="shared" si="38"/>
        <v>-229805.02000000048</v>
      </c>
    </row>
    <row r="627" spans="1:17" x14ac:dyDescent="0.3">
      <c r="A627" s="707">
        <v>45668</v>
      </c>
      <c r="B627" s="739" t="s">
        <v>8031</v>
      </c>
      <c r="C627" s="739" t="s">
        <v>1935</v>
      </c>
      <c r="D627" s="719" t="s">
        <v>8600</v>
      </c>
      <c r="E627" s="709">
        <v>13500</v>
      </c>
      <c r="F627" s="737"/>
      <c r="G627" s="711">
        <f t="shared" si="34"/>
        <v>4946586.1500000004</v>
      </c>
      <c r="I627" s="707">
        <v>45638</v>
      </c>
      <c r="J627" s="739"/>
      <c r="K627" s="739" t="s">
        <v>7487</v>
      </c>
      <c r="L627" s="719" t="s">
        <v>8502</v>
      </c>
      <c r="M627" s="709">
        <v>500000</v>
      </c>
      <c r="N627" s="737"/>
      <c r="O627" s="711">
        <f t="shared" si="38"/>
        <v>-729805.02000000048</v>
      </c>
    </row>
    <row r="628" spans="1:17" ht="36" x14ac:dyDescent="0.3">
      <c r="A628" s="707">
        <v>45668</v>
      </c>
      <c r="B628" s="739" t="s">
        <v>8112</v>
      </c>
      <c r="C628" s="739" t="s">
        <v>8075</v>
      </c>
      <c r="D628" s="719" t="s">
        <v>8603</v>
      </c>
      <c r="E628" s="709">
        <v>55175</v>
      </c>
      <c r="F628" s="737"/>
      <c r="G628" s="711">
        <f t="shared" ref="G628" si="39">G627-E628+F628</f>
        <v>4891411.1500000004</v>
      </c>
      <c r="I628" s="707">
        <v>45638</v>
      </c>
      <c r="J628" s="739" t="s">
        <v>8030</v>
      </c>
      <c r="K628" s="739" t="s">
        <v>7985</v>
      </c>
      <c r="L628" s="719" t="s">
        <v>8503</v>
      </c>
      <c r="M628" s="709">
        <v>18000</v>
      </c>
      <c r="N628" s="737"/>
      <c r="O628" s="711">
        <f t="shared" ref="O628" si="40">N628+O627-M628</f>
        <v>-747805.02000000048</v>
      </c>
    </row>
    <row r="629" spans="1:17" ht="24" x14ac:dyDescent="0.3">
      <c r="A629" s="707">
        <v>45668</v>
      </c>
      <c r="B629" s="739" t="s">
        <v>8508</v>
      </c>
      <c r="C629" s="739" t="s">
        <v>8075</v>
      </c>
      <c r="D629" s="719" t="s">
        <v>8604</v>
      </c>
      <c r="E629" s="709">
        <v>45000</v>
      </c>
      <c r="F629" s="737"/>
      <c r="G629" s="711">
        <f t="shared" ref="G629" si="41">G628-E629+F629</f>
        <v>4846411.1500000004</v>
      </c>
      <c r="I629" s="707">
        <v>45640</v>
      </c>
      <c r="J629" s="739" t="s">
        <v>8056</v>
      </c>
      <c r="K629" s="739" t="s">
        <v>8505</v>
      </c>
      <c r="L629" s="719" t="s">
        <v>8504</v>
      </c>
      <c r="M629" s="709">
        <v>50000</v>
      </c>
      <c r="N629" s="737"/>
      <c r="O629" s="711">
        <f t="shared" ref="O629:O634" si="42">N629+O628-M629</f>
        <v>-797805.02000000048</v>
      </c>
      <c r="P629" s="9"/>
    </row>
    <row r="630" spans="1:17" x14ac:dyDescent="0.3">
      <c r="A630" s="707">
        <v>45670</v>
      </c>
      <c r="B630" s="739" t="s">
        <v>8031</v>
      </c>
      <c r="C630" s="739" t="s">
        <v>8075</v>
      </c>
      <c r="D630" s="719" t="s">
        <v>8605</v>
      </c>
      <c r="E630" s="709">
        <v>17960</v>
      </c>
      <c r="F630" s="737"/>
      <c r="G630" s="711">
        <f t="shared" ref="G630" si="43">G629-E630+F630</f>
        <v>4828451.1500000004</v>
      </c>
      <c r="I630" s="707">
        <v>45642</v>
      </c>
      <c r="J630" s="739"/>
      <c r="K630" s="739"/>
      <c r="L630" s="719" t="s">
        <v>8514</v>
      </c>
      <c r="M630" s="709"/>
      <c r="N630" s="709">
        <v>8508670</v>
      </c>
      <c r="O630" s="711">
        <f t="shared" si="42"/>
        <v>7710864.9799999995</v>
      </c>
    </row>
    <row r="631" spans="1:17" x14ac:dyDescent="0.3">
      <c r="A631" s="707">
        <v>45670</v>
      </c>
      <c r="B631" s="739" t="s">
        <v>8112</v>
      </c>
      <c r="C631" s="739" t="s">
        <v>8506</v>
      </c>
      <c r="D631" s="719" t="s">
        <v>8606</v>
      </c>
      <c r="E631" s="709">
        <v>1000000</v>
      </c>
      <c r="F631" s="737"/>
      <c r="G631" s="711">
        <f t="shared" ref="G631" si="44">G630-E631+F631</f>
        <v>3828451.1500000004</v>
      </c>
      <c r="I631" s="707">
        <v>45642</v>
      </c>
      <c r="J631" s="739"/>
      <c r="K631" s="739"/>
      <c r="L631" s="721" t="s">
        <v>7197</v>
      </c>
      <c r="M631" s="709">
        <v>77086</v>
      </c>
      <c r="N631" s="709"/>
      <c r="O631" s="711">
        <f t="shared" si="42"/>
        <v>7633778.9799999995</v>
      </c>
      <c r="Q631" s="373">
        <f>N630-800000</f>
        <v>7708670</v>
      </c>
    </row>
    <row r="632" spans="1:17" ht="24" x14ac:dyDescent="0.3">
      <c r="A632" s="707">
        <v>45670</v>
      </c>
      <c r="B632" s="739"/>
      <c r="C632" s="739" t="s">
        <v>8607</v>
      </c>
      <c r="D632" s="719" t="s">
        <v>8608</v>
      </c>
      <c r="E632" s="709">
        <v>25000</v>
      </c>
      <c r="F632" s="737"/>
      <c r="G632" s="711">
        <f t="shared" ref="G632:G633" si="45">G631-E632+F632</f>
        <v>3803451.1500000004</v>
      </c>
      <c r="I632" s="707">
        <v>45644</v>
      </c>
      <c r="J632" s="756"/>
      <c r="K632" s="756"/>
      <c r="L632" s="719" t="s">
        <v>8524</v>
      </c>
      <c r="M632" s="709">
        <v>500000</v>
      </c>
      <c r="N632" s="737"/>
      <c r="O632" s="711">
        <f t="shared" si="42"/>
        <v>7133778.9799999995</v>
      </c>
      <c r="Q632" s="758">
        <f>Q631*1%</f>
        <v>77086.7</v>
      </c>
    </row>
    <row r="633" spans="1:17" ht="24" x14ac:dyDescent="0.3">
      <c r="A633" s="707">
        <v>45670</v>
      </c>
      <c r="B633" s="739" t="s">
        <v>8341</v>
      </c>
      <c r="C633" s="739" t="s">
        <v>8609</v>
      </c>
      <c r="D633" s="719" t="s">
        <v>8610</v>
      </c>
      <c r="E633" s="709">
        <v>50000</v>
      </c>
      <c r="F633" s="737"/>
      <c r="G633" s="711">
        <f t="shared" si="45"/>
        <v>3753451.1500000004</v>
      </c>
      <c r="I633" s="707">
        <v>45644</v>
      </c>
      <c r="J633" s="739" t="s">
        <v>8336</v>
      </c>
      <c r="K633" s="739" t="s">
        <v>7990</v>
      </c>
      <c r="L633" s="719" t="s">
        <v>8496</v>
      </c>
      <c r="M633" s="709">
        <v>100000</v>
      </c>
      <c r="N633" s="737"/>
      <c r="O633" s="711">
        <f t="shared" si="42"/>
        <v>7033778.9799999995</v>
      </c>
    </row>
    <row r="634" spans="1:17" x14ac:dyDescent="0.3">
      <c r="A634" s="707">
        <v>45670</v>
      </c>
      <c r="B634" s="739" t="s">
        <v>8527</v>
      </c>
      <c r="C634" s="739" t="s">
        <v>8232</v>
      </c>
      <c r="D634" s="719" t="s">
        <v>8233</v>
      </c>
      <c r="E634" s="709">
        <v>20000</v>
      </c>
      <c r="F634" s="737"/>
      <c r="G634" s="711">
        <f t="shared" ref="G634:G657" si="46">G633-E634+F634</f>
        <v>3733451.1500000004</v>
      </c>
      <c r="I634" s="707">
        <v>45644</v>
      </c>
      <c r="J634" s="739" t="s">
        <v>8492</v>
      </c>
      <c r="K634" s="739" t="s">
        <v>8414</v>
      </c>
      <c r="L634" s="719" t="s">
        <v>8529</v>
      </c>
      <c r="M634" s="709">
        <v>100000</v>
      </c>
      <c r="N634" s="737"/>
      <c r="O634" s="711">
        <f t="shared" si="42"/>
        <v>6933778.9799999995</v>
      </c>
    </row>
    <row r="635" spans="1:17" x14ac:dyDescent="0.3">
      <c r="A635" s="707">
        <v>45672</v>
      </c>
      <c r="B635" s="745" t="s">
        <v>8614</v>
      </c>
      <c r="C635" s="745" t="s">
        <v>1935</v>
      </c>
      <c r="D635" s="719" t="s">
        <v>8600</v>
      </c>
      <c r="E635" s="709">
        <v>34000</v>
      </c>
      <c r="F635" s="737"/>
      <c r="G635" s="711">
        <f t="shared" si="46"/>
        <v>3699451.1500000004</v>
      </c>
      <c r="I635" s="707">
        <v>45645</v>
      </c>
      <c r="J635" s="739" t="s">
        <v>8005</v>
      </c>
      <c r="K635" s="739" t="s">
        <v>8149</v>
      </c>
      <c r="L635" s="719" t="s">
        <v>8147</v>
      </c>
      <c r="M635" s="709">
        <v>500000</v>
      </c>
      <c r="N635" s="737"/>
      <c r="O635" s="711">
        <f t="shared" ref="O635" si="47">N635+O634-M635</f>
        <v>6433778.9799999995</v>
      </c>
    </row>
    <row r="636" spans="1:17" ht="24" x14ac:dyDescent="0.3">
      <c r="A636" s="707">
        <v>45672</v>
      </c>
      <c r="B636" s="745"/>
      <c r="C636" s="745" t="s">
        <v>8000</v>
      </c>
      <c r="D636" s="717" t="s">
        <v>8615</v>
      </c>
      <c r="E636" s="709">
        <v>1100000</v>
      </c>
      <c r="F636" s="737"/>
      <c r="G636" s="711">
        <f t="shared" si="46"/>
        <v>2599451.1500000004</v>
      </c>
      <c r="I636" s="707">
        <v>45645</v>
      </c>
      <c r="J636" s="739" t="s">
        <v>8005</v>
      </c>
      <c r="K636" s="739" t="s">
        <v>8320</v>
      </c>
      <c r="L636" s="719" t="s">
        <v>8321</v>
      </c>
      <c r="M636" s="709">
        <v>600000</v>
      </c>
      <c r="N636" s="737"/>
      <c r="O636" s="711">
        <f t="shared" ref="O636:O637" si="48">N636+O635-M636</f>
        <v>5833778.9799999995</v>
      </c>
    </row>
    <row r="637" spans="1:17" ht="24" x14ac:dyDescent="0.3">
      <c r="A637" s="707">
        <v>45673</v>
      </c>
      <c r="B637" s="745"/>
      <c r="C637" s="745" t="s">
        <v>8619</v>
      </c>
      <c r="D637" s="717" t="s">
        <v>8620</v>
      </c>
      <c r="E637" s="709">
        <v>25000</v>
      </c>
      <c r="F637" s="737"/>
      <c r="G637" s="711">
        <f t="shared" si="46"/>
        <v>2574451.1500000004</v>
      </c>
      <c r="I637" s="707">
        <v>45645</v>
      </c>
      <c r="J637" s="739" t="s">
        <v>8005</v>
      </c>
      <c r="K637" s="739" t="s">
        <v>8320</v>
      </c>
      <c r="L637" s="719" t="s">
        <v>8321</v>
      </c>
      <c r="M637" s="709">
        <v>20000</v>
      </c>
      <c r="N637" s="737"/>
      <c r="O637" s="711">
        <f t="shared" si="48"/>
        <v>5813778.9799999995</v>
      </c>
    </row>
    <row r="638" spans="1:17" ht="24" x14ac:dyDescent="0.3">
      <c r="A638" s="707">
        <v>45673</v>
      </c>
      <c r="B638" s="745"/>
      <c r="C638" s="745" t="s">
        <v>8607</v>
      </c>
      <c r="D638" s="717" t="s">
        <v>8621</v>
      </c>
      <c r="E638" s="709">
        <v>25000</v>
      </c>
      <c r="F638" s="737"/>
      <c r="G638" s="711">
        <f t="shared" si="46"/>
        <v>2549451.1500000004</v>
      </c>
      <c r="I638" s="707">
        <v>45646</v>
      </c>
      <c r="J638" s="739" t="s">
        <v>8029</v>
      </c>
      <c r="K638" s="739" t="s">
        <v>8462</v>
      </c>
      <c r="L638" s="719" t="s">
        <v>8536</v>
      </c>
      <c r="M638" s="709">
        <v>150000</v>
      </c>
      <c r="N638" s="737"/>
      <c r="O638" s="711">
        <f t="shared" ref="O638" si="49">N638+O637-M638</f>
        <v>5663778.9799999995</v>
      </c>
    </row>
    <row r="639" spans="1:17" x14ac:dyDescent="0.3">
      <c r="A639" s="707">
        <v>45674</v>
      </c>
      <c r="B639" s="745"/>
      <c r="C639" s="745" t="s">
        <v>8000</v>
      </c>
      <c r="D639" s="717" t="s">
        <v>8615</v>
      </c>
      <c r="E639" s="709">
        <v>500000</v>
      </c>
      <c r="F639" s="737"/>
      <c r="G639" s="711">
        <f t="shared" si="46"/>
        <v>2049451.1500000004</v>
      </c>
      <c r="I639" s="707">
        <v>45646</v>
      </c>
      <c r="J639" s="739" t="s">
        <v>8031</v>
      </c>
      <c r="K639" s="739" t="s">
        <v>8088</v>
      </c>
      <c r="L639" s="719" t="s">
        <v>8537</v>
      </c>
      <c r="M639" s="709">
        <v>100000</v>
      </c>
      <c r="N639" s="737"/>
      <c r="O639" s="711">
        <f t="shared" ref="O639:O640" si="50">N639+O638-M639</f>
        <v>5563778.9799999995</v>
      </c>
    </row>
    <row r="640" spans="1:17" x14ac:dyDescent="0.3">
      <c r="A640" s="707">
        <v>45675</v>
      </c>
      <c r="B640" s="739"/>
      <c r="C640" s="739"/>
      <c r="D640" s="719" t="s">
        <v>8622</v>
      </c>
      <c r="E640" s="709"/>
      <c r="F640" s="709">
        <v>2679142</v>
      </c>
      <c r="G640" s="711">
        <f t="shared" si="46"/>
        <v>4728593.1500000004</v>
      </c>
      <c r="I640" s="707">
        <v>45646</v>
      </c>
      <c r="J640" s="739" t="s">
        <v>8538</v>
      </c>
      <c r="K640" s="739" t="s">
        <v>7983</v>
      </c>
      <c r="L640" s="719" t="s">
        <v>8539</v>
      </c>
      <c r="M640" s="709">
        <v>200000</v>
      </c>
      <c r="N640" s="737"/>
      <c r="O640" s="711">
        <f t="shared" si="50"/>
        <v>5363778.9799999995</v>
      </c>
    </row>
    <row r="641" spans="1:15" x14ac:dyDescent="0.3">
      <c r="A641" s="707">
        <v>45675</v>
      </c>
      <c r="B641" s="739"/>
      <c r="C641" s="745"/>
      <c r="D641" s="721" t="s">
        <v>7197</v>
      </c>
      <c r="E641" s="759">
        <v>26783</v>
      </c>
      <c r="F641" s="709"/>
      <c r="G641" s="711">
        <f t="shared" si="46"/>
        <v>4701810.1500000004</v>
      </c>
      <c r="I641" s="707">
        <v>45647</v>
      </c>
      <c r="J641" s="739" t="s">
        <v>8554</v>
      </c>
      <c r="K641" s="739" t="s">
        <v>8553</v>
      </c>
      <c r="L641" s="719" t="s">
        <v>8552</v>
      </c>
      <c r="M641" s="709">
        <v>52000</v>
      </c>
      <c r="N641" s="737"/>
      <c r="O641" s="711">
        <f t="shared" ref="O641:O642" si="51">N641+O640-M641</f>
        <v>5311778.9799999995</v>
      </c>
    </row>
    <row r="642" spans="1:15" x14ac:dyDescent="0.3">
      <c r="A642" s="707">
        <v>45677</v>
      </c>
      <c r="B642" s="745"/>
      <c r="C642" s="745" t="s">
        <v>8373</v>
      </c>
      <c r="D642" s="717" t="s">
        <v>8627</v>
      </c>
      <c r="E642" s="709">
        <v>245000</v>
      </c>
      <c r="F642" s="709"/>
      <c r="G642" s="711">
        <f t="shared" si="46"/>
        <v>4456810.1500000004</v>
      </c>
      <c r="I642" s="707">
        <v>45647</v>
      </c>
      <c r="J642" s="739" t="s">
        <v>8056</v>
      </c>
      <c r="K642" s="739" t="s">
        <v>8555</v>
      </c>
      <c r="L642" s="719" t="s">
        <v>8556</v>
      </c>
      <c r="M642" s="709">
        <v>140000</v>
      </c>
      <c r="N642" s="737"/>
      <c r="O642" s="711">
        <f t="shared" si="51"/>
        <v>5171778.9799999995</v>
      </c>
    </row>
    <row r="643" spans="1:15" ht="24" x14ac:dyDescent="0.3">
      <c r="A643" s="707">
        <v>45677</v>
      </c>
      <c r="B643" s="745"/>
      <c r="C643" s="745" t="s">
        <v>8000</v>
      </c>
      <c r="D643" s="717" t="s">
        <v>8615</v>
      </c>
      <c r="E643" s="709">
        <v>750000</v>
      </c>
      <c r="F643" s="737"/>
      <c r="G643" s="711">
        <f t="shared" si="46"/>
        <v>3706810.1500000004</v>
      </c>
      <c r="I643" s="707">
        <v>45653</v>
      </c>
      <c r="J643" s="739" t="s">
        <v>8333</v>
      </c>
      <c r="K643" s="739" t="s">
        <v>7985</v>
      </c>
      <c r="L643" s="719" t="s">
        <v>8557</v>
      </c>
      <c r="M643" s="709">
        <v>615000</v>
      </c>
      <c r="N643" s="737"/>
      <c r="O643" s="711">
        <f t="shared" ref="O643" si="52">N643+O642-M643</f>
        <v>4556778.9799999995</v>
      </c>
    </row>
    <row r="644" spans="1:15" x14ac:dyDescent="0.3">
      <c r="A644" s="707">
        <v>45678</v>
      </c>
      <c r="B644" s="745" t="s">
        <v>8269</v>
      </c>
      <c r="C644" s="745" t="s">
        <v>8075</v>
      </c>
      <c r="D644" s="719" t="s">
        <v>8630</v>
      </c>
      <c r="E644" s="709">
        <v>33675</v>
      </c>
      <c r="F644" s="737"/>
      <c r="G644" s="711">
        <f t="shared" si="46"/>
        <v>3673135.1500000004</v>
      </c>
      <c r="I644" s="707">
        <v>45653</v>
      </c>
      <c r="J644" s="739"/>
      <c r="K644" s="739" t="s">
        <v>8154</v>
      </c>
      <c r="L644" s="719" t="s">
        <v>8502</v>
      </c>
      <c r="M644" s="709">
        <v>800000</v>
      </c>
      <c r="N644" s="737"/>
      <c r="O644" s="711">
        <f t="shared" ref="O644" si="53">N644+O643-M644</f>
        <v>3756778.9799999995</v>
      </c>
    </row>
    <row r="645" spans="1:15" ht="24" x14ac:dyDescent="0.3">
      <c r="A645" s="707">
        <v>45678</v>
      </c>
      <c r="B645" s="745" t="s">
        <v>8614</v>
      </c>
      <c r="C645" s="745" t="s">
        <v>8628</v>
      </c>
      <c r="D645" s="719" t="s">
        <v>8629</v>
      </c>
      <c r="E645" s="709">
        <v>100000</v>
      </c>
      <c r="F645" s="737"/>
      <c r="G645" s="711">
        <f t="shared" si="46"/>
        <v>3573135.1500000004</v>
      </c>
      <c r="I645" s="707">
        <v>45654</v>
      </c>
      <c r="J645" s="739" t="s">
        <v>8333</v>
      </c>
      <c r="K645" s="739" t="s">
        <v>7985</v>
      </c>
      <c r="L645" s="719" t="s">
        <v>8561</v>
      </c>
      <c r="M645" s="709">
        <v>100000</v>
      </c>
      <c r="N645" s="737"/>
      <c r="O645" s="711">
        <f t="shared" ref="O645:O647" si="54">N645+O644-M645</f>
        <v>3656778.9799999995</v>
      </c>
    </row>
    <row r="646" spans="1:15" ht="24" x14ac:dyDescent="0.3">
      <c r="A646" s="707">
        <v>45679</v>
      </c>
      <c r="B646" s="745" t="s">
        <v>8508</v>
      </c>
      <c r="C646" s="745" t="s">
        <v>8349</v>
      </c>
      <c r="D646" s="717" t="s">
        <v>7887</v>
      </c>
      <c r="E646" s="709">
        <v>400000</v>
      </c>
      <c r="F646" s="737"/>
      <c r="G646" s="711">
        <f t="shared" si="46"/>
        <v>3173135.1500000004</v>
      </c>
      <c r="I646" s="707">
        <v>45654</v>
      </c>
      <c r="J646" s="739" t="s">
        <v>8030</v>
      </c>
      <c r="K646" s="739" t="s">
        <v>7985</v>
      </c>
      <c r="L646" s="719" t="s">
        <v>8560</v>
      </c>
      <c r="M646" s="709">
        <v>54000</v>
      </c>
      <c r="N646" s="737"/>
      <c r="O646" s="711">
        <f t="shared" si="54"/>
        <v>3602778.9799999995</v>
      </c>
    </row>
    <row r="647" spans="1:15" ht="24" x14ac:dyDescent="0.3">
      <c r="A647" s="707">
        <v>45679</v>
      </c>
      <c r="B647" s="745" t="s">
        <v>8637</v>
      </c>
      <c r="C647" s="745" t="s">
        <v>8638</v>
      </c>
      <c r="D647" s="717" t="s">
        <v>8636</v>
      </c>
      <c r="E647" s="709">
        <v>800000</v>
      </c>
      <c r="F647" s="737"/>
      <c r="G647" s="711">
        <f t="shared" si="46"/>
        <v>2373135.1500000004</v>
      </c>
      <c r="I647" s="707">
        <v>45654</v>
      </c>
      <c r="J647" s="739" t="s">
        <v>8026</v>
      </c>
      <c r="K647" s="739" t="s">
        <v>8558</v>
      </c>
      <c r="L647" s="719" t="s">
        <v>8559</v>
      </c>
      <c r="M647" s="709">
        <v>40000</v>
      </c>
      <c r="N647" s="737"/>
      <c r="O647" s="711">
        <f t="shared" si="54"/>
        <v>3562778.9799999995</v>
      </c>
    </row>
    <row r="648" spans="1:15" ht="24" x14ac:dyDescent="0.3">
      <c r="A648" s="707">
        <v>45680</v>
      </c>
      <c r="B648" s="745" t="s">
        <v>8520</v>
      </c>
      <c r="C648" s="745" t="s">
        <v>8522</v>
      </c>
      <c r="D648" s="719" t="s">
        <v>8523</v>
      </c>
      <c r="E648" s="709">
        <v>83000</v>
      </c>
      <c r="F648" s="737"/>
      <c r="G648" s="711">
        <f t="shared" si="46"/>
        <v>2290135.1500000004</v>
      </c>
      <c r="I648" s="707">
        <v>45654</v>
      </c>
      <c r="J648" s="739" t="s">
        <v>8554</v>
      </c>
      <c r="K648" s="739" t="s">
        <v>7985</v>
      </c>
      <c r="L648" s="719" t="s">
        <v>8562</v>
      </c>
      <c r="M648" s="709">
        <v>31000</v>
      </c>
      <c r="N648" s="737"/>
      <c r="O648" s="711">
        <f t="shared" ref="O648" si="55">N648+O647-M648</f>
        <v>3531778.9799999995</v>
      </c>
    </row>
    <row r="649" spans="1:15" ht="24" x14ac:dyDescent="0.3">
      <c r="A649" s="707">
        <v>45680</v>
      </c>
      <c r="B649" s="739" t="s">
        <v>8570</v>
      </c>
      <c r="C649" s="739" t="s">
        <v>8553</v>
      </c>
      <c r="D649" s="719" t="s">
        <v>8643</v>
      </c>
      <c r="E649" s="709">
        <v>33000</v>
      </c>
      <c r="F649" s="737"/>
      <c r="G649" s="711">
        <f t="shared" si="46"/>
        <v>2257135.1500000004</v>
      </c>
      <c r="I649" s="707">
        <v>45654</v>
      </c>
      <c r="J649" s="739" t="s">
        <v>8333</v>
      </c>
      <c r="K649" s="739" t="s">
        <v>7985</v>
      </c>
      <c r="L649" s="719" t="s">
        <v>8563</v>
      </c>
      <c r="M649" s="709">
        <v>328852</v>
      </c>
      <c r="N649" s="737"/>
      <c r="O649" s="711">
        <f t="shared" ref="O649:O651" si="56">N649+O648-M649</f>
        <v>3202926.9799999995</v>
      </c>
    </row>
    <row r="650" spans="1:15" ht="36" x14ac:dyDescent="0.3">
      <c r="A650" s="707">
        <v>45680</v>
      </c>
      <c r="B650" s="739" t="s">
        <v>8056</v>
      </c>
      <c r="C650" s="739" t="s">
        <v>7983</v>
      </c>
      <c r="D650" s="719" t="s">
        <v>8644</v>
      </c>
      <c r="E650" s="709">
        <v>20000</v>
      </c>
      <c r="F650" s="737"/>
      <c r="G650" s="711">
        <f t="shared" si="46"/>
        <v>2237135.1500000004</v>
      </c>
      <c r="I650" s="707">
        <v>45654</v>
      </c>
      <c r="J650" s="739" t="s">
        <v>8333</v>
      </c>
      <c r="K650" s="739" t="s">
        <v>7985</v>
      </c>
      <c r="L650" s="719" t="s">
        <v>8564</v>
      </c>
      <c r="M650" s="709">
        <v>27480</v>
      </c>
      <c r="N650" s="737"/>
      <c r="O650" s="711">
        <f t="shared" si="56"/>
        <v>3175446.9799999995</v>
      </c>
    </row>
    <row r="651" spans="1:15" ht="36" x14ac:dyDescent="0.3">
      <c r="A651" s="707">
        <v>45680</v>
      </c>
      <c r="B651" s="739" t="s">
        <v>8341</v>
      </c>
      <c r="C651" s="739" t="s">
        <v>8609</v>
      </c>
      <c r="D651" s="719" t="s">
        <v>8610</v>
      </c>
      <c r="E651" s="709">
        <v>21000</v>
      </c>
      <c r="F651" s="737"/>
      <c r="G651" s="711">
        <f t="shared" si="46"/>
        <v>2216135.1500000004</v>
      </c>
      <c r="I651" s="707">
        <v>45654</v>
      </c>
      <c r="J651" s="739" t="s">
        <v>8554</v>
      </c>
      <c r="K651" s="739" t="s">
        <v>8229</v>
      </c>
      <c r="L651" s="719" t="s">
        <v>8565</v>
      </c>
      <c r="M651" s="709">
        <v>59296</v>
      </c>
      <c r="N651" s="737"/>
      <c r="O651" s="711">
        <f t="shared" si="56"/>
        <v>3116150.9799999995</v>
      </c>
    </row>
    <row r="652" spans="1:15" ht="36" x14ac:dyDescent="0.3">
      <c r="A652" s="707">
        <v>45684</v>
      </c>
      <c r="B652" s="745" t="s">
        <v>8652</v>
      </c>
      <c r="C652" s="745" t="s">
        <v>1935</v>
      </c>
      <c r="D652" s="719" t="s">
        <v>8651</v>
      </c>
      <c r="E652" s="709">
        <v>79500</v>
      </c>
      <c r="F652" s="737"/>
      <c r="G652" s="711">
        <f t="shared" si="46"/>
        <v>2136635.1500000004</v>
      </c>
      <c r="I652" s="707">
        <v>45656</v>
      </c>
      <c r="J652" s="739" t="s">
        <v>8333</v>
      </c>
      <c r="K652" s="739" t="s">
        <v>7985</v>
      </c>
      <c r="L652" s="719" t="s">
        <v>8566</v>
      </c>
      <c r="M652" s="709">
        <v>137500</v>
      </c>
      <c r="N652" s="737"/>
      <c r="O652" s="711">
        <f t="shared" ref="O652" si="57">N652+O651-M652</f>
        <v>2978650.9799999995</v>
      </c>
    </row>
    <row r="653" spans="1:15" x14ac:dyDescent="0.3">
      <c r="A653" s="707">
        <v>45686</v>
      </c>
      <c r="B653" s="745"/>
      <c r="C653" s="745" t="s">
        <v>8000</v>
      </c>
      <c r="D653" s="717" t="s">
        <v>8615</v>
      </c>
      <c r="E653" s="709">
        <v>250000</v>
      </c>
      <c r="F653" s="737"/>
      <c r="G653" s="711">
        <f t="shared" si="46"/>
        <v>1886635.1500000004</v>
      </c>
      <c r="I653" s="707">
        <v>45656</v>
      </c>
      <c r="J653" s="739" t="s">
        <v>8002</v>
      </c>
      <c r="K653" s="739" t="s">
        <v>8021</v>
      </c>
      <c r="L653" s="719" t="s">
        <v>8569</v>
      </c>
      <c r="M653" s="709">
        <v>50000</v>
      </c>
      <c r="N653" s="737"/>
      <c r="O653" s="711">
        <f t="shared" ref="O653" si="58">N653+O652-M653</f>
        <v>2928650.9799999995</v>
      </c>
    </row>
    <row r="654" spans="1:15" ht="24" x14ac:dyDescent="0.3">
      <c r="A654" s="707">
        <v>45692</v>
      </c>
      <c r="B654" s="745"/>
      <c r="C654" s="745" t="s">
        <v>8000</v>
      </c>
      <c r="D654" s="717" t="s">
        <v>8615</v>
      </c>
      <c r="E654" s="709">
        <v>1886635</v>
      </c>
      <c r="F654" s="737"/>
      <c r="G654" s="711">
        <f t="shared" si="46"/>
        <v>0.15000000037252903</v>
      </c>
      <c r="I654" s="707">
        <v>45657</v>
      </c>
      <c r="J654" s="739" t="s">
        <v>8333</v>
      </c>
      <c r="K654" s="739" t="s">
        <v>8567</v>
      </c>
      <c r="L654" s="719" t="s">
        <v>8568</v>
      </c>
      <c r="M654" s="709">
        <v>600000</v>
      </c>
      <c r="N654" s="737"/>
      <c r="O654" s="711">
        <f t="shared" ref="O654:O655" si="59">N654+O653-M654</f>
        <v>2328650.9799999995</v>
      </c>
    </row>
    <row r="655" spans="1:15" ht="24" x14ac:dyDescent="0.3">
      <c r="A655" s="707"/>
      <c r="B655" s="745"/>
      <c r="C655" s="745"/>
      <c r="D655" s="717"/>
      <c r="E655" s="709"/>
      <c r="F655" s="737"/>
      <c r="G655" s="711">
        <f t="shared" si="46"/>
        <v>0.15000000037252903</v>
      </c>
      <c r="I655" s="707">
        <v>45657</v>
      </c>
      <c r="J655" s="739" t="s">
        <v>8333</v>
      </c>
      <c r="K655" s="739" t="s">
        <v>8567</v>
      </c>
      <c r="L655" s="719" t="s">
        <v>8568</v>
      </c>
      <c r="M655" s="709">
        <v>400000</v>
      </c>
      <c r="N655" s="737"/>
      <c r="O655" s="711">
        <f t="shared" si="59"/>
        <v>1928650.9799999995</v>
      </c>
    </row>
    <row r="656" spans="1:15" ht="24" x14ac:dyDescent="0.3">
      <c r="A656" s="707"/>
      <c r="B656" s="745"/>
      <c r="C656" s="745"/>
      <c r="D656" s="717"/>
      <c r="E656" s="709"/>
      <c r="F656" s="737"/>
      <c r="G656" s="711">
        <f t="shared" si="46"/>
        <v>0.15000000037252903</v>
      </c>
      <c r="I656" s="707">
        <v>45658</v>
      </c>
      <c r="J656" s="739" t="s">
        <v>8570</v>
      </c>
      <c r="K656" s="739" t="s">
        <v>8229</v>
      </c>
      <c r="L656" s="719" t="s">
        <v>8582</v>
      </c>
      <c r="M656" s="709">
        <v>291040</v>
      </c>
      <c r="N656" s="737"/>
      <c r="O656" s="711">
        <f t="shared" ref="O656:O682" si="60">N656+O655-M656</f>
        <v>1637610.9799999995</v>
      </c>
    </row>
    <row r="657" spans="1:15" ht="24" x14ac:dyDescent="0.3">
      <c r="A657" s="707"/>
      <c r="B657" s="745"/>
      <c r="C657" s="745"/>
      <c r="D657" s="717"/>
      <c r="E657" s="709"/>
      <c r="F657" s="737"/>
      <c r="G657" s="711">
        <f t="shared" si="46"/>
        <v>0.15000000037252903</v>
      </c>
      <c r="I657" s="707">
        <v>45659</v>
      </c>
      <c r="J657" s="739" t="s">
        <v>8554</v>
      </c>
      <c r="K657" s="739" t="s">
        <v>8573</v>
      </c>
      <c r="L657" s="719" t="s">
        <v>8562</v>
      </c>
      <c r="M657" s="709">
        <v>58220</v>
      </c>
      <c r="N657" s="737"/>
      <c r="O657" s="711">
        <f t="shared" si="60"/>
        <v>1579390.9799999995</v>
      </c>
    </row>
    <row r="658" spans="1:15" ht="24" x14ac:dyDescent="0.3">
      <c r="A658" s="737"/>
      <c r="B658" s="745"/>
      <c r="C658" s="745"/>
      <c r="D658" s="717"/>
      <c r="E658" s="709"/>
      <c r="F658" s="737"/>
      <c r="G658" s="737"/>
      <c r="I658" s="707">
        <v>45659</v>
      </c>
      <c r="J658" s="739" t="s">
        <v>8005</v>
      </c>
      <c r="K658" s="739" t="s">
        <v>7980</v>
      </c>
      <c r="L658" s="719" t="s">
        <v>8572</v>
      </c>
      <c r="M658" s="709">
        <v>54400</v>
      </c>
      <c r="N658" s="737"/>
      <c r="O658" s="711">
        <f t="shared" si="60"/>
        <v>1524990.9799999995</v>
      </c>
    </row>
    <row r="659" spans="1:15" ht="24" x14ac:dyDescent="0.3">
      <c r="A659" s="737"/>
      <c r="B659" s="745"/>
      <c r="C659" s="745"/>
      <c r="D659" s="717"/>
      <c r="E659" s="709"/>
      <c r="F659" s="737"/>
      <c r="G659" s="737"/>
      <c r="I659" s="707">
        <v>45659</v>
      </c>
      <c r="J659" s="739" t="s">
        <v>8570</v>
      </c>
      <c r="K659" s="739" t="s">
        <v>8575</v>
      </c>
      <c r="L659" s="719" t="s">
        <v>8574</v>
      </c>
      <c r="M659" s="709">
        <v>180486</v>
      </c>
      <c r="N659" s="737"/>
      <c r="O659" s="711">
        <f t="shared" si="60"/>
        <v>1344504.9799999995</v>
      </c>
    </row>
    <row r="660" spans="1:15" x14ac:dyDescent="0.3">
      <c r="A660" s="737"/>
      <c r="B660" s="745"/>
      <c r="C660" s="745"/>
      <c r="D660" s="717"/>
      <c r="E660" s="709"/>
      <c r="F660" s="737"/>
      <c r="G660" s="737"/>
      <c r="I660" s="707">
        <v>45660</v>
      </c>
      <c r="J660" s="739" t="s">
        <v>8570</v>
      </c>
      <c r="K660" s="739" t="s">
        <v>8205</v>
      </c>
      <c r="L660" s="719" t="s">
        <v>8576</v>
      </c>
      <c r="M660" s="709">
        <v>187000</v>
      </c>
      <c r="N660" s="737"/>
      <c r="O660" s="711">
        <f t="shared" si="60"/>
        <v>1157504.9799999995</v>
      </c>
    </row>
    <row r="661" spans="1:15" ht="24" x14ac:dyDescent="0.3">
      <c r="A661" s="737"/>
      <c r="B661" s="745"/>
      <c r="C661" s="745"/>
      <c r="D661" s="717"/>
      <c r="E661" s="709"/>
      <c r="F661" s="737"/>
      <c r="G661" s="737"/>
      <c r="I661" s="707">
        <v>45660</v>
      </c>
      <c r="J661" s="740" t="s">
        <v>8333</v>
      </c>
      <c r="K661" s="739" t="s">
        <v>7985</v>
      </c>
      <c r="L661" s="719" t="s">
        <v>8577</v>
      </c>
      <c r="M661" s="709">
        <v>118525</v>
      </c>
      <c r="N661" s="737"/>
      <c r="O661" s="711">
        <f t="shared" si="60"/>
        <v>1038979.9799999995</v>
      </c>
    </row>
    <row r="662" spans="1:15" x14ac:dyDescent="0.3">
      <c r="A662" s="737"/>
      <c r="B662" s="745"/>
      <c r="C662" s="745"/>
      <c r="D662" s="717"/>
      <c r="E662" s="709"/>
      <c r="F662" s="737"/>
      <c r="G662" s="737"/>
      <c r="I662" s="707">
        <v>45661</v>
      </c>
      <c r="J662" s="739" t="s">
        <v>8002</v>
      </c>
      <c r="K662" s="739" t="s">
        <v>8021</v>
      </c>
      <c r="L662" s="719" t="s">
        <v>8578</v>
      </c>
      <c r="M662" s="709">
        <v>65000</v>
      </c>
      <c r="N662" s="737"/>
      <c r="O662" s="711">
        <f t="shared" si="60"/>
        <v>973979.97999999952</v>
      </c>
    </row>
    <row r="663" spans="1:15" ht="24" x14ac:dyDescent="0.3">
      <c r="A663" s="737"/>
      <c r="B663" s="745"/>
      <c r="C663" s="745"/>
      <c r="D663" s="717"/>
      <c r="E663" s="709"/>
      <c r="F663" s="737"/>
      <c r="G663" s="737"/>
      <c r="I663" s="707">
        <v>45661</v>
      </c>
      <c r="J663" s="740" t="s">
        <v>8333</v>
      </c>
      <c r="K663" s="739" t="s">
        <v>8425</v>
      </c>
      <c r="L663" s="719" t="s">
        <v>8579</v>
      </c>
      <c r="M663" s="709">
        <v>100000</v>
      </c>
      <c r="N663" s="737"/>
      <c r="O663" s="711">
        <f t="shared" si="60"/>
        <v>873979.97999999952</v>
      </c>
    </row>
    <row r="664" spans="1:15" ht="24" x14ac:dyDescent="0.3">
      <c r="A664" s="737"/>
      <c r="B664" s="745"/>
      <c r="C664" s="745"/>
      <c r="D664" s="717"/>
      <c r="E664" s="709"/>
      <c r="F664" s="737"/>
      <c r="G664" s="737"/>
      <c r="I664" s="707">
        <v>45661</v>
      </c>
      <c r="J664" s="739" t="s">
        <v>8336</v>
      </c>
      <c r="K664" s="739" t="s">
        <v>8226</v>
      </c>
      <c r="L664" s="719" t="s">
        <v>8583</v>
      </c>
      <c r="M664" s="709">
        <v>100000</v>
      </c>
      <c r="N664" s="737"/>
      <c r="O664" s="711">
        <f t="shared" si="60"/>
        <v>773979.97999999952</v>
      </c>
    </row>
    <row r="665" spans="1:15" x14ac:dyDescent="0.3">
      <c r="A665" s="737"/>
      <c r="B665" s="745"/>
      <c r="C665" s="745"/>
      <c r="D665" s="717"/>
      <c r="E665" s="709"/>
      <c r="F665" s="737"/>
      <c r="G665" s="737"/>
      <c r="I665" s="707">
        <v>45661</v>
      </c>
      <c r="J665" s="739" t="s">
        <v>8580</v>
      </c>
      <c r="K665" s="739" t="s">
        <v>8021</v>
      </c>
      <c r="L665" s="719" t="s">
        <v>8581</v>
      </c>
      <c r="M665" s="709">
        <v>90000</v>
      </c>
      <c r="N665" s="737"/>
      <c r="O665" s="711">
        <f t="shared" si="60"/>
        <v>683979.97999999952</v>
      </c>
    </row>
    <row r="666" spans="1:15" x14ac:dyDescent="0.3">
      <c r="A666" s="737"/>
      <c r="B666" s="745"/>
      <c r="C666" s="745"/>
      <c r="D666" s="717"/>
      <c r="E666" s="709"/>
      <c r="F666" s="737"/>
      <c r="G666" s="737"/>
      <c r="I666" s="707">
        <v>45664</v>
      </c>
      <c r="J666" s="739" t="s">
        <v>8031</v>
      </c>
      <c r="K666" s="739" t="s">
        <v>8021</v>
      </c>
      <c r="L666" s="719" t="s">
        <v>8584</v>
      </c>
      <c r="M666" s="709">
        <v>120000</v>
      </c>
      <c r="N666" s="737"/>
      <c r="O666" s="711">
        <f t="shared" si="60"/>
        <v>563979.97999999952</v>
      </c>
    </row>
    <row r="667" spans="1:15" ht="36" x14ac:dyDescent="0.3">
      <c r="A667" s="737"/>
      <c r="B667" s="745"/>
      <c r="C667" s="745"/>
      <c r="D667" s="717"/>
      <c r="E667" s="709"/>
      <c r="F667" s="737"/>
      <c r="G667" s="737"/>
      <c r="I667" s="707">
        <v>45664</v>
      </c>
      <c r="J667" s="739" t="s">
        <v>8527</v>
      </c>
      <c r="K667" s="739" t="s">
        <v>8452</v>
      </c>
      <c r="L667" s="719" t="s">
        <v>8585</v>
      </c>
      <c r="M667" s="709">
        <v>105000</v>
      </c>
      <c r="N667" s="737"/>
      <c r="O667" s="711">
        <f t="shared" si="60"/>
        <v>458979.97999999952</v>
      </c>
    </row>
    <row r="668" spans="1:15" ht="24" x14ac:dyDescent="0.3">
      <c r="A668" s="737"/>
      <c r="B668" s="745"/>
      <c r="C668" s="745"/>
      <c r="D668" s="717"/>
      <c r="E668" s="709"/>
      <c r="F668" s="737"/>
      <c r="G668" s="737"/>
      <c r="I668" s="707">
        <v>45664</v>
      </c>
      <c r="J668" s="739" t="s">
        <v>8527</v>
      </c>
      <c r="K668" s="739" t="s">
        <v>8586</v>
      </c>
      <c r="L668" s="719" t="s">
        <v>8587</v>
      </c>
      <c r="M668" s="709">
        <v>500000</v>
      </c>
      <c r="N668" s="737"/>
      <c r="O668" s="711">
        <f t="shared" si="60"/>
        <v>-41020.020000000484</v>
      </c>
    </row>
    <row r="669" spans="1:15" x14ac:dyDescent="0.3">
      <c r="A669" s="737"/>
      <c r="B669" s="745"/>
      <c r="C669" s="745"/>
      <c r="D669" s="717"/>
      <c r="E669" s="709"/>
      <c r="F669" s="737"/>
      <c r="G669" s="737"/>
      <c r="I669" s="707">
        <v>45664</v>
      </c>
      <c r="J669" s="739" t="s">
        <v>8402</v>
      </c>
      <c r="K669" s="739" t="s">
        <v>8021</v>
      </c>
      <c r="L669" s="719" t="s">
        <v>8588</v>
      </c>
      <c r="M669" s="709">
        <v>239117</v>
      </c>
      <c r="N669" s="737"/>
      <c r="O669" s="711">
        <f t="shared" si="60"/>
        <v>-280137.02000000048</v>
      </c>
    </row>
    <row r="670" spans="1:15" x14ac:dyDescent="0.3">
      <c r="A670" s="737"/>
      <c r="B670" s="745"/>
      <c r="C670" s="745"/>
      <c r="D670" s="717"/>
      <c r="E670" s="709"/>
      <c r="F670" s="737"/>
      <c r="G670" s="737"/>
      <c r="I670" s="707">
        <v>45665</v>
      </c>
      <c r="J670" s="739"/>
      <c r="K670" s="739"/>
      <c r="L670" s="719" t="s">
        <v>8324</v>
      </c>
      <c r="M670" s="709"/>
      <c r="N670" s="709">
        <v>5005006</v>
      </c>
      <c r="O670" s="711">
        <f t="shared" si="60"/>
        <v>4724868.9799999995</v>
      </c>
    </row>
    <row r="671" spans="1:15" x14ac:dyDescent="0.3">
      <c r="A671" s="737"/>
      <c r="B671" s="745"/>
      <c r="C671" s="745"/>
      <c r="D671" s="717"/>
      <c r="E671" s="709"/>
      <c r="F671" s="737"/>
      <c r="G671" s="737"/>
      <c r="I671" s="707">
        <v>45665</v>
      </c>
      <c r="J671" s="739"/>
      <c r="K671" s="739"/>
      <c r="L671" s="721" t="s">
        <v>7197</v>
      </c>
      <c r="M671" s="709">
        <v>40050</v>
      </c>
      <c r="N671" s="709"/>
      <c r="O671" s="711">
        <f t="shared" si="60"/>
        <v>4684818.9799999995</v>
      </c>
    </row>
    <row r="672" spans="1:15" ht="24" x14ac:dyDescent="0.3">
      <c r="A672" s="737"/>
      <c r="B672" s="745"/>
      <c r="C672" s="745"/>
      <c r="D672" s="717"/>
      <c r="E672" s="709"/>
      <c r="F672" s="737"/>
      <c r="G672" s="737"/>
      <c r="I672" s="707">
        <v>45666</v>
      </c>
      <c r="J672" s="739" t="s">
        <v>8333</v>
      </c>
      <c r="K672" s="739" t="s">
        <v>8021</v>
      </c>
      <c r="L672" s="719" t="s">
        <v>8591</v>
      </c>
      <c r="M672" s="709">
        <v>174116</v>
      </c>
      <c r="N672" s="737"/>
      <c r="O672" s="711">
        <f t="shared" si="60"/>
        <v>4510702.9799999995</v>
      </c>
    </row>
    <row r="673" spans="1:15" ht="24" x14ac:dyDescent="0.3">
      <c r="A673" s="737"/>
      <c r="B673" s="745"/>
      <c r="C673" s="745"/>
      <c r="D673" s="717"/>
      <c r="E673" s="709"/>
      <c r="F673" s="737"/>
      <c r="G673" s="737"/>
      <c r="I673" s="707">
        <v>45666</v>
      </c>
      <c r="J673" s="739" t="s">
        <v>8005</v>
      </c>
      <c r="K673" s="739" t="s">
        <v>8592</v>
      </c>
      <c r="L673" s="719" t="s">
        <v>8593</v>
      </c>
      <c r="M673" s="709">
        <v>65000</v>
      </c>
      <c r="N673" s="737"/>
      <c r="O673" s="711">
        <f t="shared" si="60"/>
        <v>4445702.9799999995</v>
      </c>
    </row>
    <row r="674" spans="1:15" ht="24" x14ac:dyDescent="0.3">
      <c r="A674" s="737"/>
      <c r="B674" s="745"/>
      <c r="C674" s="745"/>
      <c r="D674" s="717"/>
      <c r="E674" s="709"/>
      <c r="F674" s="737"/>
      <c r="G674" s="737"/>
      <c r="I674" s="707">
        <v>45666</v>
      </c>
      <c r="J674" s="739" t="s">
        <v>8570</v>
      </c>
      <c r="K674" s="739" t="s">
        <v>7985</v>
      </c>
      <c r="L674" s="719" t="s">
        <v>8562</v>
      </c>
      <c r="M674" s="709">
        <v>65500</v>
      </c>
      <c r="N674" s="737"/>
      <c r="O674" s="711">
        <f t="shared" si="60"/>
        <v>4380202.9799999995</v>
      </c>
    </row>
    <row r="675" spans="1:15" ht="24" x14ac:dyDescent="0.3">
      <c r="A675" s="737"/>
      <c r="B675" s="745"/>
      <c r="C675" s="745"/>
      <c r="D675" s="717"/>
      <c r="E675" s="709"/>
      <c r="F675" s="737"/>
      <c r="G675" s="737"/>
      <c r="I675" s="707">
        <v>45666</v>
      </c>
      <c r="J675" s="739" t="s">
        <v>8570</v>
      </c>
      <c r="K675" s="739" t="s">
        <v>7985</v>
      </c>
      <c r="L675" s="719" t="s">
        <v>8597</v>
      </c>
      <c r="M675" s="709">
        <v>240605</v>
      </c>
      <c r="N675" s="737"/>
      <c r="O675" s="711">
        <f t="shared" si="60"/>
        <v>4139597.9799999995</v>
      </c>
    </row>
    <row r="676" spans="1:15" x14ac:dyDescent="0.3">
      <c r="A676" s="737"/>
      <c r="B676" s="745"/>
      <c r="C676" s="745"/>
      <c r="D676" s="717"/>
      <c r="E676" s="709"/>
      <c r="F676" s="737"/>
      <c r="G676" s="737"/>
      <c r="I676" s="707">
        <v>45666</v>
      </c>
      <c r="J676" s="739"/>
      <c r="K676" s="739"/>
      <c r="L676" s="719" t="s">
        <v>7997</v>
      </c>
      <c r="M676" s="709"/>
      <c r="N676" s="709">
        <v>454164</v>
      </c>
      <c r="O676" s="711">
        <f t="shared" si="60"/>
        <v>4593761.9799999995</v>
      </c>
    </row>
    <row r="677" spans="1:15" x14ac:dyDescent="0.3">
      <c r="A677" s="737"/>
      <c r="B677" s="745"/>
      <c r="C677" s="745"/>
      <c r="D677" s="717"/>
      <c r="E677" s="709"/>
      <c r="F677" s="737"/>
      <c r="G677" s="737"/>
      <c r="I677" s="707">
        <v>45666</v>
      </c>
      <c r="J677" s="739"/>
      <c r="K677" s="739"/>
      <c r="L677" s="721" t="s">
        <v>7197</v>
      </c>
      <c r="M677" s="709">
        <v>4542</v>
      </c>
      <c r="N677" s="709"/>
      <c r="O677" s="711">
        <f t="shared" si="60"/>
        <v>4589219.9799999995</v>
      </c>
    </row>
    <row r="678" spans="1:15" ht="24" x14ac:dyDescent="0.3">
      <c r="A678" s="737"/>
      <c r="B678" s="745"/>
      <c r="C678" s="745"/>
      <c r="D678" s="717"/>
      <c r="E678" s="709"/>
      <c r="F678" s="737"/>
      <c r="G678" s="737"/>
      <c r="I678" s="707">
        <v>45667</v>
      </c>
      <c r="J678" s="739" t="s">
        <v>8005</v>
      </c>
      <c r="K678" s="739" t="s">
        <v>7985</v>
      </c>
      <c r="L678" s="719" t="s">
        <v>8594</v>
      </c>
      <c r="M678" s="709">
        <v>409500</v>
      </c>
      <c r="N678" s="737"/>
      <c r="O678" s="711">
        <f t="shared" si="60"/>
        <v>4179719.9799999995</v>
      </c>
    </row>
    <row r="679" spans="1:15" x14ac:dyDescent="0.3">
      <c r="A679" s="737"/>
      <c r="B679" s="745"/>
      <c r="C679" s="745"/>
      <c r="D679" s="717"/>
      <c r="E679" s="709"/>
      <c r="F679" s="737"/>
      <c r="G679" s="737"/>
      <c r="I679" s="707">
        <v>45667</v>
      </c>
      <c r="J679" s="739" t="s">
        <v>8336</v>
      </c>
      <c r="K679" s="739" t="s">
        <v>8226</v>
      </c>
      <c r="L679" s="719" t="s">
        <v>8595</v>
      </c>
      <c r="M679" s="709">
        <v>100000</v>
      </c>
      <c r="N679" s="737"/>
      <c r="O679" s="711">
        <f t="shared" si="60"/>
        <v>4079719.9799999995</v>
      </c>
    </row>
    <row r="680" spans="1:15" ht="24" x14ac:dyDescent="0.3">
      <c r="A680" s="737"/>
      <c r="B680" s="745"/>
      <c r="C680" s="745"/>
      <c r="D680" s="717"/>
      <c r="E680" s="709"/>
      <c r="F680" s="737"/>
      <c r="G680" s="737"/>
      <c r="I680" s="707">
        <v>45667</v>
      </c>
      <c r="J680" s="739" t="s">
        <v>8054</v>
      </c>
      <c r="K680" s="739" t="s">
        <v>8132</v>
      </c>
      <c r="L680" s="719" t="s">
        <v>8596</v>
      </c>
      <c r="M680" s="709">
        <v>100000</v>
      </c>
      <c r="N680" s="737"/>
      <c r="O680" s="711">
        <f t="shared" si="60"/>
        <v>3979719.9799999995</v>
      </c>
    </row>
    <row r="681" spans="1:15" x14ac:dyDescent="0.3">
      <c r="A681" s="737"/>
      <c r="B681" s="745"/>
      <c r="C681" s="745"/>
      <c r="D681" s="717"/>
      <c r="E681" s="709"/>
      <c r="F681" s="737"/>
      <c r="G681" s="737"/>
      <c r="I681" s="707">
        <v>45668</v>
      </c>
      <c r="J681" s="739" t="s">
        <v>8336</v>
      </c>
      <c r="K681" s="739" t="s">
        <v>7990</v>
      </c>
      <c r="L681" s="719" t="s">
        <v>8598</v>
      </c>
      <c r="M681" s="709">
        <v>200000</v>
      </c>
      <c r="N681" s="737"/>
      <c r="O681" s="711">
        <f t="shared" si="60"/>
        <v>3779719.9799999995</v>
      </c>
    </row>
    <row r="682" spans="1:15" ht="24" x14ac:dyDescent="0.3">
      <c r="A682" s="737"/>
      <c r="B682" s="745"/>
      <c r="C682" s="745"/>
      <c r="D682" s="717"/>
      <c r="E682" s="709"/>
      <c r="F682" s="737"/>
      <c r="G682" s="737"/>
      <c r="I682" s="707">
        <v>45668</v>
      </c>
      <c r="J682" s="739" t="s">
        <v>8056</v>
      </c>
      <c r="K682" s="739" t="s">
        <v>8021</v>
      </c>
      <c r="L682" s="719" t="s">
        <v>8599</v>
      </c>
      <c r="M682" s="709">
        <v>168200</v>
      </c>
      <c r="N682" s="737"/>
      <c r="O682" s="711">
        <f t="shared" si="60"/>
        <v>3611519.9799999995</v>
      </c>
    </row>
    <row r="683" spans="1:15" ht="36" x14ac:dyDescent="0.3">
      <c r="A683" s="737"/>
      <c r="B683" s="745"/>
      <c r="C683" s="745"/>
      <c r="D683" s="717"/>
      <c r="E683" s="709"/>
      <c r="F683" s="737"/>
      <c r="G683" s="737"/>
      <c r="I683" s="707">
        <v>45669</v>
      </c>
      <c r="J683" s="739"/>
      <c r="K683" s="739" t="s">
        <v>8611</v>
      </c>
      <c r="L683" s="719" t="s">
        <v>8612</v>
      </c>
      <c r="M683" s="709">
        <v>120000</v>
      </c>
      <c r="N683" s="737"/>
      <c r="O683" s="711">
        <f t="shared" ref="O683" si="61">N683+O682-M683</f>
        <v>3491519.9799999995</v>
      </c>
    </row>
    <row r="684" spans="1:15" x14ac:dyDescent="0.3">
      <c r="A684" s="737"/>
      <c r="B684" s="745"/>
      <c r="C684" s="745"/>
      <c r="D684" s="717"/>
      <c r="E684" s="709"/>
      <c r="F684" s="737"/>
      <c r="G684" s="737"/>
      <c r="I684" s="707">
        <v>45671</v>
      </c>
      <c r="J684" s="739"/>
      <c r="K684" s="739" t="s">
        <v>8016</v>
      </c>
      <c r="L684" s="719" t="s">
        <v>8617</v>
      </c>
      <c r="M684" s="709">
        <v>1000000</v>
      </c>
      <c r="N684" s="737"/>
      <c r="O684" s="711">
        <f t="shared" ref="O684" si="62">N684+O683-M684</f>
        <v>2491519.9799999995</v>
      </c>
    </row>
    <row r="685" spans="1:15" ht="24" x14ac:dyDescent="0.3">
      <c r="A685" s="737"/>
      <c r="B685" s="745"/>
      <c r="C685" s="745"/>
      <c r="D685" s="717"/>
      <c r="E685" s="709"/>
      <c r="F685" s="737"/>
      <c r="G685" s="737"/>
      <c r="I685" s="707">
        <v>45671</v>
      </c>
      <c r="J685" s="739" t="s">
        <v>8333</v>
      </c>
      <c r="K685" s="739" t="s">
        <v>7985</v>
      </c>
      <c r="L685" s="719" t="s">
        <v>8561</v>
      </c>
      <c r="M685" s="709">
        <v>100000</v>
      </c>
      <c r="N685" s="737"/>
      <c r="O685" s="711">
        <f t="shared" ref="O685:O686" si="63">N685+O684-M685</f>
        <v>2391519.9799999995</v>
      </c>
    </row>
    <row r="686" spans="1:15" x14ac:dyDescent="0.3">
      <c r="A686" s="737"/>
      <c r="B686" s="745"/>
      <c r="C686" s="745"/>
      <c r="D686" s="717"/>
      <c r="E686" s="709"/>
      <c r="F686" s="737"/>
      <c r="G686" s="737"/>
      <c r="I686" s="707">
        <v>45671</v>
      </c>
      <c r="J686" s="739" t="s">
        <v>8002</v>
      </c>
      <c r="K686" s="739" t="s">
        <v>8304</v>
      </c>
      <c r="L686" s="719" t="s">
        <v>8613</v>
      </c>
      <c r="M686" s="709">
        <v>100000</v>
      </c>
      <c r="N686" s="737"/>
      <c r="O686" s="711">
        <f t="shared" si="63"/>
        <v>2291519.9799999995</v>
      </c>
    </row>
    <row r="687" spans="1:15" ht="24" x14ac:dyDescent="0.3">
      <c r="A687" s="737"/>
      <c r="B687" s="745"/>
      <c r="C687" s="745"/>
      <c r="D687" s="717"/>
      <c r="E687" s="709"/>
      <c r="F687" s="737"/>
      <c r="G687" s="737"/>
      <c r="I687" s="707">
        <v>45672</v>
      </c>
      <c r="J687" s="739" t="s">
        <v>8580</v>
      </c>
      <c r="K687" s="739" t="s">
        <v>8133</v>
      </c>
      <c r="L687" s="719" t="s">
        <v>8491</v>
      </c>
      <c r="M687" s="709">
        <v>70470</v>
      </c>
      <c r="N687" s="737"/>
      <c r="O687" s="711">
        <f t="shared" ref="O687" si="64">N687+O686-M687</f>
        <v>2221049.9799999995</v>
      </c>
    </row>
    <row r="688" spans="1:15" ht="24" x14ac:dyDescent="0.3">
      <c r="A688" s="737"/>
      <c r="B688" s="745"/>
      <c r="C688" s="745"/>
      <c r="D688" s="717"/>
      <c r="E688" s="709"/>
      <c r="F688" s="737"/>
      <c r="G688" s="737"/>
      <c r="I688" s="707">
        <v>45672</v>
      </c>
      <c r="J688" s="739" t="s">
        <v>8554</v>
      </c>
      <c r="K688" s="739" t="s">
        <v>7985</v>
      </c>
      <c r="L688" s="719" t="s">
        <v>8616</v>
      </c>
      <c r="M688" s="709">
        <v>94560</v>
      </c>
      <c r="N688" s="737"/>
      <c r="O688" s="711">
        <f t="shared" ref="O688" si="65">N688+O687-M688</f>
        <v>2126489.9799999995</v>
      </c>
    </row>
    <row r="689" spans="1:15" ht="36" x14ac:dyDescent="0.3">
      <c r="A689" s="737"/>
      <c r="B689" s="745"/>
      <c r="C689" s="745"/>
      <c r="D689" s="717"/>
      <c r="E689" s="709"/>
      <c r="F689" s="737"/>
      <c r="G689" s="737"/>
      <c r="I689" s="707">
        <v>45673</v>
      </c>
      <c r="J689" s="739" t="s">
        <v>8570</v>
      </c>
      <c r="K689" s="739" t="s">
        <v>8452</v>
      </c>
      <c r="L689" s="719" t="s">
        <v>8618</v>
      </c>
      <c r="M689" s="709">
        <v>500000</v>
      </c>
      <c r="N689" s="737"/>
      <c r="O689" s="711">
        <f t="shared" ref="O689" si="66">N689+O688-M689</f>
        <v>1626489.9799999995</v>
      </c>
    </row>
    <row r="690" spans="1:15" ht="36" x14ac:dyDescent="0.3">
      <c r="A690" s="737"/>
      <c r="B690" s="745"/>
      <c r="C690" s="745"/>
      <c r="D690" s="717"/>
      <c r="E690" s="709"/>
      <c r="F690" s="737"/>
      <c r="G690" s="737"/>
      <c r="I690" s="707">
        <v>45673</v>
      </c>
      <c r="J690" s="739" t="s">
        <v>8570</v>
      </c>
      <c r="K690" s="739" t="s">
        <v>8452</v>
      </c>
      <c r="L690" s="719" t="s">
        <v>8618</v>
      </c>
      <c r="M690" s="709">
        <v>315400</v>
      </c>
      <c r="N690" s="737"/>
      <c r="O690" s="711">
        <f t="shared" ref="O690:O706" si="67">N690+O689-M690</f>
        <v>1311089.9799999995</v>
      </c>
    </row>
    <row r="691" spans="1:15" ht="36" x14ac:dyDescent="0.3">
      <c r="A691" s="737"/>
      <c r="B691" s="745"/>
      <c r="C691" s="745"/>
      <c r="D691" s="717"/>
      <c r="E691" s="709"/>
      <c r="F691" s="737"/>
      <c r="G691" s="737"/>
      <c r="I691" s="707">
        <v>45673</v>
      </c>
      <c r="J691" s="739" t="s">
        <v>8570</v>
      </c>
      <c r="K691" s="739" t="s">
        <v>8452</v>
      </c>
      <c r="L691" s="719" t="s">
        <v>8618</v>
      </c>
      <c r="M691" s="709">
        <v>300000</v>
      </c>
      <c r="N691" s="737"/>
      <c r="O691" s="711">
        <f t="shared" si="67"/>
        <v>1011089.9799999995</v>
      </c>
    </row>
    <row r="692" spans="1:15" ht="24" x14ac:dyDescent="0.3">
      <c r="A692" s="737"/>
      <c r="B692" s="745"/>
      <c r="C692" s="745"/>
      <c r="D692" s="717"/>
      <c r="E692" s="709"/>
      <c r="F692" s="737"/>
      <c r="G692" s="737"/>
      <c r="I692" s="707">
        <v>45674</v>
      </c>
      <c r="J692" s="739"/>
      <c r="K692" s="739" t="s">
        <v>8611</v>
      </c>
      <c r="L692" s="719" t="s">
        <v>8623</v>
      </c>
      <c r="M692" s="709">
        <v>50000</v>
      </c>
      <c r="N692" s="737"/>
      <c r="O692" s="711">
        <f t="shared" si="67"/>
        <v>961089.97999999952</v>
      </c>
    </row>
    <row r="693" spans="1:15" ht="24" x14ac:dyDescent="0.3">
      <c r="A693" s="737"/>
      <c r="B693" s="745"/>
      <c r="C693" s="745"/>
      <c r="D693" s="717"/>
      <c r="E693" s="709"/>
      <c r="F693" s="737"/>
      <c r="G693" s="737"/>
      <c r="I693" s="707">
        <v>45675</v>
      </c>
      <c r="J693" s="739" t="s">
        <v>8570</v>
      </c>
      <c r="K693" s="739" t="s">
        <v>8553</v>
      </c>
      <c r="L693" s="719" t="s">
        <v>8624</v>
      </c>
      <c r="M693" s="709">
        <v>80000</v>
      </c>
      <c r="N693" s="737"/>
      <c r="O693" s="711">
        <f t="shared" si="67"/>
        <v>881089.97999999952</v>
      </c>
    </row>
    <row r="694" spans="1:15" ht="24" x14ac:dyDescent="0.3">
      <c r="A694" s="737"/>
      <c r="B694" s="745"/>
      <c r="C694" s="745"/>
      <c r="D694" s="717"/>
      <c r="E694" s="709"/>
      <c r="F694" s="737"/>
      <c r="G694" s="737"/>
      <c r="I694" s="707">
        <v>45677</v>
      </c>
      <c r="J694" s="739" t="s">
        <v>8296</v>
      </c>
      <c r="K694" s="739" t="s">
        <v>8425</v>
      </c>
      <c r="L694" s="719" t="s">
        <v>8579</v>
      </c>
      <c r="M694" s="709">
        <v>85000</v>
      </c>
      <c r="N694" s="737"/>
      <c r="O694" s="711">
        <f t="shared" si="67"/>
        <v>796089.97999999952</v>
      </c>
    </row>
    <row r="695" spans="1:15" x14ac:dyDescent="0.3">
      <c r="A695" s="737"/>
      <c r="B695" s="745"/>
      <c r="C695" s="745"/>
      <c r="D695" s="717"/>
      <c r="E695" s="709"/>
      <c r="F695" s="737"/>
      <c r="G695" s="737"/>
      <c r="I695" s="707">
        <v>45677</v>
      </c>
      <c r="J695" s="739" t="s">
        <v>8626</v>
      </c>
      <c r="K695" s="739" t="s">
        <v>8414</v>
      </c>
      <c r="L695" s="719" t="s">
        <v>8625</v>
      </c>
      <c r="M695" s="709">
        <v>250000</v>
      </c>
      <c r="N695" s="737"/>
      <c r="O695" s="711">
        <f t="shared" si="67"/>
        <v>546089.97999999952</v>
      </c>
    </row>
    <row r="696" spans="1:15" ht="24" x14ac:dyDescent="0.3">
      <c r="A696" s="737"/>
      <c r="B696" s="745"/>
      <c r="C696" s="745"/>
      <c r="D696" s="717"/>
      <c r="E696" s="709"/>
      <c r="F696" s="737"/>
      <c r="G696" s="737"/>
      <c r="I696" s="707">
        <v>45678</v>
      </c>
      <c r="J696" s="739" t="s">
        <v>8570</v>
      </c>
      <c r="K696" s="739" t="s">
        <v>7985</v>
      </c>
      <c r="L696" s="719" t="s">
        <v>8631</v>
      </c>
      <c r="M696" s="709">
        <v>194000</v>
      </c>
      <c r="N696" s="737"/>
      <c r="O696" s="711">
        <f t="shared" si="67"/>
        <v>352089.97999999952</v>
      </c>
    </row>
    <row r="697" spans="1:15" x14ac:dyDescent="0.3">
      <c r="A697" s="737"/>
      <c r="B697" s="745"/>
      <c r="C697" s="745"/>
      <c r="D697" s="717"/>
      <c r="E697" s="709"/>
      <c r="F697" s="737"/>
      <c r="G697" s="737"/>
      <c r="I697" s="707">
        <v>45680</v>
      </c>
      <c r="J697" s="739" t="s">
        <v>8538</v>
      </c>
      <c r="K697" s="739" t="s">
        <v>8021</v>
      </c>
      <c r="L697" s="719" t="s">
        <v>8640</v>
      </c>
      <c r="M697" s="709">
        <v>187000</v>
      </c>
      <c r="N697" s="737"/>
      <c r="O697" s="711">
        <f t="shared" si="67"/>
        <v>165089.97999999952</v>
      </c>
    </row>
    <row r="698" spans="1:15" x14ac:dyDescent="0.3">
      <c r="A698" s="737"/>
      <c r="B698" s="745"/>
      <c r="C698" s="745"/>
      <c r="D698" s="717"/>
      <c r="E698" s="709"/>
      <c r="F698" s="737"/>
      <c r="G698" s="737"/>
      <c r="I698" s="707">
        <v>45680</v>
      </c>
      <c r="J698" s="739" t="s">
        <v>8005</v>
      </c>
      <c r="K698" s="739" t="s">
        <v>7985</v>
      </c>
      <c r="L698" s="719" t="s">
        <v>8641</v>
      </c>
      <c r="M698" s="709">
        <v>153000</v>
      </c>
      <c r="N698" s="737"/>
      <c r="O698" s="711">
        <f t="shared" si="67"/>
        <v>12089.979999999516</v>
      </c>
    </row>
    <row r="699" spans="1:15" ht="24" x14ac:dyDescent="0.3">
      <c r="A699" s="737"/>
      <c r="B699" s="745"/>
      <c r="C699" s="745"/>
      <c r="D699" s="717"/>
      <c r="E699" s="709"/>
      <c r="F699" s="737"/>
      <c r="G699" s="737"/>
      <c r="I699" s="707">
        <v>45681</v>
      </c>
      <c r="J699" s="739" t="s">
        <v>8336</v>
      </c>
      <c r="K699" s="739" t="s">
        <v>8226</v>
      </c>
      <c r="L699" s="719" t="s">
        <v>8642</v>
      </c>
      <c r="M699" s="709">
        <v>100000</v>
      </c>
      <c r="N699" s="737"/>
      <c r="O699" s="711">
        <f t="shared" si="67"/>
        <v>-87910.020000000484</v>
      </c>
    </row>
    <row r="700" spans="1:15" ht="36" x14ac:dyDescent="0.3">
      <c r="A700" s="737"/>
      <c r="B700" s="745"/>
      <c r="C700" s="745"/>
      <c r="D700" s="717"/>
      <c r="E700" s="709"/>
      <c r="F700" s="737"/>
      <c r="G700" s="737"/>
      <c r="I700" s="707">
        <v>45682</v>
      </c>
      <c r="J700" s="739"/>
      <c r="K700" s="739" t="s">
        <v>8611</v>
      </c>
      <c r="L700" s="719" t="s">
        <v>8645</v>
      </c>
      <c r="M700" s="709">
        <v>400000</v>
      </c>
      <c r="N700" s="737"/>
      <c r="O700" s="711">
        <f t="shared" si="67"/>
        <v>-487910.02000000048</v>
      </c>
    </row>
    <row r="701" spans="1:15" ht="36" x14ac:dyDescent="0.3">
      <c r="A701" s="737"/>
      <c r="B701" s="745"/>
      <c r="C701" s="745"/>
      <c r="D701" s="717"/>
      <c r="E701" s="709"/>
      <c r="F701" s="737"/>
      <c r="G701" s="737"/>
      <c r="I701" s="707">
        <v>45682</v>
      </c>
      <c r="J701" s="739"/>
      <c r="K701" s="739" t="s">
        <v>8611</v>
      </c>
      <c r="L701" s="719" t="s">
        <v>8645</v>
      </c>
      <c r="M701" s="709">
        <v>100000</v>
      </c>
      <c r="N701" s="737"/>
      <c r="O701" s="711">
        <f t="shared" si="67"/>
        <v>-587910.02000000048</v>
      </c>
    </row>
    <row r="702" spans="1:15" ht="24" x14ac:dyDescent="0.3">
      <c r="A702" s="737"/>
      <c r="B702" s="745"/>
      <c r="C702" s="745"/>
      <c r="D702" s="717"/>
      <c r="E702" s="709"/>
      <c r="F702" s="737"/>
      <c r="G702" s="737"/>
      <c r="I702" s="707">
        <v>45685</v>
      </c>
      <c r="J702" s="739" t="s">
        <v>8031</v>
      </c>
      <c r="K702" s="739" t="s">
        <v>8647</v>
      </c>
      <c r="L702" s="719" t="s">
        <v>8648</v>
      </c>
      <c r="M702" s="709">
        <v>500000</v>
      </c>
      <c r="N702" s="737"/>
      <c r="O702" s="711">
        <f t="shared" si="67"/>
        <v>-1087910.0200000005</v>
      </c>
    </row>
    <row r="703" spans="1:15" ht="24" x14ac:dyDescent="0.3">
      <c r="A703" s="737"/>
      <c r="B703" s="745"/>
      <c r="C703" s="745"/>
      <c r="D703" s="717"/>
      <c r="E703" s="709"/>
      <c r="F703" s="737"/>
      <c r="G703" s="737"/>
      <c r="I703" s="707">
        <v>45685</v>
      </c>
      <c r="J703" s="739" t="s">
        <v>8570</v>
      </c>
      <c r="K703" s="739" t="s">
        <v>7985</v>
      </c>
      <c r="L703" s="719" t="s">
        <v>8616</v>
      </c>
      <c r="M703" s="709">
        <v>117760</v>
      </c>
      <c r="N703" s="737"/>
      <c r="O703" s="711">
        <f t="shared" si="67"/>
        <v>-1205670.0200000005</v>
      </c>
    </row>
    <row r="704" spans="1:15" ht="36" x14ac:dyDescent="0.3">
      <c r="A704" s="737"/>
      <c r="B704" s="745"/>
      <c r="C704" s="745"/>
      <c r="D704" s="717"/>
      <c r="E704" s="709"/>
      <c r="F704" s="737"/>
      <c r="G704" s="737"/>
      <c r="I704" s="707">
        <v>45685</v>
      </c>
      <c r="J704" s="739" t="s">
        <v>8031</v>
      </c>
      <c r="K704" s="739" t="s">
        <v>8133</v>
      </c>
      <c r="L704" s="719" t="s">
        <v>8649</v>
      </c>
      <c r="M704" s="709">
        <v>82010</v>
      </c>
      <c r="N704" s="737"/>
      <c r="O704" s="711">
        <f t="shared" si="67"/>
        <v>-1287680.0200000005</v>
      </c>
    </row>
    <row r="705" spans="1:15" ht="24" x14ac:dyDescent="0.3">
      <c r="A705" s="737"/>
      <c r="B705" s="745"/>
      <c r="C705" s="745"/>
      <c r="D705" s="717"/>
      <c r="E705" s="709"/>
      <c r="F705" s="737"/>
      <c r="G705" s="737"/>
      <c r="I705" s="707">
        <v>45685</v>
      </c>
      <c r="J705" s="739" t="s">
        <v>8554</v>
      </c>
      <c r="K705" s="739" t="s">
        <v>8229</v>
      </c>
      <c r="L705" s="719" t="s">
        <v>8650</v>
      </c>
      <c r="M705" s="709">
        <v>26000</v>
      </c>
      <c r="N705" s="737"/>
      <c r="O705" s="711">
        <f t="shared" si="67"/>
        <v>-1313680.0200000005</v>
      </c>
    </row>
    <row r="706" spans="1:15" ht="36" x14ac:dyDescent="0.3">
      <c r="A706" s="737"/>
      <c r="B706" s="745"/>
      <c r="C706" s="745"/>
      <c r="D706" s="717"/>
      <c r="E706" s="709"/>
      <c r="F706" s="737"/>
      <c r="G706" s="737"/>
      <c r="I706" s="707">
        <v>45686</v>
      </c>
      <c r="J706" s="739"/>
      <c r="K706" s="739" t="s">
        <v>8653</v>
      </c>
      <c r="L706" s="719" t="s">
        <v>8654</v>
      </c>
      <c r="M706" s="709">
        <v>222300</v>
      </c>
      <c r="N706" s="737"/>
      <c r="O706" s="711">
        <f t="shared" si="67"/>
        <v>-1535980.0200000005</v>
      </c>
    </row>
    <row r="707" spans="1:15" ht="24" x14ac:dyDescent="0.3">
      <c r="A707" s="737"/>
      <c r="B707" s="745"/>
      <c r="C707" s="745"/>
      <c r="D707" s="717"/>
      <c r="E707" s="709"/>
      <c r="F707" s="737"/>
      <c r="G707" s="737"/>
      <c r="I707" s="707">
        <v>45686</v>
      </c>
      <c r="J707" s="739" t="s">
        <v>8031</v>
      </c>
      <c r="K707" s="739" t="s">
        <v>8647</v>
      </c>
      <c r="L707" s="719" t="s">
        <v>8648</v>
      </c>
      <c r="M707" s="709">
        <v>310000</v>
      </c>
      <c r="N707" s="737"/>
      <c r="O707" s="711">
        <f t="shared" ref="O707:O708" si="68">N707+O706-M707</f>
        <v>-1845980.0200000005</v>
      </c>
    </row>
    <row r="708" spans="1:15" ht="24" x14ac:dyDescent="0.3">
      <c r="A708" s="737"/>
      <c r="B708" s="745"/>
      <c r="C708" s="745"/>
      <c r="D708" s="717"/>
      <c r="E708" s="709"/>
      <c r="F708" s="737"/>
      <c r="G708" s="737"/>
      <c r="I708" s="707">
        <v>45686</v>
      </c>
      <c r="J708" s="739" t="s">
        <v>8005</v>
      </c>
      <c r="K708" s="739" t="s">
        <v>8655</v>
      </c>
      <c r="L708" s="719" t="s">
        <v>8656</v>
      </c>
      <c r="M708" s="709">
        <v>1000000</v>
      </c>
      <c r="N708" s="737"/>
      <c r="O708" s="711">
        <f t="shared" si="68"/>
        <v>-2845980.0200000005</v>
      </c>
    </row>
    <row r="709" spans="1:15" x14ac:dyDescent="0.3">
      <c r="A709" s="737"/>
      <c r="B709" s="745"/>
      <c r="C709" s="745"/>
      <c r="D709" s="717"/>
      <c r="E709" s="709"/>
      <c r="F709" s="737"/>
      <c r="G709" s="737"/>
      <c r="I709" s="707">
        <v>45686</v>
      </c>
      <c r="J709" s="739"/>
      <c r="K709" s="739"/>
      <c r="L709" s="719" t="s">
        <v>8148</v>
      </c>
      <c r="M709" s="709"/>
      <c r="N709" s="718">
        <v>3637888</v>
      </c>
      <c r="O709" s="711">
        <f t="shared" ref="O709:O715" si="69">N709+O708-M709</f>
        <v>791907.97999999952</v>
      </c>
    </row>
    <row r="710" spans="1:15" x14ac:dyDescent="0.3">
      <c r="A710" s="737"/>
      <c r="B710" s="745"/>
      <c r="C710" s="745"/>
      <c r="D710" s="717"/>
      <c r="E710" s="709"/>
      <c r="F710" s="737"/>
      <c r="G710" s="737"/>
      <c r="I710" s="707">
        <v>45686</v>
      </c>
      <c r="J710" s="739"/>
      <c r="K710" s="739"/>
      <c r="L710" s="719" t="s">
        <v>8148</v>
      </c>
      <c r="M710" s="709"/>
      <c r="N710" s="718">
        <v>3620988</v>
      </c>
      <c r="O710" s="711">
        <f t="shared" si="69"/>
        <v>4412895.9799999995</v>
      </c>
    </row>
    <row r="711" spans="1:15" x14ac:dyDescent="0.3">
      <c r="A711" s="737"/>
      <c r="B711" s="745"/>
      <c r="C711" s="745"/>
      <c r="D711" s="717"/>
      <c r="E711" s="709"/>
      <c r="F711" s="737"/>
      <c r="G711" s="737"/>
      <c r="I711" s="707">
        <v>45686</v>
      </c>
      <c r="J711" s="739"/>
      <c r="K711" s="739"/>
      <c r="L711" s="719" t="s">
        <v>8148</v>
      </c>
      <c r="M711" s="709"/>
      <c r="N711" s="718">
        <v>3604088</v>
      </c>
      <c r="O711" s="711">
        <f t="shared" si="69"/>
        <v>8016983.9799999995</v>
      </c>
    </row>
    <row r="712" spans="1:15" x14ac:dyDescent="0.3">
      <c r="A712" s="737"/>
      <c r="B712" s="745"/>
      <c r="C712" s="745"/>
      <c r="D712" s="717"/>
      <c r="E712" s="709"/>
      <c r="F712" s="737"/>
      <c r="G712" s="737"/>
      <c r="I712" s="707">
        <v>45686</v>
      </c>
      <c r="J712" s="739"/>
      <c r="K712" s="739"/>
      <c r="L712" s="721" t="s">
        <v>7197</v>
      </c>
      <c r="M712" s="716">
        <v>36378</v>
      </c>
      <c r="N712" s="718"/>
      <c r="O712" s="711">
        <f t="shared" si="69"/>
        <v>7980605.9799999995</v>
      </c>
    </row>
    <row r="713" spans="1:15" x14ac:dyDescent="0.3">
      <c r="A713" s="737"/>
      <c r="B713" s="745"/>
      <c r="C713" s="745"/>
      <c r="D713" s="717"/>
      <c r="E713" s="709"/>
      <c r="F713" s="737"/>
      <c r="G713" s="737"/>
      <c r="I713" s="707">
        <v>45686</v>
      </c>
      <c r="J713" s="739"/>
      <c r="K713" s="739"/>
      <c r="L713" s="721" t="s">
        <v>7197</v>
      </c>
      <c r="M713" s="716">
        <v>36209</v>
      </c>
      <c r="N713" s="718"/>
      <c r="O713" s="711">
        <f t="shared" si="69"/>
        <v>7944396.9799999995</v>
      </c>
    </row>
    <row r="714" spans="1:15" x14ac:dyDescent="0.3">
      <c r="A714" s="737"/>
      <c r="B714" s="745"/>
      <c r="C714" s="745"/>
      <c r="D714" s="717"/>
      <c r="E714" s="709"/>
      <c r="F714" s="737"/>
      <c r="G714" s="737"/>
      <c r="I714" s="707">
        <v>45686</v>
      </c>
      <c r="J714" s="739"/>
      <c r="K714" s="739"/>
      <c r="L714" s="721" t="s">
        <v>7197</v>
      </c>
      <c r="M714" s="716">
        <v>36040</v>
      </c>
      <c r="N714" s="718"/>
      <c r="O714" s="711">
        <f t="shared" si="69"/>
        <v>7908356.9799999995</v>
      </c>
    </row>
    <row r="715" spans="1:15" x14ac:dyDescent="0.3">
      <c r="A715" s="737"/>
      <c r="B715" s="745"/>
      <c r="C715" s="745"/>
      <c r="D715" s="717"/>
      <c r="E715" s="709"/>
      <c r="F715" s="737"/>
      <c r="G715" s="737"/>
      <c r="I715" s="707">
        <v>45687</v>
      </c>
      <c r="J715" s="739" t="s">
        <v>8005</v>
      </c>
      <c r="K715" s="739" t="s">
        <v>8451</v>
      </c>
      <c r="L715" s="719" t="s">
        <v>8129</v>
      </c>
      <c r="M715" s="709">
        <v>216741</v>
      </c>
      <c r="N715" s="737"/>
      <c r="O715" s="711">
        <f t="shared" si="69"/>
        <v>7691615.9799999995</v>
      </c>
    </row>
    <row r="716" spans="1:15" x14ac:dyDescent="0.3">
      <c r="A716" s="737"/>
      <c r="B716" s="745"/>
      <c r="C716" s="745"/>
      <c r="D716" s="717"/>
      <c r="E716" s="709"/>
      <c r="F716" s="737"/>
      <c r="G716" s="737"/>
      <c r="I716" s="707">
        <v>45688</v>
      </c>
      <c r="J716" s="739" t="s">
        <v>8005</v>
      </c>
      <c r="K716" s="739" t="s">
        <v>8657</v>
      </c>
      <c r="L716" s="719" t="s">
        <v>8658</v>
      </c>
      <c r="M716" s="709">
        <v>500000</v>
      </c>
      <c r="N716" s="737"/>
      <c r="O716" s="711">
        <f t="shared" ref="O716:O718" si="70">N716+O715-M716</f>
        <v>7191615.9799999995</v>
      </c>
    </row>
    <row r="717" spans="1:15" ht="24" x14ac:dyDescent="0.3">
      <c r="A717" s="737"/>
      <c r="B717" s="745"/>
      <c r="C717" s="745"/>
      <c r="D717" s="717"/>
      <c r="E717" s="709"/>
      <c r="F717" s="737"/>
      <c r="G717" s="737"/>
      <c r="I717" s="707">
        <v>45688</v>
      </c>
      <c r="J717" s="739" t="s">
        <v>8538</v>
      </c>
      <c r="K717" s="739" t="s">
        <v>8659</v>
      </c>
      <c r="L717" s="719" t="s">
        <v>8660</v>
      </c>
      <c r="M717" s="709">
        <v>1000000</v>
      </c>
      <c r="N717" s="737"/>
      <c r="O717" s="711">
        <f t="shared" si="70"/>
        <v>6191615.9799999995</v>
      </c>
    </row>
    <row r="718" spans="1:15" ht="36" x14ac:dyDescent="0.3">
      <c r="A718" s="737"/>
      <c r="B718" s="745"/>
      <c r="C718" s="745"/>
      <c r="D718" s="717"/>
      <c r="E718" s="709"/>
      <c r="F718" s="737"/>
      <c r="G718" s="737"/>
      <c r="I718" s="707">
        <v>45688</v>
      </c>
      <c r="J718" s="739" t="s">
        <v>8492</v>
      </c>
      <c r="K718" s="739" t="s">
        <v>8661</v>
      </c>
      <c r="L718" s="719" t="s">
        <v>8662</v>
      </c>
      <c r="M718" s="709">
        <v>70000</v>
      </c>
      <c r="N718" s="737"/>
      <c r="O718" s="711">
        <f t="shared" si="70"/>
        <v>6121615.9799999995</v>
      </c>
    </row>
    <row r="719" spans="1:15" ht="36" x14ac:dyDescent="0.3">
      <c r="A719" s="737"/>
      <c r="B719" s="745"/>
      <c r="C719" s="745"/>
      <c r="D719" s="717"/>
      <c r="E719" s="709"/>
      <c r="F719" s="737"/>
      <c r="G719" s="737"/>
      <c r="I719" s="707">
        <v>45688</v>
      </c>
      <c r="J719" s="739"/>
      <c r="K719" s="739" t="s">
        <v>8611</v>
      </c>
      <c r="L719" s="719" t="s">
        <v>8663</v>
      </c>
      <c r="M719" s="709">
        <v>200000</v>
      </c>
      <c r="N719" s="737"/>
      <c r="O719" s="711">
        <f t="shared" ref="O719:O725" si="71">N719+O718-M719</f>
        <v>5921615.9799999995</v>
      </c>
    </row>
    <row r="720" spans="1:15" ht="24" x14ac:dyDescent="0.3">
      <c r="A720" s="737"/>
      <c r="B720" s="745"/>
      <c r="C720" s="745"/>
      <c r="D720" s="717"/>
      <c r="E720" s="709"/>
      <c r="F720" s="737"/>
      <c r="G720" s="737"/>
      <c r="I720" s="707">
        <v>45689</v>
      </c>
      <c r="J720" s="739" t="s">
        <v>8664</v>
      </c>
      <c r="K720" s="739" t="s">
        <v>8575</v>
      </c>
      <c r="L720" s="719" t="s">
        <v>8574</v>
      </c>
      <c r="M720" s="709">
        <v>72500</v>
      </c>
      <c r="N720" s="737"/>
      <c r="O720" s="711">
        <f t="shared" si="71"/>
        <v>5849115.9799999995</v>
      </c>
    </row>
    <row r="721" spans="1:15" ht="24" x14ac:dyDescent="0.3">
      <c r="A721" s="737"/>
      <c r="B721" s="745"/>
      <c r="C721" s="745"/>
      <c r="D721" s="717"/>
      <c r="E721" s="709"/>
      <c r="F721" s="737"/>
      <c r="G721" s="737"/>
      <c r="I721" s="707">
        <v>45689</v>
      </c>
      <c r="J721" s="739" t="s">
        <v>8098</v>
      </c>
      <c r="K721" s="739" t="s">
        <v>8355</v>
      </c>
      <c r="L721" s="719" t="s">
        <v>8356</v>
      </c>
      <c r="M721" s="709">
        <v>82000</v>
      </c>
      <c r="N721" s="737"/>
      <c r="O721" s="711">
        <f t="shared" si="71"/>
        <v>5767115.9799999995</v>
      </c>
    </row>
    <row r="722" spans="1:15" ht="24" x14ac:dyDescent="0.3">
      <c r="A722" s="737"/>
      <c r="B722" s="745"/>
      <c r="C722" s="745"/>
      <c r="D722" s="717"/>
      <c r="E722" s="709"/>
      <c r="F722" s="737"/>
      <c r="G722" s="737"/>
      <c r="I722" s="707">
        <v>45689</v>
      </c>
      <c r="J722" s="739" t="s">
        <v>8538</v>
      </c>
      <c r="K722" s="739" t="s">
        <v>8237</v>
      </c>
      <c r="L722" s="719" t="s">
        <v>8665</v>
      </c>
      <c r="M722" s="709">
        <v>101900</v>
      </c>
      <c r="N722" s="737"/>
      <c r="O722" s="711">
        <f t="shared" si="71"/>
        <v>5665215.9799999995</v>
      </c>
    </row>
    <row r="723" spans="1:15" ht="36" x14ac:dyDescent="0.3">
      <c r="A723" s="737"/>
      <c r="B723" s="745"/>
      <c r="C723" s="745"/>
      <c r="D723" s="717"/>
      <c r="E723" s="709"/>
      <c r="F723" s="737"/>
      <c r="G723" s="737"/>
      <c r="I723" s="707">
        <v>45691</v>
      </c>
      <c r="J723" s="739" t="s">
        <v>8570</v>
      </c>
      <c r="K723" s="739" t="s">
        <v>8452</v>
      </c>
      <c r="L723" s="719" t="s">
        <v>8666</v>
      </c>
      <c r="M723" s="709">
        <v>507000</v>
      </c>
      <c r="N723" s="737"/>
      <c r="O723" s="711">
        <f t="shared" si="71"/>
        <v>5158215.9799999995</v>
      </c>
    </row>
    <row r="724" spans="1:15" ht="24" x14ac:dyDescent="0.3">
      <c r="A724" s="737"/>
      <c r="B724" s="745"/>
      <c r="C724" s="745"/>
      <c r="D724" s="717"/>
      <c r="E724" s="709"/>
      <c r="F724" s="737"/>
      <c r="G724" s="737"/>
      <c r="I724" s="707">
        <v>45691</v>
      </c>
      <c r="J724" s="739" t="s">
        <v>8005</v>
      </c>
      <c r="K724" s="739" t="s">
        <v>8667</v>
      </c>
      <c r="L724" s="719" t="s">
        <v>8668</v>
      </c>
      <c r="M724" s="709">
        <v>200000</v>
      </c>
      <c r="N724" s="737"/>
      <c r="O724" s="711">
        <f t="shared" si="71"/>
        <v>4958215.9799999995</v>
      </c>
    </row>
    <row r="725" spans="1:15" ht="24" x14ac:dyDescent="0.3">
      <c r="A725" s="737"/>
      <c r="B725" s="745"/>
      <c r="C725" s="745"/>
      <c r="D725" s="717"/>
      <c r="E725" s="709"/>
      <c r="F725" s="737"/>
      <c r="G725" s="737"/>
      <c r="I725" s="707">
        <v>45691</v>
      </c>
      <c r="J725" s="739" t="s">
        <v>8005</v>
      </c>
      <c r="K725" s="739" t="s">
        <v>8667</v>
      </c>
      <c r="L725" s="719" t="s">
        <v>8668</v>
      </c>
      <c r="M725" s="709">
        <v>200000</v>
      </c>
      <c r="N725" s="737"/>
      <c r="O725" s="711">
        <f t="shared" si="71"/>
        <v>4758215.9799999995</v>
      </c>
    </row>
    <row r="726" spans="1:15" ht="24" x14ac:dyDescent="0.3">
      <c r="A726" s="737"/>
      <c r="B726" s="745"/>
      <c r="C726" s="745"/>
      <c r="D726" s="717"/>
      <c r="E726" s="709"/>
      <c r="F726" s="737"/>
      <c r="G726" s="737"/>
      <c r="I726" s="707">
        <v>45691</v>
      </c>
      <c r="J726" s="739" t="s">
        <v>8570</v>
      </c>
      <c r="K726" s="739" t="s">
        <v>8021</v>
      </c>
      <c r="L726" s="719" t="s">
        <v>8669</v>
      </c>
      <c r="M726" s="709">
        <v>30000</v>
      </c>
      <c r="N726" s="737"/>
      <c r="O726" s="711">
        <f t="shared" ref="O726:O728" si="72">N726+O725-M726</f>
        <v>4728215.9799999995</v>
      </c>
    </row>
    <row r="727" spans="1:15" ht="24" x14ac:dyDescent="0.3">
      <c r="A727" s="737"/>
      <c r="B727" s="745"/>
      <c r="C727" s="745"/>
      <c r="D727" s="717"/>
      <c r="E727" s="709"/>
      <c r="F727" s="737"/>
      <c r="G727" s="737"/>
      <c r="I727" s="707">
        <v>45692</v>
      </c>
      <c r="J727" s="739" t="s">
        <v>8492</v>
      </c>
      <c r="K727" s="739" t="s">
        <v>8653</v>
      </c>
      <c r="L727" s="719" t="s">
        <v>8670</v>
      </c>
      <c r="M727" s="709">
        <v>185100</v>
      </c>
      <c r="N727" s="737"/>
      <c r="O727" s="711">
        <f t="shared" si="72"/>
        <v>4543115.9799999995</v>
      </c>
    </row>
    <row r="728" spans="1:15" ht="24" x14ac:dyDescent="0.3">
      <c r="A728" s="737"/>
      <c r="B728" s="745"/>
      <c r="C728" s="745"/>
      <c r="D728" s="717"/>
      <c r="E728" s="709"/>
      <c r="F728" s="737"/>
      <c r="G728" s="737"/>
      <c r="I728" s="707">
        <v>45692</v>
      </c>
      <c r="J728" s="739" t="s">
        <v>8580</v>
      </c>
      <c r="K728" s="739" t="s">
        <v>8425</v>
      </c>
      <c r="L728" s="719" t="s">
        <v>8579</v>
      </c>
      <c r="M728" s="709">
        <v>100000</v>
      </c>
      <c r="N728" s="737"/>
      <c r="O728" s="711">
        <f t="shared" si="72"/>
        <v>4443115.9799999995</v>
      </c>
    </row>
    <row r="729" spans="1:15" x14ac:dyDescent="0.3">
      <c r="A729" s="737"/>
      <c r="B729" s="745"/>
      <c r="C729" s="745"/>
      <c r="D729" s="717"/>
      <c r="E729" s="709"/>
      <c r="F729" s="737"/>
      <c r="G729" s="737"/>
      <c r="I729" s="737"/>
      <c r="J729" s="739"/>
      <c r="K729" s="739"/>
      <c r="L729" s="719"/>
      <c r="M729" s="709"/>
      <c r="N729" s="737"/>
      <c r="O729" s="737"/>
    </row>
    <row r="730" spans="1:15" x14ac:dyDescent="0.3">
      <c r="A730" s="737"/>
      <c r="B730" s="745"/>
      <c r="C730" s="745"/>
      <c r="D730" s="717"/>
      <c r="E730" s="709"/>
      <c r="F730" s="737"/>
      <c r="G730" s="737"/>
      <c r="I730" s="737"/>
      <c r="J730" s="739"/>
      <c r="K730" s="739"/>
      <c r="L730" s="719"/>
      <c r="M730" s="709"/>
      <c r="N730" s="737"/>
      <c r="O730" s="737"/>
    </row>
    <row r="731" spans="1:15" x14ac:dyDescent="0.3">
      <c r="A731" s="737"/>
      <c r="B731" s="745"/>
      <c r="C731" s="745"/>
      <c r="D731" s="717"/>
      <c r="E731" s="709"/>
      <c r="F731" s="737"/>
      <c r="G731" s="737"/>
      <c r="I731" s="737"/>
      <c r="J731" s="739"/>
      <c r="K731" s="739"/>
      <c r="L731" s="719"/>
      <c r="M731" s="709"/>
      <c r="N731" s="737"/>
      <c r="O731" s="737"/>
    </row>
    <row r="732" spans="1:15" x14ac:dyDescent="0.3">
      <c r="A732" s="737"/>
      <c r="B732" s="745"/>
      <c r="C732" s="745"/>
      <c r="D732" s="717"/>
      <c r="E732" s="709"/>
      <c r="F732" s="737"/>
      <c r="G732" s="737"/>
      <c r="I732" s="737"/>
      <c r="J732" s="739"/>
      <c r="K732" s="739"/>
      <c r="L732" s="719"/>
      <c r="M732" s="709"/>
      <c r="N732" s="737"/>
      <c r="O732" s="737"/>
    </row>
    <row r="733" spans="1:15" x14ac:dyDescent="0.3">
      <c r="A733" s="737"/>
      <c r="B733" s="745"/>
      <c r="C733" s="745"/>
      <c r="D733" s="717"/>
      <c r="E733" s="709"/>
      <c r="F733" s="737"/>
      <c r="G733" s="737"/>
      <c r="I733" s="737"/>
      <c r="J733" s="739"/>
      <c r="K733" s="739"/>
      <c r="L733" s="719"/>
      <c r="M733" s="709"/>
      <c r="N733" s="737"/>
      <c r="O733" s="737"/>
    </row>
    <row r="734" spans="1:15" x14ac:dyDescent="0.3">
      <c r="A734" s="737"/>
      <c r="B734" s="745"/>
      <c r="C734" s="745"/>
      <c r="D734" s="717"/>
      <c r="E734" s="709"/>
      <c r="F734" s="737"/>
      <c r="G734" s="737"/>
      <c r="I734" s="737"/>
      <c r="J734" s="739"/>
      <c r="K734" s="739"/>
      <c r="L734" s="719"/>
      <c r="M734" s="709"/>
      <c r="N734" s="737"/>
      <c r="O734" s="737"/>
    </row>
    <row r="735" spans="1:15" x14ac:dyDescent="0.3">
      <c r="A735" s="737"/>
      <c r="B735" s="745"/>
      <c r="C735" s="745"/>
      <c r="D735" s="717"/>
      <c r="E735" s="709"/>
      <c r="F735" s="737"/>
      <c r="G735" s="737"/>
      <c r="I735" s="737"/>
      <c r="J735" s="739"/>
      <c r="K735" s="739"/>
      <c r="L735" s="719"/>
      <c r="M735" s="709"/>
      <c r="N735" s="737"/>
      <c r="O735" s="737"/>
    </row>
    <row r="736" spans="1:15" x14ac:dyDescent="0.3">
      <c r="A736" s="737"/>
      <c r="B736" s="745"/>
      <c r="C736" s="745"/>
      <c r="D736" s="717"/>
      <c r="E736" s="709"/>
      <c r="F736" s="737"/>
      <c r="G736" s="737"/>
      <c r="I736" s="737"/>
      <c r="J736" s="739"/>
      <c r="K736" s="739"/>
      <c r="L736" s="719"/>
      <c r="M736" s="709"/>
      <c r="N736" s="737"/>
      <c r="O736" s="737"/>
    </row>
    <row r="737" spans="1:15" x14ac:dyDescent="0.3">
      <c r="A737" s="737"/>
      <c r="B737" s="745"/>
      <c r="C737" s="745"/>
      <c r="D737" s="717"/>
      <c r="E737" s="709"/>
      <c r="F737" s="737"/>
      <c r="G737" s="737"/>
      <c r="I737" s="737"/>
      <c r="J737" s="739"/>
      <c r="K737" s="739"/>
      <c r="L737" s="719"/>
      <c r="M737" s="709"/>
      <c r="N737" s="737"/>
      <c r="O737" s="737"/>
    </row>
    <row r="738" spans="1:15" x14ac:dyDescent="0.3">
      <c r="A738" s="737"/>
      <c r="B738" s="745"/>
      <c r="C738" s="745"/>
      <c r="D738" s="717"/>
      <c r="E738" s="709"/>
      <c r="F738" s="737"/>
      <c r="G738" s="737"/>
      <c r="I738" s="737"/>
      <c r="J738" s="739"/>
      <c r="K738" s="739"/>
      <c r="L738" s="719"/>
      <c r="M738" s="709"/>
      <c r="N738" s="737"/>
      <c r="O738" s="737"/>
    </row>
    <row r="739" spans="1:15" x14ac:dyDescent="0.3">
      <c r="A739" s="737"/>
      <c r="B739" s="745"/>
      <c r="C739" s="745"/>
      <c r="D739" s="717"/>
      <c r="E739" s="709"/>
      <c r="F739" s="737"/>
      <c r="G739" s="737"/>
      <c r="I739" s="737"/>
      <c r="J739" s="739"/>
      <c r="K739" s="739"/>
      <c r="L739" s="719"/>
      <c r="M739" s="709"/>
      <c r="N739" s="737"/>
      <c r="O739" s="737"/>
    </row>
    <row r="740" spans="1:15" x14ac:dyDescent="0.3">
      <c r="A740" s="737"/>
      <c r="B740" s="745"/>
      <c r="C740" s="745"/>
      <c r="D740" s="717"/>
      <c r="E740" s="709"/>
      <c r="F740" s="737"/>
      <c r="G740" s="737"/>
      <c r="I740" s="737"/>
      <c r="J740" s="739"/>
      <c r="K740" s="739"/>
      <c r="L740" s="719"/>
      <c r="M740" s="709"/>
      <c r="N740" s="737"/>
      <c r="O740" s="737"/>
    </row>
    <row r="741" spans="1:15" x14ac:dyDescent="0.3">
      <c r="A741" s="737"/>
      <c r="B741" s="745"/>
      <c r="C741" s="745"/>
      <c r="D741" s="717"/>
      <c r="E741" s="709"/>
      <c r="F741" s="737"/>
      <c r="G741" s="737"/>
      <c r="I741" s="737"/>
      <c r="J741" s="739"/>
      <c r="K741" s="739"/>
      <c r="L741" s="719"/>
      <c r="M741" s="709"/>
      <c r="N741" s="737"/>
      <c r="O741" s="737"/>
    </row>
    <row r="742" spans="1:15" x14ac:dyDescent="0.3">
      <c r="A742" s="737"/>
      <c r="B742" s="745"/>
      <c r="C742" s="745"/>
      <c r="D742" s="717"/>
      <c r="E742" s="709"/>
      <c r="F742" s="737"/>
      <c r="G742" s="737"/>
      <c r="I742" s="737"/>
      <c r="J742" s="739"/>
      <c r="K742" s="739"/>
      <c r="L742" s="719"/>
      <c r="M742" s="709"/>
      <c r="N742" s="737"/>
      <c r="O742" s="737"/>
    </row>
    <row r="743" spans="1:15" x14ac:dyDescent="0.3">
      <c r="A743" s="737"/>
      <c r="B743" s="745"/>
      <c r="C743" s="745"/>
      <c r="D743" s="717"/>
      <c r="E743" s="709"/>
      <c r="F743" s="737"/>
      <c r="G743" s="737"/>
      <c r="I743" s="737"/>
      <c r="J743" s="739"/>
      <c r="K743" s="739"/>
      <c r="L743" s="719"/>
      <c r="M743" s="709"/>
      <c r="N743" s="737"/>
      <c r="O743" s="737"/>
    </row>
    <row r="744" spans="1:15" x14ac:dyDescent="0.3">
      <c r="A744" s="737"/>
      <c r="B744" s="745"/>
      <c r="C744" s="745"/>
      <c r="D744" s="717"/>
      <c r="E744" s="709"/>
      <c r="F744" s="737"/>
      <c r="G744" s="737"/>
      <c r="I744" s="737"/>
      <c r="J744" s="739"/>
      <c r="K744" s="739"/>
      <c r="L744" s="719"/>
      <c r="M744" s="709"/>
      <c r="N744" s="737"/>
      <c r="O744" s="737"/>
    </row>
    <row r="745" spans="1:15" x14ac:dyDescent="0.3">
      <c r="A745" s="737"/>
      <c r="B745" s="745"/>
      <c r="C745" s="745"/>
      <c r="D745" s="717"/>
      <c r="E745" s="709"/>
      <c r="F745" s="737"/>
      <c r="G745" s="737"/>
      <c r="I745" s="737"/>
      <c r="J745" s="739"/>
      <c r="K745" s="739"/>
      <c r="L745" s="719"/>
      <c r="M745" s="709"/>
      <c r="N745" s="737"/>
      <c r="O745" s="737"/>
    </row>
    <row r="746" spans="1:15" x14ac:dyDescent="0.3">
      <c r="A746" s="737"/>
      <c r="B746" s="745"/>
      <c r="C746" s="745"/>
      <c r="D746" s="717"/>
      <c r="E746" s="709"/>
      <c r="F746" s="737"/>
      <c r="G746" s="737"/>
      <c r="I746" s="737"/>
      <c r="J746" s="739"/>
      <c r="K746" s="739"/>
      <c r="L746" s="719"/>
      <c r="M746" s="709"/>
      <c r="N746" s="737"/>
      <c r="O746" s="737"/>
    </row>
    <row r="747" spans="1:15" x14ac:dyDescent="0.3">
      <c r="A747" s="737"/>
      <c r="B747" s="745"/>
      <c r="C747" s="745"/>
      <c r="D747" s="717"/>
      <c r="E747" s="709"/>
      <c r="F747" s="737"/>
      <c r="G747" s="737"/>
      <c r="I747" s="737"/>
      <c r="J747" s="739"/>
      <c r="K747" s="739"/>
      <c r="L747" s="719"/>
      <c r="M747" s="709"/>
      <c r="N747" s="737"/>
      <c r="O747" s="737"/>
    </row>
    <row r="748" spans="1:15" x14ac:dyDescent="0.3">
      <c r="A748" s="737"/>
      <c r="B748" s="745"/>
      <c r="C748" s="745"/>
      <c r="D748" s="717"/>
      <c r="E748" s="709"/>
      <c r="F748" s="737"/>
      <c r="G748" s="737"/>
      <c r="I748" s="737"/>
      <c r="J748" s="739"/>
      <c r="K748" s="739"/>
      <c r="L748" s="719"/>
      <c r="M748" s="709"/>
      <c r="N748" s="737"/>
      <c r="O748" s="737"/>
    </row>
    <row r="749" spans="1:15" x14ac:dyDescent="0.3">
      <c r="A749" s="737"/>
      <c r="B749" s="745"/>
      <c r="C749" s="745"/>
      <c r="D749" s="717"/>
      <c r="E749" s="709"/>
      <c r="F749" s="737"/>
      <c r="G749" s="737"/>
      <c r="I749" s="737"/>
      <c r="J749" s="739"/>
      <c r="K749" s="739"/>
      <c r="L749" s="719"/>
      <c r="M749" s="709"/>
      <c r="N749" s="737"/>
      <c r="O749" s="737"/>
    </row>
    <row r="750" spans="1:15" x14ac:dyDescent="0.3">
      <c r="A750" s="737"/>
      <c r="B750" s="745"/>
      <c r="C750" s="745"/>
      <c r="D750" s="717"/>
      <c r="E750" s="709"/>
      <c r="F750" s="737"/>
      <c r="G750" s="737"/>
      <c r="I750" s="737"/>
      <c r="J750" s="739"/>
      <c r="K750" s="739"/>
      <c r="L750" s="719"/>
      <c r="M750" s="709"/>
      <c r="N750" s="737"/>
      <c r="O750" s="737"/>
    </row>
    <row r="751" spans="1:15" x14ac:dyDescent="0.3">
      <c r="A751" s="737"/>
      <c r="B751" s="745"/>
      <c r="C751" s="745"/>
      <c r="D751" s="717"/>
      <c r="E751" s="709"/>
      <c r="F751" s="737"/>
      <c r="G751" s="737"/>
      <c r="I751" s="737"/>
      <c r="J751" s="739"/>
      <c r="K751" s="739"/>
      <c r="L751" s="719"/>
      <c r="M751" s="709"/>
      <c r="N751" s="737"/>
      <c r="O751" s="737"/>
    </row>
    <row r="752" spans="1:15" x14ac:dyDescent="0.3">
      <c r="A752" s="737"/>
      <c r="B752" s="745"/>
      <c r="C752" s="745"/>
      <c r="D752" s="717"/>
      <c r="E752" s="709"/>
      <c r="F752" s="737"/>
      <c r="G752" s="737"/>
      <c r="I752" s="737"/>
      <c r="J752" s="739"/>
      <c r="K752" s="739"/>
      <c r="L752" s="719"/>
      <c r="M752" s="709"/>
      <c r="N752" s="737"/>
      <c r="O752" s="737"/>
    </row>
    <row r="753" spans="1:15" x14ac:dyDescent="0.3">
      <c r="A753" s="737"/>
      <c r="B753" s="745"/>
      <c r="C753" s="745"/>
      <c r="D753" s="717"/>
      <c r="E753" s="709"/>
      <c r="F753" s="737"/>
      <c r="G753" s="737"/>
      <c r="I753" s="737"/>
      <c r="J753" s="739"/>
      <c r="K753" s="739"/>
      <c r="L753" s="719"/>
      <c r="M753" s="709"/>
      <c r="N753" s="737"/>
      <c r="O753" s="737"/>
    </row>
    <row r="754" spans="1:15" x14ac:dyDescent="0.3">
      <c r="A754" s="737"/>
      <c r="B754" s="745"/>
      <c r="C754" s="745"/>
      <c r="D754" s="717"/>
      <c r="E754" s="709"/>
      <c r="F754" s="737"/>
      <c r="G754" s="737"/>
      <c r="I754" s="737"/>
      <c r="J754" s="739"/>
      <c r="K754" s="739"/>
      <c r="L754" s="719"/>
      <c r="M754" s="709"/>
      <c r="N754" s="737"/>
      <c r="O754" s="737"/>
    </row>
    <row r="755" spans="1:15" x14ac:dyDescent="0.3">
      <c r="A755" s="737"/>
      <c r="B755" s="745"/>
      <c r="C755" s="745"/>
      <c r="D755" s="717"/>
      <c r="E755" s="709"/>
      <c r="F755" s="737"/>
      <c r="G755" s="737"/>
      <c r="I755" s="737"/>
      <c r="J755" s="739"/>
      <c r="K755" s="739"/>
      <c r="L755" s="719"/>
      <c r="M755" s="709"/>
      <c r="N755" s="737"/>
      <c r="O755" s="737"/>
    </row>
    <row r="756" spans="1:15" x14ac:dyDescent="0.3">
      <c r="A756" s="737"/>
      <c r="B756" s="745"/>
      <c r="C756" s="745"/>
      <c r="D756" s="717"/>
      <c r="E756" s="709"/>
      <c r="F756" s="737"/>
      <c r="G756" s="737"/>
      <c r="I756" s="737"/>
      <c r="J756" s="739"/>
      <c r="K756" s="739"/>
      <c r="L756" s="719"/>
      <c r="M756" s="709"/>
      <c r="N756" s="737"/>
      <c r="O756" s="737"/>
    </row>
    <row r="757" spans="1:15" x14ac:dyDescent="0.3">
      <c r="A757" s="737"/>
      <c r="B757" s="745"/>
      <c r="C757" s="745"/>
      <c r="D757" s="717"/>
      <c r="E757" s="709"/>
      <c r="F757" s="737"/>
      <c r="G757" s="737"/>
      <c r="I757" s="737"/>
      <c r="J757" s="739"/>
      <c r="K757" s="739"/>
      <c r="L757" s="719"/>
      <c r="M757" s="709"/>
      <c r="N757" s="737"/>
      <c r="O757" s="737"/>
    </row>
    <row r="758" spans="1:15" x14ac:dyDescent="0.3">
      <c r="A758" s="737"/>
      <c r="B758" s="745"/>
      <c r="C758" s="745"/>
      <c r="D758" s="717"/>
      <c r="E758" s="709"/>
      <c r="F758" s="737"/>
      <c r="G758" s="737"/>
      <c r="I758" s="737"/>
      <c r="J758" s="739"/>
      <c r="K758" s="739"/>
      <c r="L758" s="719"/>
      <c r="M758" s="709"/>
      <c r="N758" s="737"/>
      <c r="O758" s="737"/>
    </row>
    <row r="759" spans="1:15" x14ac:dyDescent="0.3">
      <c r="A759" s="737"/>
      <c r="B759" s="745"/>
      <c r="C759" s="745"/>
      <c r="D759" s="717"/>
      <c r="E759" s="709"/>
      <c r="F759" s="737"/>
      <c r="G759" s="737"/>
      <c r="I759" s="737"/>
      <c r="J759" s="739"/>
      <c r="K759" s="739"/>
      <c r="L759" s="719"/>
      <c r="M759" s="709"/>
      <c r="N759" s="737"/>
      <c r="O759" s="737"/>
    </row>
    <row r="760" spans="1:15" x14ac:dyDescent="0.3">
      <c r="A760" s="737"/>
      <c r="B760" s="745"/>
      <c r="C760" s="745"/>
      <c r="D760" s="717"/>
      <c r="E760" s="709"/>
      <c r="F760" s="737"/>
      <c r="G760" s="737"/>
      <c r="I760" s="737"/>
      <c r="J760" s="739"/>
      <c r="K760" s="739"/>
      <c r="L760" s="719"/>
      <c r="M760" s="709"/>
      <c r="N760" s="737"/>
      <c r="O760" s="737"/>
    </row>
    <row r="761" spans="1:15" x14ac:dyDescent="0.3">
      <c r="A761" s="737"/>
      <c r="B761" s="745"/>
      <c r="C761" s="745"/>
      <c r="D761" s="717"/>
      <c r="E761" s="709"/>
      <c r="F761" s="737"/>
      <c r="G761" s="737"/>
      <c r="I761" s="737"/>
      <c r="J761" s="739"/>
      <c r="K761" s="739"/>
      <c r="L761" s="719"/>
      <c r="M761" s="709"/>
      <c r="N761" s="737"/>
      <c r="O761" s="737"/>
    </row>
    <row r="762" spans="1:15" x14ac:dyDescent="0.3">
      <c r="A762" s="737"/>
      <c r="B762" s="745"/>
      <c r="C762" s="745"/>
      <c r="D762" s="717"/>
      <c r="E762" s="709"/>
      <c r="F762" s="737"/>
      <c r="G762" s="737"/>
      <c r="I762" s="737"/>
      <c r="J762" s="739"/>
      <c r="K762" s="739"/>
      <c r="L762" s="719"/>
      <c r="M762" s="709"/>
      <c r="N762" s="737"/>
      <c r="O762" s="737"/>
    </row>
    <row r="763" spans="1:15" x14ac:dyDescent="0.3">
      <c r="A763" s="737"/>
      <c r="B763" s="745"/>
      <c r="C763" s="745"/>
      <c r="D763" s="717"/>
      <c r="E763" s="709"/>
      <c r="F763" s="737"/>
      <c r="G763" s="737"/>
      <c r="I763" s="737"/>
      <c r="J763" s="739"/>
      <c r="K763" s="739"/>
      <c r="L763" s="719"/>
      <c r="M763" s="709"/>
      <c r="N763" s="737"/>
      <c r="O763" s="737"/>
    </row>
    <row r="764" spans="1:15" x14ac:dyDescent="0.3">
      <c r="A764" s="737"/>
      <c r="B764" s="745"/>
      <c r="C764" s="745"/>
      <c r="D764" s="717"/>
      <c r="E764" s="709"/>
      <c r="F764" s="737"/>
      <c r="G764" s="737"/>
      <c r="I764" s="737"/>
      <c r="J764" s="739"/>
      <c r="K764" s="739"/>
      <c r="L764" s="719"/>
      <c r="M764" s="709"/>
      <c r="N764" s="737"/>
      <c r="O764" s="737"/>
    </row>
    <row r="765" spans="1:15" x14ac:dyDescent="0.3">
      <c r="A765" s="737"/>
      <c r="B765" s="745"/>
      <c r="C765" s="745"/>
      <c r="D765" s="717"/>
      <c r="E765" s="709"/>
      <c r="F765" s="737"/>
      <c r="G765" s="737"/>
      <c r="I765" s="737"/>
      <c r="J765" s="739"/>
      <c r="K765" s="739"/>
      <c r="L765" s="719"/>
      <c r="M765" s="709"/>
      <c r="N765" s="737"/>
      <c r="O765" s="737"/>
    </row>
    <row r="766" spans="1:15" x14ac:dyDescent="0.3">
      <c r="A766" s="737"/>
      <c r="B766" s="745"/>
      <c r="C766" s="745"/>
      <c r="D766" s="717"/>
      <c r="E766" s="709"/>
      <c r="F766" s="737"/>
      <c r="G766" s="737"/>
      <c r="I766" s="737"/>
      <c r="J766" s="739"/>
      <c r="K766" s="739"/>
      <c r="L766" s="719"/>
      <c r="M766" s="709"/>
      <c r="N766" s="737"/>
      <c r="O766" s="737"/>
    </row>
    <row r="767" spans="1:15" x14ac:dyDescent="0.3">
      <c r="A767" s="737"/>
      <c r="B767" s="745"/>
      <c r="C767" s="745"/>
      <c r="D767" s="717"/>
      <c r="E767" s="709"/>
      <c r="F767" s="737"/>
      <c r="G767" s="737"/>
      <c r="I767" s="737"/>
      <c r="J767" s="739"/>
      <c r="K767" s="739"/>
      <c r="L767" s="719"/>
      <c r="M767" s="709"/>
      <c r="N767" s="737"/>
      <c r="O767" s="737"/>
    </row>
    <row r="768" spans="1:15" x14ac:dyDescent="0.3">
      <c r="A768" s="737"/>
      <c r="B768" s="745"/>
      <c r="C768" s="745"/>
      <c r="D768" s="717"/>
      <c r="E768" s="709"/>
      <c r="F768" s="737"/>
      <c r="G768" s="737"/>
      <c r="I768" s="737"/>
      <c r="J768" s="739"/>
      <c r="K768" s="739"/>
      <c r="L768" s="719"/>
      <c r="M768" s="709"/>
      <c r="N768" s="737"/>
      <c r="O768" s="737"/>
    </row>
    <row r="769" spans="1:15" x14ac:dyDescent="0.3">
      <c r="A769" s="737"/>
      <c r="B769" s="745"/>
      <c r="C769" s="745"/>
      <c r="D769" s="717"/>
      <c r="E769" s="709"/>
      <c r="F769" s="737"/>
      <c r="G769" s="737"/>
      <c r="I769" s="737"/>
      <c r="J769" s="739"/>
      <c r="K769" s="739"/>
      <c r="L769" s="719"/>
      <c r="M769" s="709"/>
      <c r="N769" s="737"/>
      <c r="O769" s="737"/>
    </row>
    <row r="770" spans="1:15" x14ac:dyDescent="0.3">
      <c r="A770" s="737"/>
      <c r="B770" s="745"/>
      <c r="C770" s="745"/>
      <c r="D770" s="717"/>
      <c r="E770" s="709"/>
      <c r="F770" s="737"/>
      <c r="G770" s="737"/>
      <c r="I770" s="737"/>
      <c r="J770" s="739"/>
      <c r="K770" s="739"/>
      <c r="L770" s="719"/>
      <c r="M770" s="709"/>
      <c r="N770" s="737"/>
      <c r="O770" s="737"/>
    </row>
    <row r="771" spans="1:15" x14ac:dyDescent="0.3">
      <c r="A771" s="737"/>
      <c r="B771" s="745"/>
      <c r="C771" s="745"/>
      <c r="D771" s="717"/>
      <c r="E771" s="709"/>
      <c r="F771" s="737"/>
      <c r="G771" s="737"/>
      <c r="I771" s="737"/>
      <c r="J771" s="739"/>
      <c r="K771" s="739"/>
      <c r="L771" s="719"/>
      <c r="M771" s="709"/>
      <c r="N771" s="737"/>
      <c r="O771" s="737"/>
    </row>
    <row r="772" spans="1:15" x14ac:dyDescent="0.3">
      <c r="A772" s="737"/>
      <c r="B772" s="745"/>
      <c r="C772" s="745"/>
      <c r="D772" s="717"/>
      <c r="E772" s="709"/>
      <c r="F772" s="737"/>
      <c r="G772" s="737"/>
      <c r="I772" s="737"/>
      <c r="J772" s="739"/>
      <c r="K772" s="739"/>
      <c r="L772" s="719"/>
      <c r="M772" s="709"/>
      <c r="N772" s="737"/>
      <c r="O772" s="737"/>
    </row>
    <row r="773" spans="1:15" x14ac:dyDescent="0.3">
      <c r="A773" s="737"/>
      <c r="B773" s="745"/>
      <c r="C773" s="745"/>
      <c r="D773" s="717"/>
      <c r="E773" s="709"/>
      <c r="F773" s="737"/>
      <c r="G773" s="737"/>
      <c r="I773" s="737"/>
      <c r="J773" s="739"/>
      <c r="K773" s="739"/>
      <c r="L773" s="719"/>
      <c r="M773" s="709"/>
      <c r="N773" s="737"/>
      <c r="O773" s="737"/>
    </row>
    <row r="774" spans="1:15" x14ac:dyDescent="0.3">
      <c r="A774" s="737"/>
      <c r="B774" s="745"/>
      <c r="C774" s="745"/>
      <c r="D774" s="717"/>
      <c r="E774" s="709"/>
      <c r="F774" s="737"/>
      <c r="G774" s="737"/>
      <c r="I774" s="737"/>
      <c r="J774" s="739"/>
      <c r="K774" s="739"/>
      <c r="L774" s="719"/>
      <c r="M774" s="709"/>
      <c r="N774" s="737"/>
      <c r="O774" s="737"/>
    </row>
    <row r="775" spans="1:15" x14ac:dyDescent="0.3">
      <c r="A775" s="737"/>
      <c r="B775" s="745"/>
      <c r="C775" s="745"/>
      <c r="D775" s="717"/>
      <c r="E775" s="709"/>
      <c r="F775" s="737"/>
      <c r="G775" s="737"/>
      <c r="I775" s="737"/>
      <c r="J775" s="739"/>
      <c r="K775" s="739"/>
      <c r="L775" s="719"/>
      <c r="M775" s="709"/>
      <c r="N775" s="737"/>
      <c r="O775" s="737"/>
    </row>
    <row r="776" spans="1:15" x14ac:dyDescent="0.3">
      <c r="A776" s="737"/>
      <c r="B776" s="745"/>
      <c r="C776" s="745"/>
      <c r="D776" s="717"/>
      <c r="E776" s="709"/>
      <c r="F776" s="737"/>
      <c r="G776" s="737"/>
      <c r="I776" s="737"/>
      <c r="J776" s="739"/>
      <c r="K776" s="739"/>
      <c r="L776" s="719"/>
      <c r="M776" s="709"/>
      <c r="N776" s="737"/>
      <c r="O776" s="737"/>
    </row>
    <row r="777" spans="1:15" x14ac:dyDescent="0.3">
      <c r="A777" s="737"/>
      <c r="B777" s="745"/>
      <c r="C777" s="745"/>
      <c r="D777" s="717"/>
      <c r="E777" s="709"/>
      <c r="F777" s="737"/>
      <c r="G777" s="737"/>
      <c r="I777" s="737"/>
      <c r="J777" s="739"/>
      <c r="K777" s="739"/>
      <c r="L777" s="719"/>
      <c r="M777" s="709"/>
      <c r="N777" s="737"/>
      <c r="O777" s="737"/>
    </row>
    <row r="778" spans="1:15" x14ac:dyDescent="0.3">
      <c r="A778" s="737"/>
      <c r="B778" s="745"/>
      <c r="C778" s="745"/>
      <c r="D778" s="717"/>
      <c r="E778" s="709"/>
      <c r="F778" s="737"/>
      <c r="G778" s="737"/>
      <c r="I778" s="737"/>
      <c r="J778" s="739"/>
      <c r="K778" s="739"/>
      <c r="L778" s="719"/>
      <c r="M778" s="709"/>
      <c r="N778" s="737"/>
      <c r="O778" s="737"/>
    </row>
    <row r="779" spans="1:15" x14ac:dyDescent="0.3">
      <c r="A779" s="737"/>
      <c r="B779" s="745"/>
      <c r="C779" s="745"/>
      <c r="D779" s="717"/>
      <c r="E779" s="709"/>
      <c r="F779" s="737"/>
      <c r="G779" s="737"/>
      <c r="I779" s="737"/>
      <c r="J779" s="739"/>
      <c r="K779" s="739"/>
      <c r="L779" s="719"/>
      <c r="M779" s="709"/>
      <c r="N779" s="737"/>
      <c r="O779" s="737"/>
    </row>
    <row r="780" spans="1:15" x14ac:dyDescent="0.3">
      <c r="A780" s="737"/>
      <c r="B780" s="745"/>
      <c r="C780" s="745"/>
      <c r="D780" s="717"/>
      <c r="E780" s="709"/>
      <c r="F780" s="737"/>
      <c r="G780" s="737"/>
      <c r="I780" s="737"/>
      <c r="J780" s="739"/>
      <c r="K780" s="739"/>
      <c r="L780" s="719"/>
      <c r="M780" s="709"/>
      <c r="N780" s="737"/>
      <c r="O780" s="737"/>
    </row>
    <row r="781" spans="1:15" x14ac:dyDescent="0.3">
      <c r="A781" s="737"/>
      <c r="B781" s="745"/>
      <c r="C781" s="745"/>
      <c r="D781" s="717"/>
      <c r="E781" s="709"/>
      <c r="F781" s="737"/>
      <c r="G781" s="737"/>
      <c r="I781" s="737"/>
      <c r="J781" s="739"/>
      <c r="K781" s="739"/>
      <c r="L781" s="719"/>
      <c r="M781" s="709"/>
      <c r="N781" s="737"/>
      <c r="O781" s="737"/>
    </row>
    <row r="782" spans="1:15" x14ac:dyDescent="0.3">
      <c r="A782" s="737"/>
      <c r="B782" s="745"/>
      <c r="C782" s="745"/>
      <c r="D782" s="717"/>
      <c r="E782" s="709"/>
      <c r="F782" s="737"/>
      <c r="G782" s="737"/>
      <c r="I782" s="737"/>
      <c r="J782" s="739"/>
      <c r="K782" s="739"/>
      <c r="L782" s="719"/>
      <c r="M782" s="709"/>
      <c r="N782" s="737"/>
      <c r="O782" s="737"/>
    </row>
    <row r="783" spans="1:15" x14ac:dyDescent="0.3">
      <c r="A783" s="737"/>
      <c r="B783" s="745"/>
      <c r="C783" s="745"/>
      <c r="D783" s="717"/>
      <c r="E783" s="709"/>
      <c r="F783" s="737"/>
      <c r="G783" s="737"/>
      <c r="I783" s="737"/>
      <c r="J783" s="739"/>
      <c r="K783" s="739"/>
      <c r="L783" s="719"/>
      <c r="M783" s="709"/>
      <c r="N783" s="737"/>
      <c r="O783" s="737"/>
    </row>
    <row r="784" spans="1:15" x14ac:dyDescent="0.3">
      <c r="A784" s="737"/>
      <c r="B784" s="745"/>
      <c r="C784" s="745"/>
      <c r="D784" s="717"/>
      <c r="E784" s="709"/>
      <c r="F784" s="737"/>
      <c r="G784" s="737"/>
      <c r="I784" s="737"/>
      <c r="J784" s="739"/>
      <c r="K784" s="739"/>
      <c r="L784" s="719"/>
      <c r="M784" s="709"/>
      <c r="N784" s="737"/>
      <c r="O784" s="737"/>
    </row>
    <row r="785" spans="1:15" x14ac:dyDescent="0.3">
      <c r="A785" s="737"/>
      <c r="B785" s="745"/>
      <c r="C785" s="745"/>
      <c r="D785" s="717"/>
      <c r="E785" s="709"/>
      <c r="F785" s="737"/>
      <c r="G785" s="737"/>
      <c r="I785" s="737"/>
      <c r="J785" s="739"/>
      <c r="K785" s="739"/>
      <c r="L785" s="719"/>
      <c r="M785" s="709"/>
      <c r="N785" s="737"/>
      <c r="O785" s="737"/>
    </row>
    <row r="786" spans="1:15" x14ac:dyDescent="0.3">
      <c r="A786" s="737"/>
      <c r="B786" s="745"/>
      <c r="C786" s="745"/>
      <c r="D786" s="717"/>
      <c r="E786" s="709"/>
      <c r="F786" s="737"/>
      <c r="G786" s="737"/>
      <c r="I786" s="737"/>
      <c r="J786" s="739"/>
      <c r="K786" s="739"/>
      <c r="L786" s="719"/>
      <c r="M786" s="709"/>
      <c r="N786" s="737"/>
      <c r="O786" s="737"/>
    </row>
    <row r="787" spans="1:15" x14ac:dyDescent="0.3">
      <c r="A787" s="737"/>
      <c r="B787" s="745"/>
      <c r="C787" s="745"/>
      <c r="D787" s="717"/>
      <c r="E787" s="709"/>
      <c r="F787" s="737"/>
      <c r="G787" s="737"/>
      <c r="I787" s="737"/>
      <c r="J787" s="739"/>
      <c r="K787" s="739"/>
      <c r="L787" s="719"/>
      <c r="M787" s="709"/>
      <c r="N787" s="737"/>
      <c r="O787" s="737"/>
    </row>
    <row r="788" spans="1:15" x14ac:dyDescent="0.3">
      <c r="A788" s="737"/>
      <c r="B788" s="745"/>
      <c r="C788" s="745"/>
      <c r="D788" s="717"/>
      <c r="E788" s="709"/>
      <c r="F788" s="737"/>
      <c r="G788" s="737"/>
      <c r="I788" s="737"/>
      <c r="J788" s="739"/>
      <c r="K788" s="739"/>
      <c r="L788" s="719"/>
      <c r="M788" s="709"/>
      <c r="N788" s="737"/>
      <c r="O788" s="737"/>
    </row>
    <row r="789" spans="1:15" x14ac:dyDescent="0.3">
      <c r="A789" s="737"/>
      <c r="B789" s="745"/>
      <c r="C789" s="745"/>
      <c r="D789" s="717"/>
      <c r="E789" s="709"/>
      <c r="F789" s="737"/>
      <c r="G789" s="737"/>
      <c r="I789" s="737"/>
      <c r="J789" s="739"/>
      <c r="K789" s="739"/>
      <c r="L789" s="719"/>
      <c r="M789" s="709"/>
      <c r="N789" s="737"/>
      <c r="O789" s="737"/>
    </row>
    <row r="790" spans="1:15" x14ac:dyDescent="0.3">
      <c r="A790" s="737"/>
      <c r="B790" s="745"/>
      <c r="C790" s="745"/>
      <c r="D790" s="717"/>
      <c r="E790" s="709"/>
      <c r="F790" s="737"/>
      <c r="G790" s="737"/>
      <c r="I790" s="737"/>
      <c r="J790" s="739"/>
      <c r="K790" s="739"/>
      <c r="L790" s="719"/>
      <c r="M790" s="709"/>
      <c r="N790" s="737"/>
      <c r="O790" s="737"/>
    </row>
    <row r="791" spans="1:15" x14ac:dyDescent="0.3">
      <c r="A791" s="737"/>
      <c r="B791" s="745"/>
      <c r="C791" s="745"/>
      <c r="D791" s="717"/>
      <c r="E791" s="709"/>
      <c r="F791" s="737"/>
      <c r="G791" s="737"/>
      <c r="I791" s="737"/>
      <c r="J791" s="739"/>
      <c r="K791" s="739"/>
      <c r="L791" s="719"/>
      <c r="M791" s="709"/>
      <c r="N791" s="737"/>
      <c r="O791" s="737"/>
    </row>
    <row r="792" spans="1:15" x14ac:dyDescent="0.3">
      <c r="A792" s="737"/>
      <c r="B792" s="745"/>
      <c r="C792" s="745"/>
      <c r="D792" s="717"/>
      <c r="E792" s="709"/>
      <c r="F792" s="737"/>
      <c r="G792" s="737"/>
      <c r="I792" s="737"/>
      <c r="J792" s="739"/>
      <c r="K792" s="739"/>
      <c r="L792" s="719"/>
      <c r="M792" s="709"/>
      <c r="N792" s="737"/>
      <c r="O792" s="737"/>
    </row>
    <row r="793" spans="1:15" x14ac:dyDescent="0.3">
      <c r="A793" s="737"/>
      <c r="B793" s="745"/>
      <c r="C793" s="745"/>
      <c r="D793" s="717"/>
      <c r="E793" s="709"/>
      <c r="F793" s="737"/>
      <c r="G793" s="737"/>
      <c r="I793" s="737"/>
      <c r="J793" s="739"/>
      <c r="K793" s="739"/>
      <c r="L793" s="719"/>
      <c r="M793" s="709"/>
      <c r="N793" s="737"/>
      <c r="O793" s="737"/>
    </row>
    <row r="794" spans="1:15" x14ac:dyDescent="0.3">
      <c r="A794" s="737"/>
      <c r="B794" s="745"/>
      <c r="C794" s="745"/>
      <c r="D794" s="717"/>
      <c r="E794" s="709"/>
      <c r="F794" s="737"/>
      <c r="G794" s="737"/>
      <c r="I794" s="737"/>
      <c r="J794" s="739"/>
      <c r="K794" s="739"/>
      <c r="L794" s="719"/>
      <c r="M794" s="709"/>
      <c r="N794" s="737"/>
      <c r="O794" s="737"/>
    </row>
    <row r="795" spans="1:15" x14ac:dyDescent="0.3">
      <c r="A795" s="737"/>
      <c r="B795" s="745"/>
      <c r="C795" s="745"/>
      <c r="D795" s="717"/>
      <c r="E795" s="709"/>
      <c r="F795" s="737"/>
      <c r="G795" s="737"/>
      <c r="I795" s="737"/>
      <c r="J795" s="739"/>
      <c r="K795" s="739"/>
      <c r="L795" s="719"/>
      <c r="M795" s="709"/>
      <c r="N795" s="737"/>
      <c r="O795" s="737"/>
    </row>
    <row r="796" spans="1:15" x14ac:dyDescent="0.3">
      <c r="A796" s="737"/>
      <c r="B796" s="745"/>
      <c r="C796" s="745"/>
      <c r="D796" s="717"/>
      <c r="E796" s="709"/>
      <c r="F796" s="737"/>
      <c r="G796" s="737"/>
      <c r="I796" s="737"/>
      <c r="J796" s="739"/>
      <c r="K796" s="739"/>
      <c r="L796" s="719"/>
      <c r="M796" s="709"/>
      <c r="N796" s="737"/>
      <c r="O796" s="737"/>
    </row>
    <row r="797" spans="1:15" x14ac:dyDescent="0.3">
      <c r="A797" s="737"/>
      <c r="B797" s="745"/>
      <c r="C797" s="745"/>
      <c r="D797" s="717"/>
      <c r="E797" s="709"/>
      <c r="F797" s="737"/>
      <c r="G797" s="737"/>
      <c r="I797" s="737"/>
      <c r="J797" s="739"/>
      <c r="K797" s="739"/>
      <c r="L797" s="719"/>
      <c r="M797" s="709"/>
      <c r="N797" s="737"/>
      <c r="O797" s="737"/>
    </row>
    <row r="798" spans="1:15" x14ac:dyDescent="0.3">
      <c r="A798" s="737"/>
      <c r="B798" s="745"/>
      <c r="C798" s="745"/>
      <c r="D798" s="717"/>
      <c r="E798" s="709"/>
      <c r="F798" s="737"/>
      <c r="G798" s="737"/>
      <c r="I798" s="737"/>
      <c r="J798" s="739"/>
      <c r="K798" s="739"/>
      <c r="L798" s="719"/>
      <c r="M798" s="709"/>
      <c r="N798" s="737"/>
      <c r="O798" s="737"/>
    </row>
    <row r="799" spans="1:15" x14ac:dyDescent="0.3">
      <c r="A799" s="737"/>
      <c r="B799" s="745"/>
      <c r="C799" s="745"/>
      <c r="D799" s="717"/>
      <c r="E799" s="709"/>
      <c r="F799" s="737"/>
      <c r="G799" s="737"/>
      <c r="I799" s="737"/>
      <c r="J799" s="739"/>
      <c r="K799" s="739"/>
      <c r="L799" s="719"/>
      <c r="M799" s="709"/>
      <c r="N799" s="737"/>
      <c r="O799" s="737"/>
    </row>
    <row r="800" spans="1:15" x14ac:dyDescent="0.3">
      <c r="A800" s="737"/>
      <c r="B800" s="745"/>
      <c r="C800" s="745"/>
      <c r="D800" s="717"/>
      <c r="E800" s="709"/>
      <c r="F800" s="737"/>
      <c r="G800" s="737"/>
      <c r="I800" s="737"/>
      <c r="J800" s="739"/>
      <c r="K800" s="739"/>
      <c r="L800" s="719"/>
      <c r="M800" s="709"/>
      <c r="N800" s="737"/>
      <c r="O800" s="737"/>
    </row>
    <row r="801" spans="1:15" x14ac:dyDescent="0.3">
      <c r="A801" s="737"/>
      <c r="B801" s="745"/>
      <c r="C801" s="745"/>
      <c r="D801" s="717"/>
      <c r="E801" s="709"/>
      <c r="F801" s="737"/>
      <c r="G801" s="737"/>
      <c r="I801" s="737"/>
      <c r="J801" s="739"/>
      <c r="K801" s="739"/>
      <c r="L801" s="719"/>
      <c r="M801" s="709"/>
      <c r="N801" s="737"/>
      <c r="O801" s="737"/>
    </row>
    <row r="802" spans="1:15" x14ac:dyDescent="0.3">
      <c r="A802" s="737"/>
      <c r="B802" s="745"/>
      <c r="C802" s="745"/>
      <c r="D802" s="717"/>
      <c r="E802" s="709"/>
      <c r="F802" s="737"/>
      <c r="G802" s="737"/>
      <c r="I802" s="737"/>
      <c r="J802" s="739"/>
      <c r="K802" s="739"/>
      <c r="L802" s="719"/>
      <c r="M802" s="709"/>
      <c r="N802" s="737"/>
      <c r="O802" s="737"/>
    </row>
    <row r="803" spans="1:15" x14ac:dyDescent="0.3">
      <c r="A803" s="737"/>
      <c r="B803" s="745"/>
      <c r="C803" s="745"/>
      <c r="D803" s="717"/>
      <c r="E803" s="709"/>
      <c r="F803" s="737"/>
      <c r="G803" s="737"/>
      <c r="I803" s="737"/>
      <c r="J803" s="739"/>
      <c r="K803" s="739"/>
      <c r="L803" s="719"/>
      <c r="M803" s="709"/>
      <c r="N803" s="737"/>
      <c r="O803" s="737"/>
    </row>
    <row r="804" spans="1:15" x14ac:dyDescent="0.3">
      <c r="A804" s="737"/>
      <c r="B804" s="745"/>
      <c r="C804" s="745"/>
      <c r="D804" s="717"/>
      <c r="E804" s="709"/>
      <c r="F804" s="737"/>
      <c r="G804" s="737"/>
      <c r="I804" s="737"/>
      <c r="J804" s="739"/>
      <c r="K804" s="739"/>
      <c r="L804" s="719"/>
      <c r="M804" s="709"/>
      <c r="N804" s="737"/>
      <c r="O804" s="737"/>
    </row>
    <row r="805" spans="1:15" x14ac:dyDescent="0.3">
      <c r="A805" s="737"/>
      <c r="B805" s="745"/>
      <c r="C805" s="745"/>
      <c r="D805" s="717"/>
      <c r="E805" s="709"/>
      <c r="F805" s="737"/>
      <c r="G805" s="737"/>
      <c r="I805" s="737"/>
      <c r="J805" s="739"/>
      <c r="K805" s="739"/>
      <c r="L805" s="719"/>
      <c r="M805" s="709"/>
      <c r="N805" s="737"/>
      <c r="O805" s="737"/>
    </row>
    <row r="806" spans="1:15" x14ac:dyDescent="0.3">
      <c r="A806" s="737"/>
      <c r="B806" s="745"/>
      <c r="C806" s="745"/>
      <c r="D806" s="717"/>
      <c r="E806" s="709"/>
      <c r="F806" s="737"/>
      <c r="G806" s="737"/>
      <c r="I806" s="737"/>
      <c r="J806" s="739"/>
      <c r="K806" s="739"/>
      <c r="L806" s="719"/>
      <c r="M806" s="709"/>
      <c r="N806" s="737"/>
      <c r="O806" s="737"/>
    </row>
    <row r="807" spans="1:15" x14ac:dyDescent="0.3">
      <c r="A807" s="737"/>
      <c r="B807" s="745"/>
      <c r="C807" s="745"/>
      <c r="D807" s="717"/>
      <c r="E807" s="709"/>
      <c r="F807" s="737"/>
      <c r="G807" s="737"/>
      <c r="I807" s="737"/>
      <c r="J807" s="739"/>
      <c r="K807" s="739"/>
      <c r="L807" s="719"/>
      <c r="M807" s="709"/>
      <c r="N807" s="737"/>
      <c r="O807" s="737"/>
    </row>
    <row r="808" spans="1:15" x14ac:dyDescent="0.3">
      <c r="A808" s="737"/>
      <c r="B808" s="745"/>
      <c r="C808" s="745"/>
      <c r="D808" s="717"/>
      <c r="E808" s="709"/>
      <c r="F808" s="737"/>
      <c r="G808" s="737"/>
      <c r="I808" s="737"/>
      <c r="J808" s="739"/>
      <c r="K808" s="739"/>
      <c r="L808" s="719"/>
      <c r="M808" s="709"/>
      <c r="N808" s="737"/>
      <c r="O808" s="737"/>
    </row>
    <row r="809" spans="1:15" x14ac:dyDescent="0.3">
      <c r="A809" s="737"/>
      <c r="B809" s="745"/>
      <c r="C809" s="745"/>
      <c r="D809" s="717"/>
      <c r="E809" s="709"/>
      <c r="F809" s="737"/>
      <c r="G809" s="737"/>
      <c r="I809" s="737"/>
      <c r="J809" s="739"/>
      <c r="K809" s="739"/>
      <c r="L809" s="719"/>
      <c r="M809" s="709"/>
      <c r="N809" s="737"/>
      <c r="O809" s="737"/>
    </row>
    <row r="810" spans="1:15" x14ac:dyDescent="0.3">
      <c r="A810" s="737"/>
      <c r="B810" s="745"/>
      <c r="C810" s="745"/>
      <c r="D810" s="717"/>
      <c r="E810" s="709"/>
      <c r="F810" s="737"/>
      <c r="G810" s="737"/>
      <c r="I810" s="737"/>
      <c r="J810" s="739"/>
      <c r="K810" s="739"/>
      <c r="L810" s="719"/>
      <c r="M810" s="709"/>
      <c r="N810" s="737"/>
      <c r="O810" s="737"/>
    </row>
    <row r="811" spans="1:15" x14ac:dyDescent="0.3">
      <c r="A811" s="737"/>
      <c r="B811" s="745"/>
      <c r="C811" s="745"/>
      <c r="D811" s="717"/>
      <c r="E811" s="709"/>
      <c r="F811" s="737"/>
      <c r="G811" s="737"/>
      <c r="I811" s="737"/>
      <c r="J811" s="739"/>
      <c r="K811" s="739"/>
      <c r="L811" s="719"/>
      <c r="M811" s="709"/>
      <c r="N811" s="737"/>
      <c r="O811" s="737"/>
    </row>
    <row r="812" spans="1:15" x14ac:dyDescent="0.3">
      <c r="A812" s="737"/>
      <c r="B812" s="745"/>
      <c r="C812" s="745"/>
      <c r="D812" s="717"/>
      <c r="E812" s="709"/>
      <c r="F812" s="737"/>
      <c r="G812" s="737"/>
      <c r="I812" s="737"/>
      <c r="J812" s="739"/>
      <c r="K812" s="739"/>
      <c r="L812" s="719"/>
      <c r="M812" s="709"/>
      <c r="N812" s="737"/>
      <c r="O812" s="737"/>
    </row>
    <row r="813" spans="1:15" x14ac:dyDescent="0.3">
      <c r="A813" s="737"/>
      <c r="B813" s="745"/>
      <c r="C813" s="745"/>
      <c r="D813" s="717"/>
      <c r="E813" s="709"/>
      <c r="F813" s="737"/>
      <c r="G813" s="737"/>
      <c r="I813" s="737"/>
      <c r="J813" s="739"/>
      <c r="K813" s="739"/>
      <c r="L813" s="719"/>
      <c r="M813" s="709"/>
      <c r="N813" s="737"/>
      <c r="O813" s="737"/>
    </row>
    <row r="814" spans="1:15" x14ac:dyDescent="0.3">
      <c r="A814" s="737"/>
      <c r="B814" s="745"/>
      <c r="C814" s="745"/>
      <c r="D814" s="717"/>
      <c r="E814" s="709"/>
      <c r="F814" s="737"/>
      <c r="G814" s="737"/>
      <c r="I814" s="737"/>
      <c r="J814" s="739"/>
      <c r="K814" s="739"/>
      <c r="L814" s="719"/>
      <c r="M814" s="709"/>
      <c r="N814" s="737"/>
      <c r="O814" s="737"/>
    </row>
    <row r="815" spans="1:15" x14ac:dyDescent="0.3">
      <c r="A815" s="737"/>
      <c r="B815" s="745"/>
      <c r="C815" s="745"/>
      <c r="D815" s="717"/>
      <c r="E815" s="709"/>
      <c r="F815" s="737"/>
      <c r="G815" s="737"/>
      <c r="I815" s="737"/>
      <c r="J815" s="739"/>
      <c r="K815" s="739"/>
      <c r="L815" s="719"/>
      <c r="M815" s="709"/>
      <c r="N815" s="737"/>
      <c r="O815" s="737"/>
    </row>
    <row r="816" spans="1:15" x14ac:dyDescent="0.3">
      <c r="A816" s="737"/>
      <c r="B816" s="745"/>
      <c r="C816" s="745"/>
      <c r="D816" s="717"/>
      <c r="E816" s="709"/>
      <c r="F816" s="737"/>
      <c r="G816" s="737"/>
      <c r="I816" s="737"/>
      <c r="J816" s="739"/>
      <c r="K816" s="739"/>
      <c r="L816" s="719"/>
      <c r="M816" s="709"/>
      <c r="N816" s="737"/>
      <c r="O816" s="737"/>
    </row>
    <row r="817" spans="1:15" x14ac:dyDescent="0.3">
      <c r="A817" s="737"/>
      <c r="B817" s="745"/>
      <c r="C817" s="745"/>
      <c r="D817" s="717"/>
      <c r="E817" s="709"/>
      <c r="F817" s="737"/>
      <c r="G817" s="737"/>
      <c r="I817" s="737"/>
      <c r="J817" s="739"/>
      <c r="K817" s="739"/>
      <c r="L817" s="719"/>
      <c r="M817" s="709"/>
      <c r="N817" s="737"/>
      <c r="O817" s="737"/>
    </row>
    <row r="818" spans="1:15" x14ac:dyDescent="0.3">
      <c r="A818" s="737"/>
      <c r="B818" s="745"/>
      <c r="C818" s="745"/>
      <c r="D818" s="717"/>
      <c r="E818" s="709"/>
      <c r="F818" s="737"/>
      <c r="G818" s="737"/>
      <c r="I818" s="737"/>
      <c r="J818" s="739"/>
      <c r="K818" s="739"/>
      <c r="L818" s="719"/>
      <c r="M818" s="709"/>
      <c r="N818" s="737"/>
      <c r="O818" s="737"/>
    </row>
    <row r="819" spans="1:15" x14ac:dyDescent="0.3">
      <c r="A819" s="737"/>
      <c r="B819" s="745"/>
      <c r="C819" s="745"/>
      <c r="D819" s="717"/>
      <c r="E819" s="709"/>
      <c r="F819" s="737"/>
      <c r="G819" s="737"/>
      <c r="I819" s="737"/>
      <c r="J819" s="739"/>
      <c r="K819" s="739"/>
      <c r="L819" s="719"/>
      <c r="M819" s="709"/>
      <c r="N819" s="737"/>
      <c r="O819" s="737"/>
    </row>
    <row r="820" spans="1:15" x14ac:dyDescent="0.3">
      <c r="A820" s="737"/>
      <c r="B820" s="745"/>
      <c r="C820" s="745"/>
      <c r="D820" s="717"/>
      <c r="E820" s="709"/>
      <c r="F820" s="737"/>
      <c r="G820" s="737"/>
      <c r="I820" s="737"/>
      <c r="J820" s="739"/>
      <c r="K820" s="739"/>
      <c r="L820" s="719"/>
      <c r="M820" s="709"/>
      <c r="N820" s="737"/>
      <c r="O820" s="737"/>
    </row>
    <row r="821" spans="1:15" x14ac:dyDescent="0.3">
      <c r="A821" s="737"/>
      <c r="B821" s="745"/>
      <c r="C821" s="745"/>
      <c r="D821" s="717"/>
      <c r="E821" s="709"/>
      <c r="F821" s="737"/>
      <c r="G821" s="737"/>
      <c r="I821" s="737"/>
      <c r="J821" s="739"/>
      <c r="K821" s="739"/>
      <c r="L821" s="719"/>
      <c r="M821" s="709"/>
      <c r="N821" s="737"/>
      <c r="O821" s="737"/>
    </row>
    <row r="822" spans="1:15" x14ac:dyDescent="0.3">
      <c r="A822" s="737"/>
      <c r="B822" s="745"/>
      <c r="C822" s="745"/>
      <c r="D822" s="717"/>
      <c r="E822" s="709"/>
      <c r="F822" s="737"/>
      <c r="G822" s="737"/>
      <c r="I822" s="737"/>
      <c r="J822" s="739"/>
      <c r="K822" s="739"/>
      <c r="L822" s="719"/>
      <c r="M822" s="709"/>
      <c r="N822" s="737"/>
      <c r="O822" s="737"/>
    </row>
    <row r="823" spans="1:15" x14ac:dyDescent="0.3">
      <c r="A823" s="737"/>
      <c r="B823" s="745"/>
      <c r="C823" s="745"/>
      <c r="D823" s="717"/>
      <c r="E823" s="709"/>
      <c r="F823" s="737"/>
      <c r="G823" s="737"/>
      <c r="I823" s="737"/>
      <c r="J823" s="739"/>
      <c r="K823" s="739"/>
      <c r="L823" s="719"/>
      <c r="M823" s="709"/>
      <c r="N823" s="737"/>
      <c r="O823" s="737"/>
    </row>
    <row r="824" spans="1:15" x14ac:dyDescent="0.3">
      <c r="A824" s="737"/>
      <c r="B824" s="745"/>
      <c r="C824" s="745"/>
      <c r="D824" s="717"/>
      <c r="E824" s="709"/>
      <c r="F824" s="737"/>
      <c r="G824" s="737"/>
      <c r="I824" s="737"/>
      <c r="J824" s="739"/>
      <c r="K824" s="739"/>
      <c r="L824" s="719"/>
      <c r="M824" s="709"/>
      <c r="N824" s="737"/>
      <c r="O824" s="737"/>
    </row>
    <row r="825" spans="1:15" x14ac:dyDescent="0.3">
      <c r="A825" s="737"/>
      <c r="B825" s="745"/>
      <c r="C825" s="745"/>
      <c r="D825" s="717"/>
      <c r="E825" s="709"/>
      <c r="F825" s="737"/>
      <c r="G825" s="737"/>
      <c r="I825" s="737"/>
      <c r="J825" s="739"/>
      <c r="K825" s="739"/>
      <c r="L825" s="719"/>
      <c r="M825" s="709"/>
      <c r="N825" s="737"/>
      <c r="O825" s="737"/>
    </row>
    <row r="826" spans="1:15" x14ac:dyDescent="0.3">
      <c r="A826" s="737"/>
      <c r="B826" s="745"/>
      <c r="C826" s="745"/>
      <c r="D826" s="717"/>
      <c r="E826" s="709"/>
      <c r="F826" s="737"/>
      <c r="G826" s="737"/>
      <c r="I826" s="737"/>
      <c r="J826" s="739"/>
      <c r="K826" s="739"/>
      <c r="L826" s="719"/>
      <c r="M826" s="709"/>
      <c r="N826" s="737"/>
      <c r="O826" s="737"/>
    </row>
    <row r="827" spans="1:15" x14ac:dyDescent="0.3">
      <c r="A827" s="737"/>
      <c r="B827" s="745"/>
      <c r="C827" s="745"/>
      <c r="D827" s="717"/>
      <c r="E827" s="709"/>
      <c r="F827" s="737"/>
      <c r="G827" s="737"/>
      <c r="I827" s="737"/>
      <c r="J827" s="739"/>
      <c r="K827" s="739"/>
      <c r="L827" s="719"/>
      <c r="M827" s="709"/>
      <c r="N827" s="737"/>
      <c r="O827" s="737"/>
    </row>
    <row r="828" spans="1:15" x14ac:dyDescent="0.3">
      <c r="A828" s="737"/>
      <c r="B828" s="745"/>
      <c r="C828" s="745"/>
      <c r="D828" s="717"/>
      <c r="E828" s="709"/>
      <c r="F828" s="737"/>
      <c r="G828" s="737"/>
      <c r="I828" s="737"/>
      <c r="J828" s="739"/>
      <c r="K828" s="739"/>
      <c r="L828" s="719"/>
      <c r="M828" s="709"/>
      <c r="N828" s="737"/>
      <c r="O828" s="737"/>
    </row>
    <row r="829" spans="1:15" x14ac:dyDescent="0.3">
      <c r="A829" s="737"/>
      <c r="B829" s="745"/>
      <c r="C829" s="745"/>
      <c r="D829" s="717"/>
      <c r="E829" s="709"/>
      <c r="F829" s="737"/>
      <c r="G829" s="737"/>
      <c r="I829" s="737"/>
      <c r="J829" s="739"/>
      <c r="K829" s="739"/>
      <c r="L829" s="719"/>
      <c r="M829" s="709"/>
      <c r="N829" s="737"/>
      <c r="O829" s="737"/>
    </row>
    <row r="830" spans="1:15" x14ac:dyDescent="0.3">
      <c r="A830" s="737"/>
      <c r="B830" s="745"/>
      <c r="C830" s="745"/>
      <c r="D830" s="717"/>
      <c r="E830" s="709"/>
      <c r="F830" s="737"/>
      <c r="G830" s="737"/>
      <c r="I830" s="737"/>
      <c r="J830" s="739"/>
      <c r="K830" s="739"/>
      <c r="L830" s="719"/>
      <c r="M830" s="709"/>
      <c r="N830" s="737"/>
      <c r="O830" s="737"/>
    </row>
    <row r="831" spans="1:15" x14ac:dyDescent="0.3">
      <c r="A831" s="737"/>
      <c r="B831" s="745"/>
      <c r="C831" s="745"/>
      <c r="D831" s="717"/>
      <c r="E831" s="709"/>
      <c r="F831" s="737"/>
      <c r="G831" s="737"/>
      <c r="I831" s="737"/>
      <c r="J831" s="739"/>
      <c r="K831" s="739"/>
      <c r="L831" s="719"/>
      <c r="M831" s="709"/>
      <c r="N831" s="737"/>
      <c r="O831" s="737"/>
    </row>
    <row r="832" spans="1:15" x14ac:dyDescent="0.3">
      <c r="A832" s="737"/>
      <c r="B832" s="745"/>
      <c r="C832" s="745"/>
      <c r="D832" s="717"/>
      <c r="E832" s="709"/>
      <c r="F832" s="737"/>
      <c r="G832" s="737"/>
      <c r="I832" s="737"/>
      <c r="J832" s="739"/>
      <c r="K832" s="739"/>
      <c r="L832" s="719"/>
      <c r="M832" s="709"/>
      <c r="N832" s="737"/>
      <c r="O832" s="737"/>
    </row>
    <row r="833" spans="1:15" x14ac:dyDescent="0.3">
      <c r="A833" s="737"/>
      <c r="B833" s="745"/>
      <c r="C833" s="745"/>
      <c r="D833" s="717"/>
      <c r="E833" s="709"/>
      <c r="F833" s="737"/>
      <c r="G833" s="737"/>
      <c r="I833" s="737"/>
      <c r="J833" s="739"/>
      <c r="K833" s="739"/>
      <c r="L833" s="719"/>
      <c r="M833" s="709"/>
      <c r="N833" s="737"/>
      <c r="O833" s="737"/>
    </row>
    <row r="834" spans="1:15" x14ac:dyDescent="0.3">
      <c r="A834" s="737"/>
      <c r="B834" s="745"/>
      <c r="C834" s="745"/>
      <c r="D834" s="717"/>
      <c r="E834" s="709"/>
      <c r="F834" s="737"/>
      <c r="G834" s="737"/>
      <c r="I834" s="737"/>
      <c r="J834" s="739"/>
      <c r="K834" s="739"/>
      <c r="L834" s="719"/>
      <c r="M834" s="709"/>
      <c r="N834" s="737"/>
      <c r="O834" s="737"/>
    </row>
    <row r="835" spans="1:15" x14ac:dyDescent="0.3">
      <c r="A835" s="737"/>
      <c r="B835" s="745"/>
      <c r="C835" s="745"/>
      <c r="D835" s="717"/>
      <c r="E835" s="709"/>
      <c r="F835" s="737"/>
      <c r="G835" s="737"/>
      <c r="I835" s="737"/>
      <c r="J835" s="739"/>
      <c r="K835" s="739"/>
      <c r="L835" s="719"/>
      <c r="M835" s="709"/>
      <c r="N835" s="737"/>
      <c r="O835" s="737"/>
    </row>
    <row r="836" spans="1:15" x14ac:dyDescent="0.3">
      <c r="A836" s="737"/>
      <c r="B836" s="745"/>
      <c r="C836" s="745"/>
      <c r="D836" s="717"/>
      <c r="E836" s="709"/>
      <c r="F836" s="737"/>
      <c r="G836" s="737"/>
      <c r="I836" s="737"/>
      <c r="J836" s="739"/>
      <c r="K836" s="739"/>
      <c r="L836" s="719"/>
      <c r="M836" s="709"/>
      <c r="N836" s="737"/>
      <c r="O836" s="737"/>
    </row>
    <row r="837" spans="1:15" x14ac:dyDescent="0.3">
      <c r="A837" s="737"/>
      <c r="B837" s="745"/>
      <c r="C837" s="745"/>
      <c r="D837" s="717"/>
      <c r="E837" s="709"/>
      <c r="F837" s="737"/>
      <c r="G837" s="737"/>
      <c r="I837" s="737"/>
      <c r="J837" s="739"/>
      <c r="K837" s="739"/>
      <c r="L837" s="719"/>
      <c r="M837" s="709"/>
      <c r="N837" s="737"/>
      <c r="O837" s="737"/>
    </row>
    <row r="838" spans="1:15" x14ac:dyDescent="0.3">
      <c r="A838" s="737"/>
      <c r="B838" s="745"/>
      <c r="C838" s="745"/>
      <c r="D838" s="717"/>
      <c r="E838" s="709"/>
      <c r="F838" s="737"/>
      <c r="G838" s="737"/>
      <c r="I838" s="737"/>
      <c r="J838" s="739"/>
      <c r="K838" s="739"/>
      <c r="L838" s="719"/>
      <c r="M838" s="709"/>
      <c r="N838" s="737"/>
      <c r="O838" s="737"/>
    </row>
    <row r="839" spans="1:15" x14ac:dyDescent="0.3">
      <c r="A839" s="737"/>
      <c r="B839" s="745"/>
      <c r="C839" s="745"/>
      <c r="D839" s="717"/>
      <c r="E839" s="709"/>
      <c r="F839" s="737"/>
      <c r="G839" s="737"/>
      <c r="I839" s="737"/>
      <c r="J839" s="739"/>
      <c r="K839" s="739"/>
      <c r="L839" s="719"/>
      <c r="M839" s="709"/>
      <c r="N839" s="737"/>
      <c r="O839" s="737"/>
    </row>
    <row r="840" spans="1:15" x14ac:dyDescent="0.3">
      <c r="A840" s="737"/>
      <c r="B840" s="745"/>
      <c r="C840" s="745"/>
      <c r="D840" s="717"/>
      <c r="E840" s="709"/>
      <c r="F840" s="737"/>
      <c r="G840" s="737"/>
      <c r="I840" s="737"/>
      <c r="J840" s="739"/>
      <c r="K840" s="739"/>
      <c r="L840" s="719"/>
      <c r="M840" s="709"/>
      <c r="N840" s="737"/>
      <c r="O840" s="737"/>
    </row>
    <row r="841" spans="1:15" x14ac:dyDescent="0.3">
      <c r="A841" s="737"/>
      <c r="B841" s="745"/>
      <c r="C841" s="745"/>
      <c r="D841" s="717"/>
      <c r="E841" s="709"/>
      <c r="F841" s="737"/>
      <c r="G841" s="737"/>
      <c r="I841" s="737"/>
      <c r="J841" s="739"/>
      <c r="K841" s="739"/>
      <c r="L841" s="719"/>
      <c r="M841" s="709"/>
      <c r="N841" s="737"/>
      <c r="O841" s="737"/>
    </row>
    <row r="842" spans="1:15" x14ac:dyDescent="0.3">
      <c r="A842" s="737"/>
      <c r="B842" s="745"/>
      <c r="C842" s="745"/>
      <c r="D842" s="717"/>
      <c r="E842" s="709"/>
      <c r="F842" s="737"/>
      <c r="G842" s="737"/>
      <c r="I842" s="737"/>
      <c r="J842" s="739"/>
      <c r="K842" s="739"/>
      <c r="L842" s="719"/>
      <c r="M842" s="709"/>
      <c r="N842" s="737"/>
      <c r="O842" s="737"/>
    </row>
    <row r="843" spans="1:15" x14ac:dyDescent="0.3">
      <c r="A843" s="737"/>
      <c r="B843" s="745"/>
      <c r="C843" s="745"/>
      <c r="D843" s="717"/>
      <c r="E843" s="709"/>
      <c r="F843" s="737"/>
      <c r="G843" s="737"/>
      <c r="I843" s="737"/>
      <c r="J843" s="739"/>
      <c r="K843" s="739"/>
      <c r="L843" s="719"/>
      <c r="M843" s="709"/>
      <c r="N843" s="737"/>
      <c r="O843" s="737"/>
    </row>
    <row r="844" spans="1:15" x14ac:dyDescent="0.3">
      <c r="A844" s="737"/>
      <c r="B844" s="745"/>
      <c r="C844" s="745"/>
      <c r="D844" s="717"/>
      <c r="E844" s="709"/>
      <c r="F844" s="737"/>
      <c r="G844" s="737"/>
      <c r="I844" s="737"/>
      <c r="J844" s="739"/>
      <c r="K844" s="739"/>
      <c r="L844" s="719"/>
      <c r="M844" s="709"/>
      <c r="N844" s="737"/>
      <c r="O844" s="737"/>
    </row>
    <row r="845" spans="1:15" x14ac:dyDescent="0.3">
      <c r="A845" s="737"/>
      <c r="B845" s="745"/>
      <c r="C845" s="745"/>
      <c r="D845" s="717"/>
      <c r="E845" s="709"/>
      <c r="F845" s="737"/>
      <c r="G845" s="737"/>
      <c r="I845" s="737"/>
      <c r="J845" s="739"/>
      <c r="K845" s="739"/>
      <c r="L845" s="719"/>
      <c r="M845" s="709"/>
      <c r="N845" s="737"/>
      <c r="O845" s="737"/>
    </row>
    <row r="846" spans="1:15" x14ac:dyDescent="0.3">
      <c r="A846" s="737"/>
      <c r="B846" s="745"/>
      <c r="C846" s="745"/>
      <c r="D846" s="717"/>
      <c r="E846" s="709"/>
      <c r="F846" s="737"/>
      <c r="G846" s="737"/>
      <c r="I846" s="737"/>
      <c r="J846" s="739"/>
      <c r="K846" s="739"/>
      <c r="L846" s="719"/>
      <c r="M846" s="709"/>
      <c r="N846" s="737"/>
      <c r="O846" s="737"/>
    </row>
    <row r="847" spans="1:15" x14ac:dyDescent="0.3">
      <c r="A847" s="737"/>
      <c r="B847" s="745"/>
      <c r="C847" s="745"/>
      <c r="D847" s="717"/>
      <c r="E847" s="709"/>
      <c r="F847" s="737"/>
      <c r="G847" s="737"/>
      <c r="I847" s="737"/>
      <c r="J847" s="739"/>
      <c r="K847" s="739"/>
      <c r="L847" s="719"/>
      <c r="M847" s="709"/>
      <c r="N847" s="737"/>
      <c r="O847" s="737"/>
    </row>
    <row r="848" spans="1:15" x14ac:dyDescent="0.3">
      <c r="A848" s="737"/>
      <c r="B848" s="745"/>
      <c r="C848" s="745"/>
      <c r="D848" s="717"/>
      <c r="E848" s="709"/>
      <c r="F848" s="737"/>
      <c r="G848" s="737"/>
      <c r="I848" s="737"/>
      <c r="J848" s="739"/>
      <c r="K848" s="739"/>
      <c r="L848" s="719"/>
      <c r="M848" s="709"/>
      <c r="N848" s="737"/>
      <c r="O848" s="737"/>
    </row>
    <row r="849" spans="1:15" x14ac:dyDescent="0.3">
      <c r="A849" s="737"/>
      <c r="B849" s="745"/>
      <c r="C849" s="745"/>
      <c r="D849" s="717"/>
      <c r="E849" s="709"/>
      <c r="F849" s="737"/>
      <c r="G849" s="737"/>
      <c r="I849" s="737"/>
      <c r="J849" s="739"/>
      <c r="K849" s="739"/>
      <c r="L849" s="719"/>
      <c r="M849" s="709"/>
      <c r="N849" s="737"/>
      <c r="O849" s="737"/>
    </row>
    <row r="850" spans="1:15" x14ac:dyDescent="0.3">
      <c r="A850" s="737"/>
      <c r="B850" s="745"/>
      <c r="C850" s="745"/>
      <c r="D850" s="717"/>
      <c r="E850" s="709"/>
      <c r="F850" s="737"/>
      <c r="G850" s="737"/>
      <c r="I850" s="737"/>
      <c r="J850" s="739"/>
      <c r="K850" s="739"/>
      <c r="L850" s="719"/>
      <c r="M850" s="709"/>
      <c r="N850" s="737"/>
      <c r="O850" s="737"/>
    </row>
    <row r="851" spans="1:15" x14ac:dyDescent="0.3">
      <c r="A851" s="737"/>
      <c r="B851" s="745"/>
      <c r="C851" s="745"/>
      <c r="D851" s="717"/>
      <c r="E851" s="709"/>
      <c r="F851" s="737"/>
      <c r="G851" s="737"/>
      <c r="I851" s="737"/>
      <c r="J851" s="739"/>
      <c r="K851" s="739"/>
      <c r="L851" s="719"/>
      <c r="M851" s="709"/>
      <c r="N851" s="737"/>
      <c r="O851" s="737"/>
    </row>
    <row r="852" spans="1:15" x14ac:dyDescent="0.3">
      <c r="A852" s="737"/>
      <c r="B852" s="745"/>
      <c r="C852" s="745"/>
      <c r="D852" s="717"/>
      <c r="E852" s="709"/>
      <c r="F852" s="737"/>
      <c r="G852" s="737"/>
      <c r="I852" s="737"/>
      <c r="J852" s="739"/>
      <c r="K852" s="739"/>
      <c r="L852" s="719"/>
      <c r="M852" s="709"/>
      <c r="N852" s="737"/>
      <c r="O852" s="737"/>
    </row>
    <row r="853" spans="1:15" x14ac:dyDescent="0.3">
      <c r="A853" s="737"/>
      <c r="B853" s="745"/>
      <c r="C853" s="745"/>
      <c r="D853" s="717"/>
      <c r="E853" s="709"/>
      <c r="F853" s="737"/>
      <c r="G853" s="737"/>
      <c r="I853" s="737"/>
      <c r="J853" s="739"/>
      <c r="K853" s="739"/>
      <c r="L853" s="719"/>
      <c r="M853" s="709"/>
      <c r="N853" s="737"/>
      <c r="O853" s="737"/>
    </row>
    <row r="854" spans="1:15" x14ac:dyDescent="0.3">
      <c r="A854" s="737"/>
      <c r="B854" s="745"/>
      <c r="C854" s="745"/>
      <c r="D854" s="717"/>
      <c r="E854" s="709"/>
      <c r="F854" s="737"/>
      <c r="G854" s="737"/>
      <c r="I854" s="737"/>
      <c r="J854" s="739"/>
      <c r="K854" s="739"/>
      <c r="L854" s="719"/>
      <c r="M854" s="709"/>
      <c r="N854" s="737"/>
      <c r="O854" s="737"/>
    </row>
    <row r="855" spans="1:15" x14ac:dyDescent="0.3">
      <c r="A855" s="737"/>
      <c r="B855" s="745"/>
      <c r="C855" s="745"/>
      <c r="D855" s="717"/>
      <c r="E855" s="709"/>
      <c r="F855" s="737"/>
      <c r="G855" s="737"/>
      <c r="I855" s="737"/>
      <c r="J855" s="739"/>
      <c r="K855" s="739"/>
      <c r="L855" s="719"/>
      <c r="M855" s="709"/>
      <c r="N855" s="737"/>
      <c r="O855" s="737"/>
    </row>
    <row r="856" spans="1:15" x14ac:dyDescent="0.3">
      <c r="A856" s="737"/>
      <c r="B856" s="745"/>
      <c r="C856" s="745"/>
      <c r="D856" s="717"/>
      <c r="E856" s="709"/>
      <c r="F856" s="737"/>
      <c r="G856" s="737"/>
      <c r="I856" s="737"/>
      <c r="J856" s="739"/>
      <c r="K856" s="739"/>
      <c r="L856" s="719"/>
      <c r="M856" s="709"/>
      <c r="N856" s="737"/>
      <c r="O856" s="737"/>
    </row>
    <row r="857" spans="1:15" x14ac:dyDescent="0.3">
      <c r="A857" s="737"/>
      <c r="B857" s="745"/>
      <c r="C857" s="745"/>
      <c r="D857" s="717"/>
      <c r="E857" s="709"/>
      <c r="F857" s="737"/>
      <c r="G857" s="737"/>
      <c r="I857" s="737"/>
      <c r="J857" s="739"/>
      <c r="K857" s="739"/>
      <c r="L857" s="719"/>
      <c r="M857" s="709"/>
      <c r="N857" s="737"/>
      <c r="O857" s="737"/>
    </row>
    <row r="858" spans="1:15" x14ac:dyDescent="0.3">
      <c r="A858" s="737"/>
      <c r="B858" s="745"/>
      <c r="C858" s="745"/>
      <c r="D858" s="717"/>
      <c r="E858" s="709"/>
      <c r="F858" s="737"/>
      <c r="G858" s="737"/>
      <c r="I858" s="737"/>
      <c r="J858" s="739"/>
      <c r="K858" s="739"/>
      <c r="L858" s="719"/>
      <c r="M858" s="709"/>
      <c r="N858" s="737"/>
      <c r="O858" s="737"/>
    </row>
    <row r="859" spans="1:15" x14ac:dyDescent="0.3">
      <c r="A859" s="737"/>
      <c r="B859" s="745"/>
      <c r="C859" s="745"/>
      <c r="D859" s="717"/>
      <c r="E859" s="709"/>
      <c r="F859" s="737"/>
      <c r="G859" s="737"/>
      <c r="I859" s="737"/>
      <c r="J859" s="739"/>
      <c r="K859" s="739"/>
      <c r="L859" s="719"/>
      <c r="M859" s="709"/>
      <c r="N859" s="737"/>
      <c r="O859" s="737"/>
    </row>
    <row r="860" spans="1:15" x14ac:dyDescent="0.3">
      <c r="A860" s="737"/>
      <c r="B860" s="745"/>
      <c r="C860" s="745"/>
      <c r="D860" s="717"/>
      <c r="E860" s="709"/>
      <c r="F860" s="737"/>
      <c r="G860" s="737"/>
      <c r="I860" s="737"/>
      <c r="J860" s="739"/>
      <c r="K860" s="739"/>
      <c r="L860" s="719"/>
      <c r="M860" s="709"/>
      <c r="N860" s="737"/>
      <c r="O860" s="737"/>
    </row>
    <row r="861" spans="1:15" x14ac:dyDescent="0.3">
      <c r="A861" s="737"/>
      <c r="B861" s="745"/>
      <c r="C861" s="745"/>
      <c r="D861" s="717"/>
      <c r="E861" s="709"/>
      <c r="F861" s="737"/>
      <c r="G861" s="737"/>
      <c r="I861" s="737"/>
      <c r="J861" s="739"/>
      <c r="K861" s="739"/>
      <c r="L861" s="719"/>
      <c r="M861" s="709"/>
      <c r="N861" s="737"/>
      <c r="O861" s="737"/>
    </row>
    <row r="862" spans="1:15" x14ac:dyDescent="0.3">
      <c r="A862" s="737"/>
      <c r="B862" s="745"/>
      <c r="C862" s="745"/>
      <c r="D862" s="717"/>
      <c r="E862" s="709"/>
      <c r="F862" s="737"/>
      <c r="G862" s="737"/>
      <c r="I862" s="737"/>
      <c r="J862" s="739"/>
      <c r="K862" s="739"/>
      <c r="L862" s="719"/>
      <c r="M862" s="709"/>
      <c r="N862" s="737"/>
      <c r="O862" s="737"/>
    </row>
    <row r="863" spans="1:15" x14ac:dyDescent="0.3">
      <c r="A863" s="737"/>
      <c r="B863" s="745"/>
      <c r="C863" s="745"/>
      <c r="D863" s="717"/>
      <c r="E863" s="709"/>
      <c r="F863" s="737"/>
      <c r="G863" s="737"/>
      <c r="I863" s="737"/>
      <c r="J863" s="739"/>
      <c r="K863" s="739"/>
      <c r="L863" s="719"/>
      <c r="M863" s="709"/>
      <c r="N863" s="737"/>
      <c r="O863" s="737"/>
    </row>
    <row r="864" spans="1:15" x14ac:dyDescent="0.3">
      <c r="A864" s="737"/>
      <c r="B864" s="745"/>
      <c r="C864" s="745"/>
      <c r="D864" s="717"/>
      <c r="E864" s="709"/>
      <c r="F864" s="737"/>
      <c r="G864" s="737"/>
      <c r="I864" s="737"/>
      <c r="J864" s="739"/>
      <c r="K864" s="739"/>
      <c r="L864" s="719"/>
      <c r="M864" s="709"/>
      <c r="N864" s="737"/>
      <c r="O864" s="737"/>
    </row>
    <row r="865" spans="1:15" x14ac:dyDescent="0.3">
      <c r="A865" s="737"/>
      <c r="B865" s="745"/>
      <c r="C865" s="745"/>
      <c r="D865" s="717"/>
      <c r="E865" s="709"/>
      <c r="F865" s="737"/>
      <c r="G865" s="737"/>
      <c r="I865" s="737"/>
      <c r="J865" s="739"/>
      <c r="K865" s="739"/>
      <c r="L865" s="719"/>
      <c r="M865" s="709"/>
      <c r="N865" s="737"/>
      <c r="O865" s="737"/>
    </row>
    <row r="866" spans="1:15" x14ac:dyDescent="0.3">
      <c r="A866" s="737"/>
      <c r="B866" s="745"/>
      <c r="C866" s="745"/>
      <c r="D866" s="717"/>
      <c r="E866" s="709"/>
      <c r="F866" s="737"/>
      <c r="G866" s="737"/>
      <c r="I866" s="737"/>
      <c r="J866" s="739"/>
      <c r="K866" s="739"/>
      <c r="L866" s="719"/>
      <c r="M866" s="709"/>
      <c r="N866" s="737"/>
      <c r="O866" s="737"/>
    </row>
    <row r="867" spans="1:15" x14ac:dyDescent="0.3">
      <c r="A867" s="737"/>
      <c r="B867" s="745"/>
      <c r="C867" s="745"/>
      <c r="D867" s="717"/>
      <c r="E867" s="709"/>
      <c r="F867" s="737"/>
      <c r="G867" s="737"/>
      <c r="I867" s="737"/>
      <c r="J867" s="739"/>
      <c r="K867" s="739"/>
      <c r="L867" s="719"/>
      <c r="M867" s="709"/>
      <c r="N867" s="737"/>
      <c r="O867" s="737"/>
    </row>
    <row r="868" spans="1:15" x14ac:dyDescent="0.3">
      <c r="A868" s="737"/>
      <c r="B868" s="745"/>
      <c r="C868" s="745"/>
      <c r="D868" s="717"/>
      <c r="E868" s="709"/>
      <c r="F868" s="737"/>
      <c r="G868" s="737"/>
      <c r="I868" s="737"/>
      <c r="J868" s="739"/>
      <c r="K868" s="739"/>
      <c r="L868" s="719"/>
      <c r="M868" s="709"/>
      <c r="N868" s="737"/>
      <c r="O868" s="737"/>
    </row>
    <row r="869" spans="1:15" x14ac:dyDescent="0.3">
      <c r="A869" s="737"/>
      <c r="B869" s="745"/>
      <c r="C869" s="745"/>
      <c r="D869" s="717"/>
      <c r="E869" s="709"/>
      <c r="F869" s="737"/>
      <c r="G869" s="737"/>
      <c r="I869" s="737"/>
      <c r="J869" s="739"/>
      <c r="K869" s="739"/>
      <c r="L869" s="719"/>
      <c r="M869" s="709"/>
      <c r="N869" s="737"/>
      <c r="O869" s="737"/>
    </row>
    <row r="870" spans="1:15" x14ac:dyDescent="0.3">
      <c r="A870" s="737"/>
      <c r="B870" s="745"/>
      <c r="C870" s="745"/>
      <c r="D870" s="717"/>
      <c r="E870" s="709"/>
      <c r="F870" s="737"/>
      <c r="G870" s="737"/>
      <c r="I870" s="737"/>
      <c r="J870" s="739"/>
      <c r="K870" s="739"/>
      <c r="L870" s="719"/>
      <c r="M870" s="709"/>
      <c r="N870" s="737"/>
      <c r="O870" s="737"/>
    </row>
    <row r="871" spans="1:15" x14ac:dyDescent="0.3">
      <c r="A871" s="737"/>
      <c r="B871" s="745"/>
      <c r="C871" s="745"/>
      <c r="D871" s="717"/>
      <c r="E871" s="709"/>
      <c r="F871" s="737"/>
      <c r="G871" s="737"/>
      <c r="I871" s="737"/>
      <c r="J871" s="739"/>
      <c r="K871" s="739"/>
      <c r="L871" s="719"/>
      <c r="M871" s="709"/>
      <c r="N871" s="737"/>
      <c r="O871" s="737"/>
    </row>
    <row r="872" spans="1:15" x14ac:dyDescent="0.3">
      <c r="A872" s="737"/>
      <c r="B872" s="745"/>
      <c r="C872" s="745"/>
      <c r="D872" s="717"/>
      <c r="E872" s="709"/>
      <c r="F872" s="737"/>
      <c r="G872" s="737"/>
      <c r="I872" s="737"/>
      <c r="J872" s="739"/>
      <c r="K872" s="739"/>
      <c r="L872" s="719"/>
      <c r="M872" s="709"/>
      <c r="N872" s="737"/>
      <c r="O872" s="737"/>
    </row>
    <row r="873" spans="1:15" x14ac:dyDescent="0.3">
      <c r="A873" s="737"/>
      <c r="B873" s="745"/>
      <c r="C873" s="745"/>
      <c r="D873" s="717"/>
      <c r="E873" s="709"/>
      <c r="F873" s="737"/>
      <c r="G873" s="737"/>
      <c r="I873" s="737"/>
      <c r="J873" s="739"/>
      <c r="K873" s="739"/>
      <c r="L873" s="719"/>
      <c r="M873" s="709"/>
      <c r="N873" s="737"/>
      <c r="O873" s="737"/>
    </row>
    <row r="874" spans="1:15" x14ac:dyDescent="0.3">
      <c r="A874" s="737"/>
      <c r="B874" s="745"/>
      <c r="C874" s="745"/>
      <c r="D874" s="717"/>
      <c r="E874" s="709"/>
      <c r="F874" s="737"/>
      <c r="G874" s="737"/>
      <c r="I874" s="737"/>
      <c r="J874" s="739"/>
      <c r="K874" s="739"/>
      <c r="L874" s="719"/>
      <c r="M874" s="709"/>
      <c r="N874" s="737"/>
      <c r="O874" s="737"/>
    </row>
    <row r="875" spans="1:15" x14ac:dyDescent="0.3">
      <c r="A875" s="737"/>
      <c r="B875" s="745"/>
      <c r="C875" s="745"/>
      <c r="D875" s="717"/>
      <c r="E875" s="709"/>
      <c r="F875" s="737"/>
      <c r="G875" s="737"/>
      <c r="I875" s="737"/>
      <c r="J875" s="739"/>
      <c r="K875" s="739"/>
      <c r="L875" s="719"/>
      <c r="M875" s="709"/>
      <c r="N875" s="737"/>
      <c r="O875" s="737"/>
    </row>
    <row r="876" spans="1:15" x14ac:dyDescent="0.3">
      <c r="A876" s="737"/>
      <c r="B876" s="745"/>
      <c r="C876" s="745"/>
      <c r="D876" s="717"/>
      <c r="E876" s="709"/>
      <c r="F876" s="737"/>
      <c r="G876" s="737"/>
      <c r="I876" s="737"/>
      <c r="J876" s="739"/>
      <c r="K876" s="739"/>
      <c r="L876" s="719"/>
      <c r="M876" s="709"/>
      <c r="N876" s="737"/>
      <c r="O876" s="737"/>
    </row>
    <row r="877" spans="1:15" x14ac:dyDescent="0.3">
      <c r="I877" s="737"/>
      <c r="J877" s="739"/>
      <c r="K877" s="739"/>
      <c r="L877" s="719"/>
      <c r="M877" s="709"/>
      <c r="N877" s="737"/>
      <c r="O877" s="737"/>
    </row>
    <row r="878" spans="1:15" x14ac:dyDescent="0.3">
      <c r="I878" s="737"/>
      <c r="J878" s="739"/>
      <c r="K878" s="739"/>
      <c r="L878" s="719"/>
      <c r="M878" s="709"/>
      <c r="N878" s="737"/>
      <c r="O878" s="737"/>
    </row>
    <row r="879" spans="1:15" x14ac:dyDescent="0.3">
      <c r="I879" s="737"/>
      <c r="J879" s="739"/>
      <c r="K879" s="739"/>
      <c r="L879" s="719"/>
      <c r="M879" s="709"/>
      <c r="N879" s="737"/>
      <c r="O879" s="737"/>
    </row>
    <row r="880" spans="1:15" x14ac:dyDescent="0.3">
      <c r="I880" s="737"/>
      <c r="J880" s="739"/>
      <c r="K880" s="739"/>
      <c r="L880" s="719"/>
      <c r="M880" s="709"/>
      <c r="N880" s="737"/>
      <c r="O880" s="737"/>
    </row>
    <row r="881" spans="9:15" x14ac:dyDescent="0.3">
      <c r="I881" s="737"/>
      <c r="J881" s="739"/>
      <c r="K881" s="739"/>
      <c r="L881" s="719"/>
      <c r="M881" s="709"/>
      <c r="N881" s="737"/>
      <c r="O881" s="737"/>
    </row>
    <row r="882" spans="9:15" x14ac:dyDescent="0.3">
      <c r="I882" s="737"/>
      <c r="J882" s="739"/>
      <c r="K882" s="739"/>
      <c r="L882" s="719"/>
      <c r="M882" s="709"/>
      <c r="N882" s="737"/>
      <c r="O882" s="737"/>
    </row>
    <row r="883" spans="9:15" x14ac:dyDescent="0.3">
      <c r="I883" s="737"/>
      <c r="J883" s="739"/>
      <c r="K883" s="739"/>
      <c r="L883" s="719"/>
      <c r="M883" s="709"/>
      <c r="N883" s="737"/>
      <c r="O883" s="737"/>
    </row>
    <row r="884" spans="9:15" x14ac:dyDescent="0.3">
      <c r="I884" s="737"/>
      <c r="J884" s="739"/>
      <c r="K884" s="739"/>
      <c r="L884" s="719"/>
      <c r="M884" s="709"/>
      <c r="N884" s="737"/>
      <c r="O884" s="737"/>
    </row>
  </sheetData>
  <autoFilter ref="A2:O609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801" t="s">
        <v>37</v>
      </c>
      <c r="B1" s="802"/>
      <c r="C1" s="802"/>
      <c r="D1" s="802"/>
      <c r="E1" s="802"/>
      <c r="F1" s="802"/>
      <c r="G1" s="802"/>
      <c r="H1" s="802"/>
      <c r="I1" s="802"/>
      <c r="J1" s="802"/>
      <c r="K1" s="802"/>
      <c r="L1" s="802"/>
      <c r="M1" s="20"/>
      <c r="N1" s="21"/>
    </row>
    <row r="2" spans="1:14" ht="30.75" customHeight="1" x14ac:dyDescent="0.25">
      <c r="A2" s="803" t="s">
        <v>38</v>
      </c>
      <c r="B2" s="804"/>
      <c r="C2" s="804"/>
      <c r="D2" s="804"/>
      <c r="E2" s="804"/>
      <c r="F2" s="804"/>
      <c r="G2" s="804"/>
      <c r="H2" s="804"/>
      <c r="I2" s="804"/>
      <c r="J2" s="804"/>
      <c r="K2" s="804"/>
      <c r="L2" s="804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9" t="s">
        <v>7051</v>
      </c>
      <c r="B62" s="800"/>
      <c r="C62" s="800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11"/>
  <sheetViews>
    <sheetView zoomScaleNormal="100" zoomScaleSheetLayoutView="110" workbookViewId="0">
      <pane ySplit="1" topLeftCell="A572" activePane="bottomLeft" state="frozen"/>
      <selection pane="bottomLeft" activeCell="G593" sqref="G593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12" t="s">
        <v>65</v>
      </c>
      <c r="C4" s="813"/>
      <c r="D4" s="813"/>
      <c r="E4" s="813"/>
      <c r="F4" s="814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12" t="s">
        <v>65</v>
      </c>
      <c r="C7" s="813"/>
      <c r="D7" s="813"/>
      <c r="E7" s="813"/>
      <c r="F7" s="814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12" t="s">
        <v>65</v>
      </c>
      <c r="C9" s="813"/>
      <c r="D9" s="813"/>
      <c r="E9" s="813"/>
      <c r="F9" s="814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12" t="s">
        <v>65</v>
      </c>
      <c r="C10" s="813"/>
      <c r="D10" s="813"/>
      <c r="E10" s="813"/>
      <c r="F10" s="814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12" t="s">
        <v>65</v>
      </c>
      <c r="C11" s="813"/>
      <c r="D11" s="813"/>
      <c r="E11" s="813"/>
      <c r="F11" s="814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12" t="s">
        <v>65</v>
      </c>
      <c r="C18" s="813"/>
      <c r="D18" s="813"/>
      <c r="E18" s="813"/>
      <c r="F18" s="814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12" t="s">
        <v>65</v>
      </c>
      <c r="C19" s="813"/>
      <c r="D19" s="813"/>
      <c r="E19" s="813"/>
      <c r="F19" s="814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12" t="s">
        <v>65</v>
      </c>
      <c r="C20" s="813"/>
      <c r="D20" s="813"/>
      <c r="E20" s="813"/>
      <c r="F20" s="814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12" t="s">
        <v>65</v>
      </c>
      <c r="C26" s="813"/>
      <c r="D26" s="813"/>
      <c r="E26" s="813"/>
      <c r="F26" s="814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12" t="s">
        <v>65</v>
      </c>
      <c r="C31" s="813"/>
      <c r="D31" s="813"/>
      <c r="E31" s="813"/>
      <c r="F31" s="814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12" t="s">
        <v>65</v>
      </c>
      <c r="C36" s="813"/>
      <c r="D36" s="813"/>
      <c r="E36" s="813"/>
      <c r="F36" s="814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12" t="s">
        <v>65</v>
      </c>
      <c r="C37" s="813"/>
      <c r="D37" s="813"/>
      <c r="E37" s="813"/>
      <c r="F37" s="814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12" t="s">
        <v>65</v>
      </c>
      <c r="C43" s="813"/>
      <c r="D43" s="813"/>
      <c r="E43" s="813"/>
      <c r="F43" s="814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12" t="s">
        <v>65</v>
      </c>
      <c r="C44" s="813"/>
      <c r="D44" s="813"/>
      <c r="E44" s="813"/>
      <c r="F44" s="814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12" t="s">
        <v>65</v>
      </c>
      <c r="C46" s="813"/>
      <c r="D46" s="813"/>
      <c r="E46" s="813"/>
      <c r="F46" s="814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12" t="s">
        <v>65</v>
      </c>
      <c r="C49" s="813"/>
      <c r="D49" s="813"/>
      <c r="E49" s="813"/>
      <c r="F49" s="814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12" t="s">
        <v>65</v>
      </c>
      <c r="C50" s="813"/>
      <c r="D50" s="813"/>
      <c r="E50" s="813"/>
      <c r="F50" s="814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12" t="s">
        <v>65</v>
      </c>
      <c r="C69" s="813"/>
      <c r="D69" s="813"/>
      <c r="E69" s="813"/>
      <c r="F69" s="814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12" t="s">
        <v>65</v>
      </c>
      <c r="C82" s="813"/>
      <c r="D82" s="813"/>
      <c r="E82" s="813"/>
      <c r="F82" s="814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1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1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1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1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1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1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1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1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1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1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1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1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1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1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  <c r="K286" s="750"/>
    </row>
    <row r="287" spans="1:11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1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7313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7438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7479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7479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7438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7486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7565</v>
      </c>
    </row>
    <row r="314" spans="1:10" s="7" customFormat="1" ht="15.75" x14ac:dyDescent="0.25">
      <c r="A314" s="6">
        <v>1020</v>
      </c>
      <c r="B314" s="5" t="s">
        <v>7525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7566</v>
      </c>
    </row>
    <row r="315" spans="1:10" s="7" customFormat="1" ht="15.75" x14ac:dyDescent="0.25">
      <c r="A315" s="599" t="s">
        <v>7568</v>
      </c>
      <c r="B315" s="600" t="s">
        <v>7438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7569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7578</v>
      </c>
    </row>
    <row r="321" spans="1:10" s="7" customFormat="1" ht="15.75" x14ac:dyDescent="0.25">
      <c r="A321" s="6">
        <v>1021</v>
      </c>
      <c r="B321" s="5" t="s">
        <v>7525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7590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7591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7592</v>
      </c>
    </row>
    <row r="324" spans="1:10" s="7" customFormat="1" ht="15.75" x14ac:dyDescent="0.25">
      <c r="A324" s="6">
        <v>1024</v>
      </c>
      <c r="B324" s="5" t="s">
        <v>7479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7587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15" t="s">
        <v>7706</v>
      </c>
      <c r="B327" s="816"/>
      <c r="C327" s="816"/>
      <c r="D327" s="816"/>
      <c r="E327" s="816"/>
      <c r="F327" s="816"/>
      <c r="G327" s="816"/>
      <c r="H327" s="817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7620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7617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7623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7619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7624</v>
      </c>
      <c r="C340" s="558">
        <f>C339*4%</f>
        <v>301211.07962400001</v>
      </c>
      <c r="D340" s="557"/>
      <c r="E340" s="608" t="s">
        <v>7621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7618</v>
      </c>
      <c r="C341" s="620">
        <f>C340+C339</f>
        <v>7831488.0702240001</v>
      </c>
      <c r="D341" s="621"/>
      <c r="E341" s="622" t="s">
        <v>7622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7616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15" t="s">
        <v>7705</v>
      </c>
      <c r="B353" s="816"/>
      <c r="C353" s="816"/>
      <c r="D353" s="816"/>
      <c r="E353" s="816"/>
      <c r="F353" s="816"/>
      <c r="G353" s="816"/>
      <c r="H353" s="817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7620</v>
      </c>
      <c r="F354" s="607" t="s">
        <v>7664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7617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7665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7623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7663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7619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7621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7622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7438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7709</v>
      </c>
    </row>
    <row r="368" spans="1:9" s="7" customFormat="1" ht="15.75" x14ac:dyDescent="0.25">
      <c r="A368" s="629" t="s">
        <v>66</v>
      </c>
      <c r="B368" s="5" t="s">
        <v>7637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7637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15" t="s">
        <v>7745</v>
      </c>
      <c r="B371" s="816"/>
      <c r="C371" s="816"/>
      <c r="D371" s="816"/>
      <c r="E371" s="816"/>
      <c r="F371" s="816"/>
      <c r="G371" s="816"/>
      <c r="H371" s="817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7620</v>
      </c>
      <c r="F372" s="607" t="s">
        <v>7664</v>
      </c>
      <c r="G372" s="612"/>
      <c r="H372" s="626"/>
    </row>
    <row r="373" spans="1:10" s="7" customFormat="1" ht="15.75" x14ac:dyDescent="0.25">
      <c r="A373" s="489"/>
      <c r="B373" s="617" t="s">
        <v>7754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7753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7665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7623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7663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7619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7621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7622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18" t="s">
        <v>7907</v>
      </c>
      <c r="B384" s="819"/>
      <c r="C384" s="819"/>
      <c r="D384" s="819"/>
      <c r="E384" s="819"/>
      <c r="F384" s="819"/>
      <c r="G384" s="819"/>
      <c r="H384" s="651"/>
    </row>
    <row r="385" spans="1:9" s="7" customFormat="1" ht="28.5" x14ac:dyDescent="0.25">
      <c r="A385" s="818"/>
      <c r="B385" s="819"/>
      <c r="C385" s="819"/>
      <c r="D385" s="819"/>
      <c r="E385" s="819"/>
      <c r="F385" s="819"/>
      <c r="G385" s="819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810" t="s">
        <v>7907</v>
      </c>
      <c r="B391" s="811"/>
      <c r="C391" s="811"/>
      <c r="D391" s="811"/>
      <c r="E391" s="811"/>
      <c r="F391" s="811"/>
      <c r="G391" s="811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7479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7791</v>
      </c>
    </row>
    <row r="397" spans="1:9" s="7" customFormat="1" ht="15.75" x14ac:dyDescent="0.25">
      <c r="A397" s="679">
        <v>1039</v>
      </c>
      <c r="B397" s="673" t="s">
        <v>7438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7802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6" t="s">
        <v>7792</v>
      </c>
      <c r="B399" s="807"/>
      <c r="C399" s="807"/>
      <c r="D399" s="807"/>
      <c r="E399" s="807"/>
      <c r="F399" s="807"/>
      <c r="G399" s="807"/>
      <c r="H399" s="808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7620</v>
      </c>
      <c r="F400" s="657" t="s">
        <v>7664</v>
      </c>
      <c r="G400" s="650"/>
      <c r="H400" s="651"/>
    </row>
    <row r="401" spans="1:9" s="7" customFormat="1" ht="15.75" x14ac:dyDescent="0.25">
      <c r="A401" s="645"/>
      <c r="B401" s="658" t="s">
        <v>7754</v>
      </c>
      <c r="C401" s="647">
        <f>C400*60%</f>
        <v>6114045</v>
      </c>
      <c r="D401" s="648"/>
      <c r="E401" s="647"/>
      <c r="F401" s="647"/>
      <c r="G401" s="650" t="s">
        <v>7663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7753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7665</v>
      </c>
      <c r="C404" s="647">
        <f>C401</f>
        <v>6114045</v>
      </c>
      <c r="D404" s="648"/>
      <c r="E404" s="660"/>
      <c r="F404" s="660"/>
      <c r="G404" s="650" t="s">
        <v>7881</v>
      </c>
      <c r="H404" s="659">
        <f>F403</f>
        <v>794825.85</v>
      </c>
    </row>
    <row r="405" spans="1:9" s="7" customFormat="1" ht="15.75" x14ac:dyDescent="0.25">
      <c r="A405" s="645"/>
      <c r="B405" s="658" t="s">
        <v>7623</v>
      </c>
      <c r="C405" s="647">
        <f>C404</f>
        <v>6114045</v>
      </c>
      <c r="D405" s="648"/>
      <c r="E405" s="663"/>
      <c r="F405" s="660"/>
      <c r="G405" s="650" t="s">
        <v>7882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18" t="s">
        <v>7849</v>
      </c>
      <c r="B410" s="819"/>
      <c r="C410" s="819"/>
      <c r="D410" s="819"/>
      <c r="E410" s="819"/>
      <c r="F410" s="819"/>
      <c r="G410" s="819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7479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7863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7637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7942</v>
      </c>
    </row>
    <row r="420" spans="1:11" s="7" customFormat="1" ht="15.75" x14ac:dyDescent="0.25">
      <c r="A420" s="692" t="s">
        <v>18</v>
      </c>
      <c r="B420" s="673" t="s">
        <v>7637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7943</v>
      </c>
    </row>
    <row r="421" spans="1:11" s="7" customFormat="1" ht="15.75" x14ac:dyDescent="0.25">
      <c r="A421" s="692" t="s">
        <v>70</v>
      </c>
      <c r="B421" s="673" t="s">
        <v>7637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7944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6" t="s">
        <v>7870</v>
      </c>
      <c r="B424" s="807"/>
      <c r="C424" s="807"/>
      <c r="D424" s="807"/>
      <c r="E424" s="807"/>
      <c r="F424" s="807"/>
      <c r="G424" s="807"/>
      <c r="H424" s="808"/>
    </row>
    <row r="425" spans="1:11" s="7" customFormat="1" ht="15.75" x14ac:dyDescent="0.25">
      <c r="A425" s="645"/>
      <c r="B425" s="685" t="s">
        <v>7871</v>
      </c>
      <c r="C425" s="647">
        <f>C420+C419</f>
        <v>3528001</v>
      </c>
      <c r="D425" s="648"/>
      <c r="E425" s="657"/>
      <c r="F425" s="657"/>
      <c r="G425" s="650"/>
      <c r="H425" s="651"/>
      <c r="J425" s="809" t="s">
        <v>7920</v>
      </c>
      <c r="K425" s="809"/>
    </row>
    <row r="426" spans="1:11" s="7" customFormat="1" ht="15.75" x14ac:dyDescent="0.25">
      <c r="A426" s="645"/>
      <c r="B426" s="658" t="s">
        <v>7754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7663</v>
      </c>
      <c r="H426" s="659">
        <f>SUM(E412:E421)</f>
        <v>1112857.27</v>
      </c>
      <c r="J426" s="7" t="s">
        <v>7889</v>
      </c>
      <c r="K426" s="9">
        <v>2116798</v>
      </c>
    </row>
    <row r="427" spans="1:11" s="7" customFormat="1" ht="15.75" x14ac:dyDescent="0.25">
      <c r="A427" s="645"/>
      <c r="B427" s="658" t="s">
        <v>7623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7890</v>
      </c>
      <c r="K428" s="632">
        <v>151325.75999999998</v>
      </c>
    </row>
    <row r="429" spans="1:11" s="7" customFormat="1" ht="15.75" x14ac:dyDescent="0.25">
      <c r="A429" s="645"/>
      <c r="B429" s="658" t="s">
        <v>7619</v>
      </c>
      <c r="C429" s="647">
        <f>C427+C428</f>
        <v>2582496.7320000003</v>
      </c>
      <c r="D429" s="648"/>
      <c r="E429" s="663"/>
      <c r="F429" s="663"/>
      <c r="G429" s="650" t="s">
        <v>7881</v>
      </c>
      <c r="H429" s="659">
        <f>F427+F435</f>
        <v>534741.402</v>
      </c>
      <c r="I429" s="590">
        <f>H427-F435</f>
        <v>630728.49200000009</v>
      </c>
      <c r="J429" s="7" t="s">
        <v>7890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7882</v>
      </c>
      <c r="H430" s="659">
        <f>H427-H429</f>
        <v>355544.41400000011</v>
      </c>
      <c r="J430" s="7" t="s">
        <v>7904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7880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7754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7623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7619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810" t="s">
        <v>7908</v>
      </c>
      <c r="B440" s="811"/>
      <c r="C440" s="811"/>
      <c r="D440" s="811"/>
      <c r="E440" s="811"/>
      <c r="F440" s="811"/>
      <c r="G440" s="811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9" t="s">
        <v>7920</v>
      </c>
      <c r="K442" s="809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7938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676" t="s">
        <v>214</v>
      </c>
      <c r="H447" s="627">
        <v>45474</v>
      </c>
      <c r="I447" s="7" t="s">
        <v>8074</v>
      </c>
      <c r="K447" s="590"/>
    </row>
    <row r="448" spans="1:11" s="7" customFormat="1" ht="15.75" x14ac:dyDescent="0.25">
      <c r="A448" s="489">
        <v>1044</v>
      </c>
      <c r="B448" s="5" t="s">
        <v>8013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7921</v>
      </c>
      <c r="K448" s="632"/>
    </row>
    <row r="449" spans="1:11" s="7" customFormat="1" ht="15" customHeight="1" x14ac:dyDescent="0.25">
      <c r="A449" s="696" t="s">
        <v>71</v>
      </c>
      <c r="B449" s="673" t="s">
        <v>7637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7945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6" t="s">
        <v>7946</v>
      </c>
      <c r="B451" s="807"/>
      <c r="C451" s="807"/>
      <c r="D451" s="807"/>
      <c r="E451" s="807"/>
      <c r="F451" s="807"/>
      <c r="G451" s="807"/>
      <c r="H451" s="808"/>
      <c r="J451" s="809" t="s">
        <v>7920</v>
      </c>
      <c r="K451" s="809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7754</v>
      </c>
      <c r="C453" s="647">
        <f>C452*60%</f>
        <v>1657950</v>
      </c>
      <c r="D453" s="648"/>
      <c r="E453" s="647"/>
      <c r="F453" s="647"/>
      <c r="G453" s="650" t="s">
        <v>7663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7753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8014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7890</v>
      </c>
      <c r="K455" s="632">
        <v>817625</v>
      </c>
    </row>
    <row r="456" spans="1:11" s="7" customFormat="1" ht="15" customHeight="1" x14ac:dyDescent="0.25">
      <c r="A456" s="645"/>
      <c r="B456" s="658" t="s">
        <v>7665</v>
      </c>
      <c r="C456" s="647">
        <f>C453</f>
        <v>1657950</v>
      </c>
      <c r="D456" s="648"/>
      <c r="E456" s="660"/>
      <c r="F456" s="660"/>
      <c r="G456" s="650" t="s">
        <v>7881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7623</v>
      </c>
      <c r="C457" s="647">
        <f>C456</f>
        <v>1657950</v>
      </c>
      <c r="D457" s="648"/>
      <c r="E457" s="663"/>
      <c r="F457" s="660"/>
      <c r="G457" s="650" t="s">
        <v>7882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0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0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810" t="s">
        <v>7953</v>
      </c>
      <c r="B462" s="811"/>
      <c r="C462" s="811"/>
      <c r="D462" s="811"/>
      <c r="E462" s="811"/>
      <c r="F462" s="811"/>
      <c r="G462" s="811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9"/>
      <c r="K464" s="809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1050</v>
      </c>
      <c r="B466" s="673" t="s">
        <v>99</v>
      </c>
      <c r="C466" s="410">
        <v>282269</v>
      </c>
      <c r="D466" s="25">
        <v>0.15</v>
      </c>
      <c r="E466" s="10">
        <f t="shared" ref="E466:E470" si="67">D466*C466</f>
        <v>42340.35</v>
      </c>
      <c r="F466" s="10">
        <f t="shared" ref="F466" si="68">E466+C466</f>
        <v>324609.34999999998</v>
      </c>
      <c r="G466" s="676" t="s">
        <v>214</v>
      </c>
      <c r="H466" s="627">
        <v>45505</v>
      </c>
      <c r="I466" s="7" t="s">
        <v>8096</v>
      </c>
      <c r="K466" s="9"/>
    </row>
    <row r="467" spans="1:11" s="7" customFormat="1" ht="15" customHeight="1" x14ac:dyDescent="0.25">
      <c r="A467" s="489">
        <v>1059</v>
      </c>
      <c r="B467" s="673" t="s">
        <v>99</v>
      </c>
      <c r="C467" s="410">
        <v>282269</v>
      </c>
      <c r="D467" s="25">
        <v>0.15</v>
      </c>
      <c r="E467" s="10">
        <f t="shared" ref="E467:E469" si="69">D467*C467</f>
        <v>42340.35</v>
      </c>
      <c r="F467" s="10">
        <f t="shared" ref="F467:F469" si="70">E467+C467</f>
        <v>324609.34999999998</v>
      </c>
      <c r="G467" s="450" t="s">
        <v>7168</v>
      </c>
      <c r="H467" s="627">
        <v>45505</v>
      </c>
      <c r="I467" s="7" t="s">
        <v>8163</v>
      </c>
      <c r="K467" s="632"/>
    </row>
    <row r="468" spans="1:11" s="7" customFormat="1" ht="15" customHeight="1" x14ac:dyDescent="0.25">
      <c r="A468" s="489">
        <v>1060</v>
      </c>
      <c r="B468" s="5" t="s">
        <v>119</v>
      </c>
      <c r="C468" s="10">
        <v>340000</v>
      </c>
      <c r="D468" s="25">
        <v>0.15</v>
      </c>
      <c r="E468" s="10">
        <f t="shared" si="69"/>
        <v>51000</v>
      </c>
      <c r="F468" s="10">
        <f t="shared" si="70"/>
        <v>391000</v>
      </c>
      <c r="G468" s="450" t="s">
        <v>7168</v>
      </c>
      <c r="H468" s="627">
        <v>45505</v>
      </c>
      <c r="J468" s="750">
        <f>E466*80%</f>
        <v>33872.28</v>
      </c>
      <c r="K468" s="632"/>
    </row>
    <row r="469" spans="1:11" s="7" customFormat="1" ht="15" customHeight="1" x14ac:dyDescent="0.25">
      <c r="A469" s="489">
        <v>1061</v>
      </c>
      <c r="B469" s="5" t="s">
        <v>114</v>
      </c>
      <c r="C469" s="10">
        <v>315000</v>
      </c>
      <c r="D469" s="25">
        <v>0.15</v>
      </c>
      <c r="E469" s="10">
        <f t="shared" si="69"/>
        <v>47250</v>
      </c>
      <c r="F469" s="10">
        <f t="shared" si="70"/>
        <v>362250</v>
      </c>
      <c r="G469" s="450" t="s">
        <v>7168</v>
      </c>
      <c r="H469" s="627">
        <v>45505</v>
      </c>
      <c r="J469" s="750">
        <f>J468*2</f>
        <v>67744.56</v>
      </c>
      <c r="K469" s="632"/>
    </row>
    <row r="470" spans="1:11" s="7" customFormat="1" ht="15.75" x14ac:dyDescent="0.25">
      <c r="A470" s="696" t="s">
        <v>74</v>
      </c>
      <c r="B470" s="673" t="s">
        <v>7637</v>
      </c>
      <c r="C470" s="674">
        <v>1960000</v>
      </c>
      <c r="D470" s="675">
        <v>0.15</v>
      </c>
      <c r="E470" s="674">
        <f t="shared" si="67"/>
        <v>294000</v>
      </c>
      <c r="F470" s="674">
        <f t="shared" ref="F470" si="71">E470+C470</f>
        <v>2254000</v>
      </c>
      <c r="G470" s="450" t="s">
        <v>7168</v>
      </c>
      <c r="H470" s="627">
        <v>45505</v>
      </c>
      <c r="I470" s="7" t="s">
        <v>7954</v>
      </c>
      <c r="K470" s="590"/>
    </row>
    <row r="471" spans="1:11" s="7" customFormat="1" ht="15.75" x14ac:dyDescent="0.25">
      <c r="A471" s="613"/>
      <c r="G471" s="31"/>
      <c r="H471" s="697"/>
    </row>
    <row r="472" spans="1:11" s="7" customFormat="1" ht="23.25" x14ac:dyDescent="0.25">
      <c r="A472" s="806" t="s">
        <v>7955</v>
      </c>
      <c r="B472" s="807"/>
      <c r="C472" s="807"/>
      <c r="D472" s="807"/>
      <c r="E472" s="807"/>
      <c r="F472" s="807"/>
      <c r="G472" s="807"/>
      <c r="H472" s="808"/>
    </row>
    <row r="473" spans="1:11" s="7" customFormat="1" ht="15.75" x14ac:dyDescent="0.25">
      <c r="A473" s="645"/>
      <c r="B473" s="646"/>
      <c r="C473" s="647">
        <f>C470</f>
        <v>1960000</v>
      </c>
      <c r="D473" s="648"/>
      <c r="E473" s="657" t="s">
        <v>7620</v>
      </c>
      <c r="F473" s="657" t="s">
        <v>8164</v>
      </c>
      <c r="G473" s="650"/>
      <c r="H473" s="651"/>
      <c r="J473" s="7" t="s">
        <v>7890</v>
      </c>
      <c r="K473" s="632">
        <v>801344</v>
      </c>
    </row>
    <row r="474" spans="1:11" s="7" customFormat="1" ht="15.75" x14ac:dyDescent="0.25">
      <c r="A474" s="645"/>
      <c r="B474" s="658" t="s">
        <v>7754</v>
      </c>
      <c r="C474" s="647">
        <f>C473*60%</f>
        <v>1176000</v>
      </c>
      <c r="D474" s="648"/>
      <c r="E474" s="647"/>
      <c r="F474" s="647"/>
      <c r="G474" s="650" t="s">
        <v>7663</v>
      </c>
      <c r="H474" s="659">
        <f>SUM(E466:E470)</f>
        <v>476930.7</v>
      </c>
      <c r="K474" s="632"/>
    </row>
    <row r="475" spans="1:11" s="7" customFormat="1" ht="15.75" x14ac:dyDescent="0.25">
      <c r="A475" s="645"/>
      <c r="B475" s="658" t="s">
        <v>7753</v>
      </c>
      <c r="C475" s="647">
        <f>C473*40%</f>
        <v>784000</v>
      </c>
      <c r="D475" s="648"/>
      <c r="E475" s="660"/>
      <c r="F475" s="660">
        <f>K476</f>
        <v>801344</v>
      </c>
      <c r="G475" s="661">
        <v>0.8</v>
      </c>
      <c r="H475" s="662">
        <f>H474*80%</f>
        <v>381544.56000000006</v>
      </c>
      <c r="K475" s="590"/>
    </row>
    <row r="476" spans="1:11" s="7" customFormat="1" ht="15.75" x14ac:dyDescent="0.25">
      <c r="A476" s="645"/>
      <c r="B476" s="658"/>
      <c r="C476" s="647"/>
      <c r="D476" s="648"/>
      <c r="E476" s="663">
        <v>0.15</v>
      </c>
      <c r="F476" s="660">
        <f>F475*15%</f>
        <v>120201.59999999999</v>
      </c>
      <c r="G476" s="650"/>
      <c r="H476" s="651"/>
      <c r="I476" s="633"/>
      <c r="J476" s="7" t="s">
        <v>7890</v>
      </c>
      <c r="K476" s="632">
        <v>801344</v>
      </c>
    </row>
    <row r="477" spans="1:11" s="7" customFormat="1" ht="15.75" x14ac:dyDescent="0.25">
      <c r="A477" s="645"/>
      <c r="B477" s="658" t="s">
        <v>7665</v>
      </c>
      <c r="C477" s="647">
        <f>C474</f>
        <v>1176000</v>
      </c>
      <c r="D477" s="648"/>
      <c r="E477" s="660"/>
      <c r="F477" s="660"/>
      <c r="G477" s="650" t="s">
        <v>7881</v>
      </c>
      <c r="H477" s="659">
        <f>F476</f>
        <v>120201.59999999999</v>
      </c>
      <c r="J477" s="809"/>
      <c r="K477" s="809"/>
    </row>
    <row r="478" spans="1:11" s="7" customFormat="1" ht="15.75" x14ac:dyDescent="0.25">
      <c r="A478" s="645"/>
      <c r="B478" s="658" t="s">
        <v>7623</v>
      </c>
      <c r="C478" s="647">
        <f>C477</f>
        <v>1176000</v>
      </c>
      <c r="D478" s="648"/>
      <c r="E478" s="663"/>
      <c r="F478" s="660"/>
      <c r="G478" s="650" t="s">
        <v>7882</v>
      </c>
      <c r="H478" s="659">
        <f>H475-H477</f>
        <v>261342.96000000008</v>
      </c>
      <c r="K478" s="9"/>
    </row>
    <row r="479" spans="1:11" s="7" customFormat="1" ht="15.75" x14ac:dyDescent="0.25">
      <c r="A479" s="645"/>
      <c r="B479" s="664">
        <v>0.22</v>
      </c>
      <c r="C479" s="647">
        <f>C478*22%</f>
        <v>258720</v>
      </c>
      <c r="D479" s="648"/>
      <c r="E479" s="663"/>
      <c r="F479" s="660"/>
      <c r="G479" s="650"/>
      <c r="H479" s="651"/>
      <c r="K479" s="632"/>
    </row>
    <row r="480" spans="1:11" s="7" customFormat="1" ht="16.5" thickBot="1" x14ac:dyDescent="0.3">
      <c r="A480" s="618"/>
      <c r="B480" s="698"/>
      <c r="C480" s="698"/>
      <c r="D480" s="698"/>
      <c r="E480" s="698"/>
      <c r="F480" s="698"/>
      <c r="G480" s="699"/>
      <c r="H480" s="700"/>
      <c r="K480" s="590"/>
    </row>
    <row r="481" spans="1:11" s="7" customFormat="1" ht="16.5" thickBot="1" x14ac:dyDescent="0.3">
      <c r="A481" s="31"/>
      <c r="G481" s="31"/>
      <c r="H481" s="31"/>
      <c r="K481" s="590"/>
    </row>
    <row r="482" spans="1:11" s="7" customFormat="1" ht="28.5" x14ac:dyDescent="0.25">
      <c r="A482" s="810" t="s">
        <v>8168</v>
      </c>
      <c r="B482" s="811"/>
      <c r="C482" s="811"/>
      <c r="D482" s="811"/>
      <c r="E482" s="811"/>
      <c r="F482" s="811"/>
      <c r="G482" s="811"/>
      <c r="H482" s="644"/>
      <c r="J482" s="632">
        <f>E466*20%</f>
        <v>8468.07</v>
      </c>
    </row>
    <row r="483" spans="1:11" s="7" customFormat="1" ht="15.75" x14ac:dyDescent="0.25">
      <c r="A483" s="31"/>
      <c r="G483" s="31"/>
      <c r="H483" s="31"/>
    </row>
    <row r="484" spans="1:11" s="7" customFormat="1" ht="15.75" x14ac:dyDescent="0.25">
      <c r="A484" s="696" t="s">
        <v>75</v>
      </c>
      <c r="B484" s="673" t="s">
        <v>7637</v>
      </c>
      <c r="C484" s="674">
        <v>1960000</v>
      </c>
      <c r="D484" s="675">
        <v>0.15</v>
      </c>
      <c r="E484" s="674">
        <f t="shared" ref="E484" si="72">D484*C484</f>
        <v>294000</v>
      </c>
      <c r="F484" s="674">
        <f t="shared" ref="F484" si="73">E484+C484</f>
        <v>2254000</v>
      </c>
      <c r="G484" s="450" t="s">
        <v>7168</v>
      </c>
      <c r="H484" s="627">
        <v>45505</v>
      </c>
      <c r="I484" s="7" t="s">
        <v>8258</v>
      </c>
      <c r="K484" s="590"/>
    </row>
    <row r="485" spans="1:11" s="7" customFormat="1" ht="15.75" x14ac:dyDescent="0.25">
      <c r="A485" s="489">
        <v>1062</v>
      </c>
      <c r="B485" s="673" t="s">
        <v>99</v>
      </c>
      <c r="C485" s="410">
        <v>282269</v>
      </c>
      <c r="D485" s="25">
        <v>0.15</v>
      </c>
      <c r="E485" s="10">
        <f t="shared" ref="E485" si="74">D485*C485</f>
        <v>42340.35</v>
      </c>
      <c r="F485" s="10">
        <f t="shared" ref="F485" si="75">E485+C485</f>
        <v>324609.34999999998</v>
      </c>
      <c r="G485" s="450" t="s">
        <v>7168</v>
      </c>
      <c r="H485" s="627">
        <v>45505</v>
      </c>
      <c r="I485" s="7" t="s">
        <v>8260</v>
      </c>
    </row>
    <row r="486" spans="1:11" s="7" customFormat="1" ht="15.75" x14ac:dyDescent="0.25">
      <c r="A486" s="489">
        <v>1063</v>
      </c>
      <c r="B486" s="5" t="s">
        <v>119</v>
      </c>
      <c r="C486" s="410">
        <v>340000</v>
      </c>
      <c r="D486" s="25">
        <v>0.15</v>
      </c>
      <c r="E486" s="10">
        <f t="shared" ref="E486:E487" si="76">D486*C486</f>
        <v>51000</v>
      </c>
      <c r="F486" s="10">
        <f t="shared" ref="F486:F487" si="77">E486+C486</f>
        <v>391000</v>
      </c>
      <c r="G486" s="450" t="s">
        <v>7168</v>
      </c>
      <c r="H486" s="627">
        <v>45505</v>
      </c>
    </row>
    <row r="487" spans="1:11" s="7" customFormat="1" ht="15.75" x14ac:dyDescent="0.25">
      <c r="A487" s="489">
        <v>1064</v>
      </c>
      <c r="B487" s="5" t="s">
        <v>114</v>
      </c>
      <c r="C487" s="410">
        <v>315000</v>
      </c>
      <c r="D487" s="25">
        <v>0.15</v>
      </c>
      <c r="E487" s="10">
        <f t="shared" si="76"/>
        <v>47250</v>
      </c>
      <c r="F487" s="10">
        <f t="shared" si="77"/>
        <v>362250</v>
      </c>
      <c r="G487" s="450" t="s">
        <v>7168</v>
      </c>
      <c r="H487" s="31"/>
    </row>
    <row r="488" spans="1:11" s="7" customFormat="1" ht="15" customHeight="1" x14ac:dyDescent="0.25">
      <c r="A488" s="489">
        <v>1054</v>
      </c>
      <c r="B488" s="673" t="s">
        <v>7438</v>
      </c>
      <c r="C488" s="10">
        <v>2340420</v>
      </c>
      <c r="D488" s="25">
        <v>0.15</v>
      </c>
      <c r="E488" s="10">
        <f>D488*C488</f>
        <v>351063</v>
      </c>
      <c r="F488" s="10">
        <f>E488+C488</f>
        <v>2691483</v>
      </c>
      <c r="G488" s="676" t="s">
        <v>214</v>
      </c>
      <c r="H488" s="627">
        <v>45505</v>
      </c>
      <c r="I488" s="7" t="s">
        <v>7939</v>
      </c>
      <c r="K488" s="632"/>
    </row>
    <row r="489" spans="1:11" s="7" customFormat="1" ht="15.75" x14ac:dyDescent="0.25">
      <c r="A489" s="31"/>
      <c r="G489" s="31"/>
      <c r="H489" s="31"/>
    </row>
    <row r="490" spans="1:11" s="7" customFormat="1" ht="23.25" x14ac:dyDescent="0.25">
      <c r="A490" s="806" t="s">
        <v>8261</v>
      </c>
      <c r="B490" s="807"/>
      <c r="C490" s="807"/>
      <c r="D490" s="807"/>
      <c r="E490" s="807"/>
      <c r="F490" s="807"/>
      <c r="G490" s="807"/>
      <c r="H490" s="808"/>
    </row>
    <row r="491" spans="1:11" s="7" customFormat="1" ht="15.75" x14ac:dyDescent="0.25">
      <c r="A491" s="645"/>
      <c r="B491" s="646"/>
      <c r="C491" s="647">
        <f>SUM(C485:C488)</f>
        <v>3277689</v>
      </c>
      <c r="D491" s="648"/>
      <c r="E491" s="657" t="s">
        <v>7620</v>
      </c>
      <c r="F491" s="657" t="s">
        <v>8262</v>
      </c>
      <c r="G491" s="650"/>
      <c r="H491" s="651"/>
      <c r="J491" s="7" t="s">
        <v>8264</v>
      </c>
      <c r="K491" s="632">
        <v>2045213</v>
      </c>
    </row>
    <row r="492" spans="1:11" s="7" customFormat="1" ht="15.75" x14ac:dyDescent="0.25">
      <c r="A492" s="645"/>
      <c r="B492" s="658" t="s">
        <v>7754</v>
      </c>
      <c r="C492" s="647">
        <f>C491*60%</f>
        <v>1966613.4</v>
      </c>
      <c r="D492" s="648"/>
      <c r="E492" s="647"/>
      <c r="F492" s="647"/>
      <c r="G492" s="650" t="s">
        <v>7663</v>
      </c>
      <c r="H492" s="659">
        <f>SUM(E484:E488)</f>
        <v>785653.35</v>
      </c>
      <c r="K492" s="632"/>
    </row>
    <row r="493" spans="1:11" s="7" customFormat="1" ht="15.75" x14ac:dyDescent="0.25">
      <c r="A493" s="645"/>
      <c r="B493" s="658" t="s">
        <v>7753</v>
      </c>
      <c r="C493" s="647">
        <f>C491*40%</f>
        <v>1311075.6000000001</v>
      </c>
      <c r="D493" s="648"/>
      <c r="E493" s="660"/>
      <c r="F493" s="660">
        <f>K491</f>
        <v>2045213</v>
      </c>
      <c r="G493" s="661">
        <v>0.8</v>
      </c>
      <c r="H493" s="662">
        <f>H492*80%</f>
        <v>628522.68000000005</v>
      </c>
      <c r="K493" s="590"/>
    </row>
    <row r="494" spans="1:11" s="7" customFormat="1" ht="15.75" x14ac:dyDescent="0.25">
      <c r="A494" s="645"/>
      <c r="B494" s="658"/>
      <c r="C494" s="647"/>
      <c r="D494" s="648"/>
      <c r="E494" s="663">
        <v>0.15</v>
      </c>
      <c r="F494" s="660">
        <f>F493*15%</f>
        <v>306781.95</v>
      </c>
      <c r="G494" s="650"/>
      <c r="H494" s="651"/>
      <c r="I494" s="633"/>
      <c r="K494" s="632"/>
    </row>
    <row r="495" spans="1:11" s="7" customFormat="1" ht="15.75" x14ac:dyDescent="0.25">
      <c r="A495" s="645"/>
      <c r="B495" s="658" t="s">
        <v>7665</v>
      </c>
      <c r="C495" s="647">
        <f>C492</f>
        <v>1966613.4</v>
      </c>
      <c r="D495" s="648"/>
      <c r="E495" s="660"/>
      <c r="F495" s="660"/>
      <c r="G495" s="650" t="s">
        <v>7881</v>
      </c>
      <c r="H495" s="659">
        <f>F494</f>
        <v>306781.95</v>
      </c>
      <c r="J495" s="809"/>
      <c r="K495" s="809"/>
    </row>
    <row r="496" spans="1:11" s="7" customFormat="1" ht="15.75" x14ac:dyDescent="0.25">
      <c r="A496" s="645"/>
      <c r="B496" s="658" t="s">
        <v>7623</v>
      </c>
      <c r="C496" s="647">
        <f>C495</f>
        <v>1966613.4</v>
      </c>
      <c r="D496" s="648"/>
      <c r="E496" s="663"/>
      <c r="F496" s="660"/>
      <c r="G496" s="650" t="s">
        <v>7882</v>
      </c>
      <c r="H496" s="659">
        <f>H493-H495</f>
        <v>321740.73000000004</v>
      </c>
      <c r="K496" s="9"/>
    </row>
    <row r="497" spans="1:11" s="7" customFormat="1" ht="15.75" x14ac:dyDescent="0.25">
      <c r="A497" s="645"/>
      <c r="B497" s="664">
        <v>0.22</v>
      </c>
      <c r="C497" s="647">
        <f>C496*22%</f>
        <v>432654.94799999997</v>
      </c>
      <c r="D497" s="648"/>
      <c r="E497" s="663"/>
      <c r="F497" s="660"/>
      <c r="G497" s="650"/>
      <c r="H497" s="651"/>
      <c r="K497" s="632"/>
    </row>
    <row r="498" spans="1:11" s="7" customFormat="1" ht="16.5" thickBot="1" x14ac:dyDescent="0.3">
      <c r="A498" s="618"/>
      <c r="B498" s="698"/>
      <c r="C498" s="698"/>
      <c r="D498" s="698"/>
      <c r="E498" s="698"/>
      <c r="F498" s="698"/>
      <c r="G498" s="699"/>
      <c r="H498" s="700"/>
      <c r="K498" s="590"/>
    </row>
    <row r="499" spans="1:11" s="7" customFormat="1" ht="16.5" thickBot="1" x14ac:dyDescent="0.3">
      <c r="A499" s="31"/>
      <c r="G499" s="31"/>
      <c r="H499" s="31"/>
    </row>
    <row r="500" spans="1:11" s="7" customFormat="1" ht="28.5" x14ac:dyDescent="0.25">
      <c r="A500" s="810" t="s">
        <v>8274</v>
      </c>
      <c r="B500" s="811"/>
      <c r="C500" s="811"/>
      <c r="D500" s="811"/>
      <c r="E500" s="811"/>
      <c r="F500" s="811"/>
      <c r="G500" s="811"/>
      <c r="H500" s="644"/>
      <c r="J500" s="632"/>
    </row>
    <row r="501" spans="1:11" s="7" customFormat="1" ht="15.75" x14ac:dyDescent="0.25">
      <c r="A501" s="31"/>
      <c r="G501" s="31"/>
      <c r="H501" s="31"/>
    </row>
    <row r="502" spans="1:11" s="7" customFormat="1" ht="15.75" x14ac:dyDescent="0.25">
      <c r="A502" s="489">
        <v>1065</v>
      </c>
      <c r="B502" s="673" t="s">
        <v>99</v>
      </c>
      <c r="C502" s="410">
        <v>282269</v>
      </c>
      <c r="D502" s="25">
        <v>0.15</v>
      </c>
      <c r="E502" s="10">
        <f t="shared" ref="E502:E504" si="78">D502*C502</f>
        <v>42340.35</v>
      </c>
      <c r="F502" s="10">
        <f t="shared" ref="F502:F504" si="79">E502+C502</f>
        <v>324609.34999999998</v>
      </c>
      <c r="G502" s="450" t="s">
        <v>7168</v>
      </c>
      <c r="H502" s="31"/>
      <c r="I502" s="7" t="s">
        <v>8367</v>
      </c>
    </row>
    <row r="503" spans="1:11" s="7" customFormat="1" ht="15.75" x14ac:dyDescent="0.25">
      <c r="A503" s="489">
        <v>1067</v>
      </c>
      <c r="B503" s="5" t="s">
        <v>119</v>
      </c>
      <c r="C503" s="410">
        <v>340000</v>
      </c>
      <c r="D503" s="25">
        <v>0.15</v>
      </c>
      <c r="E503" s="10">
        <f t="shared" si="78"/>
        <v>51000</v>
      </c>
      <c r="F503" s="10">
        <f t="shared" si="79"/>
        <v>391000</v>
      </c>
      <c r="G503" s="450" t="s">
        <v>7168</v>
      </c>
      <c r="H503" s="31"/>
    </row>
    <row r="504" spans="1:11" s="7" customFormat="1" ht="15.75" x14ac:dyDescent="0.25">
      <c r="A504" s="489">
        <v>1068</v>
      </c>
      <c r="B504" s="5" t="s">
        <v>114</v>
      </c>
      <c r="C504" s="410">
        <v>315000</v>
      </c>
      <c r="D504" s="25">
        <v>0.15</v>
      </c>
      <c r="E504" s="10">
        <f t="shared" si="78"/>
        <v>47250</v>
      </c>
      <c r="F504" s="10">
        <f t="shared" si="79"/>
        <v>362250</v>
      </c>
      <c r="G504" s="450" t="s">
        <v>7168</v>
      </c>
      <c r="H504" s="31"/>
    </row>
    <row r="505" spans="1:11" s="7" customFormat="1" ht="15.75" x14ac:dyDescent="0.25">
      <c r="A505" s="6">
        <v>1066</v>
      </c>
      <c r="B505" s="5" t="s">
        <v>8094</v>
      </c>
      <c r="C505" s="410">
        <v>275000</v>
      </c>
      <c r="D505" s="25">
        <v>0.15</v>
      </c>
      <c r="E505" s="10">
        <f>D505*C505</f>
        <v>41250</v>
      </c>
      <c r="F505" s="10">
        <f>E505+C505</f>
        <v>316250</v>
      </c>
      <c r="G505" s="450" t="s">
        <v>7168</v>
      </c>
      <c r="H505" s="6"/>
    </row>
    <row r="506" spans="1:11" s="7" customFormat="1" ht="15" customHeight="1" x14ac:dyDescent="0.25">
      <c r="A506" s="6">
        <v>1048</v>
      </c>
      <c r="B506" s="673" t="s">
        <v>8094</v>
      </c>
      <c r="C506" s="410">
        <v>275000</v>
      </c>
      <c r="D506" s="25">
        <v>0.15</v>
      </c>
      <c r="E506" s="10">
        <f>D506*C506</f>
        <v>41250</v>
      </c>
      <c r="F506" s="10">
        <f>E506+C506</f>
        <v>316250</v>
      </c>
      <c r="G506" s="450" t="s">
        <v>7168</v>
      </c>
      <c r="H506" s="498">
        <v>45505</v>
      </c>
      <c r="I506" s="7" t="s">
        <v>8095</v>
      </c>
      <c r="J506" s="590"/>
      <c r="K506" s="9"/>
    </row>
    <row r="507" spans="1:11" s="7" customFormat="1" ht="15.75" x14ac:dyDescent="0.25">
      <c r="A507" s="692" t="s">
        <v>72</v>
      </c>
      <c r="B507" s="673" t="s">
        <v>7637</v>
      </c>
      <c r="C507" s="674">
        <v>1960000</v>
      </c>
      <c r="D507" s="675">
        <v>0.15</v>
      </c>
      <c r="E507" s="674">
        <f t="shared" ref="E507" si="80">D507*C507</f>
        <v>294000</v>
      </c>
      <c r="F507" s="674">
        <f t="shared" ref="F507" si="81">E507+C507</f>
        <v>2254000</v>
      </c>
      <c r="G507" s="450" t="s">
        <v>7168</v>
      </c>
      <c r="H507" s="498">
        <v>45505</v>
      </c>
      <c r="I507" s="7" t="s">
        <v>8259</v>
      </c>
      <c r="K507" s="590"/>
    </row>
    <row r="508" spans="1:11" s="7" customFormat="1" ht="15.75" x14ac:dyDescent="0.25">
      <c r="A508" s="31"/>
      <c r="G508" s="31"/>
      <c r="H508" s="31"/>
    </row>
    <row r="509" spans="1:11" s="7" customFormat="1" ht="23.25" x14ac:dyDescent="0.25">
      <c r="A509" s="806" t="s">
        <v>8275</v>
      </c>
      <c r="B509" s="807"/>
      <c r="C509" s="807"/>
      <c r="D509" s="807"/>
      <c r="E509" s="807"/>
      <c r="F509" s="807"/>
      <c r="G509" s="807"/>
      <c r="H509" s="808"/>
    </row>
    <row r="510" spans="1:11" s="7" customFormat="1" ht="15.75" x14ac:dyDescent="0.25">
      <c r="A510" s="645"/>
      <c r="B510" s="646"/>
      <c r="C510" s="647">
        <f>SUM(C502:C507)</f>
        <v>3447269</v>
      </c>
      <c r="D510" s="648"/>
      <c r="E510" s="657" t="s">
        <v>7620</v>
      </c>
      <c r="F510" s="657" t="s">
        <v>8264</v>
      </c>
      <c r="G510" s="650"/>
      <c r="H510" s="651"/>
      <c r="J510" s="7" t="s">
        <v>8264</v>
      </c>
      <c r="K510" s="632">
        <v>2068361</v>
      </c>
    </row>
    <row r="511" spans="1:11" s="7" customFormat="1" ht="15.75" x14ac:dyDescent="0.25">
      <c r="A511" s="645"/>
      <c r="B511" s="658" t="s">
        <v>7754</v>
      </c>
      <c r="C511" s="647">
        <f>C510*60%</f>
        <v>2068361.4</v>
      </c>
      <c r="D511" s="648"/>
      <c r="E511" s="647"/>
      <c r="F511" s="647"/>
      <c r="G511" s="650" t="s">
        <v>7663</v>
      </c>
      <c r="H511" s="659">
        <f>SUM(E502:E507)</f>
        <v>517090.35</v>
      </c>
      <c r="J511" s="615">
        <v>0.18</v>
      </c>
      <c r="K511" s="632">
        <f>K510*18%</f>
        <v>372304.98</v>
      </c>
    </row>
    <row r="512" spans="1:11" s="7" customFormat="1" ht="15.75" x14ac:dyDescent="0.25">
      <c r="A512" s="645"/>
      <c r="B512" s="658" t="s">
        <v>7753</v>
      </c>
      <c r="C512" s="647">
        <f>C510*40%</f>
        <v>1378907.6</v>
      </c>
      <c r="D512" s="648"/>
      <c r="E512" s="660"/>
      <c r="F512" s="660">
        <f>K510</f>
        <v>2068361</v>
      </c>
      <c r="G512" s="661">
        <v>0.8</v>
      </c>
      <c r="H512" s="662">
        <f>H511*80%</f>
        <v>413672.28</v>
      </c>
      <c r="K512" s="590">
        <f>K511+K510</f>
        <v>2440665.98</v>
      </c>
    </row>
    <row r="513" spans="1:11" s="7" customFormat="1" ht="15.75" x14ac:dyDescent="0.25">
      <c r="A513" s="645"/>
      <c r="B513" s="658"/>
      <c r="C513" s="647"/>
      <c r="D513" s="648"/>
      <c r="E513" s="663">
        <v>0.15</v>
      </c>
      <c r="F513" s="660">
        <f>F512*15%</f>
        <v>310254.14999999997</v>
      </c>
      <c r="G513" s="650"/>
      <c r="H513" s="651"/>
      <c r="I513" s="633"/>
      <c r="K513" s="632"/>
    </row>
    <row r="514" spans="1:11" s="7" customFormat="1" ht="15.75" x14ac:dyDescent="0.25">
      <c r="A514" s="645"/>
      <c r="B514" s="658" t="s">
        <v>7665</v>
      </c>
      <c r="C514" s="647">
        <f>C511</f>
        <v>2068361.4</v>
      </c>
      <c r="D514" s="648"/>
      <c r="E514" s="660"/>
      <c r="F514" s="660"/>
      <c r="G514" s="650" t="s">
        <v>7881</v>
      </c>
      <c r="H514" s="659">
        <f>F513</f>
        <v>310254.14999999997</v>
      </c>
      <c r="J514" s="809"/>
      <c r="K514" s="809"/>
    </row>
    <row r="515" spans="1:11" s="7" customFormat="1" ht="15.75" x14ac:dyDescent="0.25">
      <c r="A515" s="645"/>
      <c r="B515" s="658" t="s">
        <v>7623</v>
      </c>
      <c r="C515" s="647">
        <f>C514</f>
        <v>2068361.4</v>
      </c>
      <c r="D515" s="648"/>
      <c r="E515" s="663"/>
      <c r="F515" s="660"/>
      <c r="G515" s="650" t="s">
        <v>7882</v>
      </c>
      <c r="H515" s="659">
        <f>H512-H514</f>
        <v>103418.13000000006</v>
      </c>
      <c r="K515" s="9"/>
    </row>
    <row r="516" spans="1:11" s="7" customFormat="1" ht="15.75" x14ac:dyDescent="0.25">
      <c r="A516" s="645"/>
      <c r="B516" s="664">
        <v>0.22</v>
      </c>
      <c r="C516" s="647">
        <f>C515*22%</f>
        <v>455039.50799999997</v>
      </c>
      <c r="D516" s="648"/>
      <c r="E516" s="663"/>
      <c r="F516" s="660"/>
      <c r="G516" s="650"/>
      <c r="H516" s="651"/>
      <c r="K516" s="632"/>
    </row>
    <row r="517" spans="1:11" s="7" customFormat="1" ht="16.5" thickBot="1" x14ac:dyDescent="0.3">
      <c r="A517" s="618"/>
      <c r="B517" s="698"/>
      <c r="C517" s="698"/>
      <c r="D517" s="698"/>
      <c r="E517" s="698"/>
      <c r="F517" s="698"/>
      <c r="G517" s="699"/>
      <c r="H517" s="700"/>
      <c r="K517" s="590"/>
    </row>
    <row r="518" spans="1:11" s="7" customFormat="1" ht="16.5" thickBot="1" x14ac:dyDescent="0.3">
      <c r="A518" s="31"/>
      <c r="G518" s="31"/>
      <c r="H518" s="31"/>
    </row>
    <row r="519" spans="1:11" s="7" customFormat="1" ht="28.5" x14ac:dyDescent="0.25">
      <c r="A519" s="810" t="s">
        <v>8365</v>
      </c>
      <c r="B519" s="811"/>
      <c r="C519" s="811"/>
      <c r="D519" s="811"/>
      <c r="E519" s="811"/>
      <c r="F519" s="811"/>
      <c r="G519" s="811"/>
      <c r="H519" s="644"/>
      <c r="J519" s="632"/>
    </row>
    <row r="520" spans="1:11" s="7" customFormat="1" ht="15.75" x14ac:dyDescent="0.25">
      <c r="A520" s="31"/>
      <c r="G520" s="31"/>
      <c r="H520" s="31"/>
    </row>
    <row r="521" spans="1:11" s="7" customFormat="1" ht="15" customHeight="1" x14ac:dyDescent="0.25">
      <c r="A521" s="489">
        <v>1069</v>
      </c>
      <c r="B521" s="673" t="s">
        <v>7438</v>
      </c>
      <c r="C521" s="410">
        <v>427640</v>
      </c>
      <c r="D521" s="25">
        <v>0.15</v>
      </c>
      <c r="E521" s="10">
        <f>D521*C521</f>
        <v>64146</v>
      </c>
      <c r="F521" s="10">
        <f>E521+C521</f>
        <v>491786</v>
      </c>
      <c r="G521" s="676" t="s">
        <v>214</v>
      </c>
      <c r="H521" s="627"/>
      <c r="I521" s="7" t="s">
        <v>8474</v>
      </c>
      <c r="K521" s="9"/>
    </row>
    <row r="522" spans="1:11" s="7" customFormat="1" ht="15" customHeight="1" x14ac:dyDescent="0.25">
      <c r="A522" s="489">
        <v>1070</v>
      </c>
      <c r="B522" s="5" t="s">
        <v>119</v>
      </c>
      <c r="C522" s="410">
        <v>34000</v>
      </c>
      <c r="D522" s="25">
        <v>0.15</v>
      </c>
      <c r="E522" s="10">
        <f t="shared" ref="E522" si="82">D522*C522</f>
        <v>5100</v>
      </c>
      <c r="F522" s="10">
        <f t="shared" ref="F522" si="83">E522+C522</f>
        <v>39100</v>
      </c>
      <c r="G522" s="450"/>
      <c r="H522" s="627"/>
      <c r="I522" s="7" t="s">
        <v>8479</v>
      </c>
      <c r="K522" s="632"/>
    </row>
    <row r="523" spans="1:11" s="7" customFormat="1" ht="15" customHeight="1" x14ac:dyDescent="0.25">
      <c r="A523" s="489">
        <v>1071</v>
      </c>
      <c r="B523" s="673" t="s">
        <v>99</v>
      </c>
      <c r="C523" s="410">
        <v>282269</v>
      </c>
      <c r="D523" s="25">
        <v>0.15</v>
      </c>
      <c r="E523" s="10">
        <f t="shared" ref="E523:E525" si="84">D523*C523</f>
        <v>42340.35</v>
      </c>
      <c r="F523" s="10">
        <f t="shared" ref="F523:F525" si="85">E523+C523</f>
        <v>324609.34999999998</v>
      </c>
      <c r="G523" s="450"/>
      <c r="H523" s="627"/>
      <c r="K523" s="590"/>
    </row>
    <row r="524" spans="1:11" s="7" customFormat="1" ht="15" customHeight="1" x14ac:dyDescent="0.25">
      <c r="A524" s="489">
        <v>1072</v>
      </c>
      <c r="B524" s="5" t="s">
        <v>119</v>
      </c>
      <c r="C524" s="410">
        <v>374000</v>
      </c>
      <c r="D524" s="25">
        <v>0.15</v>
      </c>
      <c r="E524" s="10">
        <f t="shared" si="84"/>
        <v>56100</v>
      </c>
      <c r="F524" s="10">
        <f t="shared" si="85"/>
        <v>430100</v>
      </c>
      <c r="G524" s="450"/>
      <c r="H524" s="627"/>
      <c r="K524" s="632"/>
    </row>
    <row r="525" spans="1:11" s="7" customFormat="1" ht="15" customHeight="1" x14ac:dyDescent="0.25">
      <c r="A525" s="489">
        <v>1073</v>
      </c>
      <c r="B525" s="5" t="s">
        <v>114</v>
      </c>
      <c r="C525" s="410">
        <v>315000</v>
      </c>
      <c r="D525" s="25">
        <v>0.15</v>
      </c>
      <c r="E525" s="10">
        <f t="shared" si="84"/>
        <v>47250</v>
      </c>
      <c r="F525" s="10">
        <f t="shared" si="85"/>
        <v>362250</v>
      </c>
      <c r="G525" s="450"/>
      <c r="H525" s="594"/>
      <c r="K525" s="632"/>
    </row>
    <row r="526" spans="1:11" s="7" customFormat="1" ht="15.75" x14ac:dyDescent="0.25">
      <c r="A526" s="696">
        <v>20</v>
      </c>
      <c r="B526" s="673" t="s">
        <v>7637</v>
      </c>
      <c r="C526" s="674">
        <v>1960000</v>
      </c>
      <c r="D526" s="675">
        <v>0.15</v>
      </c>
      <c r="E526" s="674">
        <f t="shared" ref="E526" si="86">D526*C526</f>
        <v>294000</v>
      </c>
      <c r="F526" s="674">
        <f t="shared" ref="F526" si="87">E526+C526</f>
        <v>2254000</v>
      </c>
      <c r="G526" s="450" t="s">
        <v>7168</v>
      </c>
      <c r="H526" s="627"/>
      <c r="K526" s="590"/>
    </row>
    <row r="527" spans="1:11" s="7" customFormat="1" ht="15.75" x14ac:dyDescent="0.25">
      <c r="A527" s="31"/>
      <c r="G527" s="31"/>
      <c r="H527" s="31"/>
    </row>
    <row r="528" spans="1:11" s="7" customFormat="1" ht="23.25" x14ac:dyDescent="0.25">
      <c r="A528" s="806" t="s">
        <v>8275</v>
      </c>
      <c r="B528" s="807"/>
      <c r="C528" s="807"/>
      <c r="D528" s="807"/>
      <c r="E528" s="807"/>
      <c r="F528" s="807"/>
      <c r="G528" s="807"/>
      <c r="H528" s="808"/>
    </row>
    <row r="529" spans="1:11" s="7" customFormat="1" ht="15.75" x14ac:dyDescent="0.25">
      <c r="A529" s="645"/>
      <c r="B529" s="646"/>
      <c r="C529" s="647">
        <f>SUM(C521:C526)</f>
        <v>3392909</v>
      </c>
      <c r="D529" s="648"/>
      <c r="E529" s="657" t="s">
        <v>7620</v>
      </c>
      <c r="F529" s="657"/>
      <c r="G529" s="650"/>
      <c r="H529" s="651"/>
      <c r="J529" s="754" t="s">
        <v>7890</v>
      </c>
      <c r="K529" s="632">
        <v>739692</v>
      </c>
    </row>
    <row r="530" spans="1:11" s="7" customFormat="1" ht="15.75" x14ac:dyDescent="0.25">
      <c r="A530" s="645"/>
      <c r="B530" s="658" t="s">
        <v>7754</v>
      </c>
      <c r="C530" s="647">
        <f>C529*60%</f>
        <v>2035745.4</v>
      </c>
      <c r="D530" s="648"/>
      <c r="E530" s="647"/>
      <c r="F530" s="647"/>
      <c r="G530" s="650" t="s">
        <v>7663</v>
      </c>
      <c r="H530" s="659">
        <f>SUM(E521:E526)</f>
        <v>508936.35</v>
      </c>
      <c r="J530" s="615">
        <v>0.18</v>
      </c>
      <c r="K530" s="632">
        <f>K529*18%</f>
        <v>133144.56</v>
      </c>
    </row>
    <row r="531" spans="1:11" s="7" customFormat="1" ht="15.75" x14ac:dyDescent="0.25">
      <c r="A531" s="645"/>
      <c r="B531" s="658" t="s">
        <v>7753</v>
      </c>
      <c r="C531" s="647">
        <f>C529*40%</f>
        <v>1357163.6</v>
      </c>
      <c r="D531" s="648"/>
      <c r="E531" s="660"/>
      <c r="F531" s="660">
        <f>K529+K534</f>
        <v>2014692</v>
      </c>
      <c r="G531" s="661">
        <v>0.8</v>
      </c>
      <c r="H531" s="662">
        <f>H530*80%</f>
        <v>407149.08</v>
      </c>
      <c r="K531" s="590">
        <f>K530+K529</f>
        <v>872836.56</v>
      </c>
    </row>
    <row r="532" spans="1:11" s="7" customFormat="1" ht="15.75" x14ac:dyDescent="0.25">
      <c r="A532" s="645"/>
      <c r="B532" s="658"/>
      <c r="C532" s="647"/>
      <c r="D532" s="648"/>
      <c r="E532" s="663">
        <v>0.15</v>
      </c>
      <c r="F532" s="660">
        <f>F531*15%</f>
        <v>302203.8</v>
      </c>
      <c r="G532" s="650"/>
      <c r="H532" s="651"/>
      <c r="I532" s="633"/>
      <c r="K532" s="632"/>
    </row>
    <row r="533" spans="1:11" s="7" customFormat="1" ht="15.75" x14ac:dyDescent="0.25">
      <c r="A533" s="645"/>
      <c r="B533" s="658" t="s">
        <v>7665</v>
      </c>
      <c r="C533" s="647">
        <f>C530</f>
        <v>2035745.4</v>
      </c>
      <c r="D533" s="648"/>
      <c r="E533" s="660"/>
      <c r="F533" s="660"/>
      <c r="G533" s="650" t="s">
        <v>7881</v>
      </c>
      <c r="H533" s="659">
        <f>F532</f>
        <v>302203.8</v>
      </c>
      <c r="J533" s="809"/>
      <c r="K533" s="809"/>
    </row>
    <row r="534" spans="1:11" s="7" customFormat="1" ht="15.75" x14ac:dyDescent="0.25">
      <c r="A534" s="645"/>
      <c r="B534" s="658" t="s">
        <v>7623</v>
      </c>
      <c r="C534" s="647">
        <f>C533</f>
        <v>2035745.4</v>
      </c>
      <c r="D534" s="648"/>
      <c r="E534" s="663"/>
      <c r="F534" s="660"/>
      <c r="G534" s="650" t="s">
        <v>7882</v>
      </c>
      <c r="H534" s="659">
        <f>H531-H533</f>
        <v>104945.28000000003</v>
      </c>
      <c r="J534" s="754" t="s">
        <v>8478</v>
      </c>
      <c r="K534" s="632">
        <v>1275000</v>
      </c>
    </row>
    <row r="535" spans="1:11" s="7" customFormat="1" ht="15.75" x14ac:dyDescent="0.25">
      <c r="A535" s="645"/>
      <c r="B535" s="664">
        <v>0.22</v>
      </c>
      <c r="C535" s="647">
        <f>C534*22%</f>
        <v>447863.98799999995</v>
      </c>
      <c r="D535" s="648"/>
      <c r="E535" s="663"/>
      <c r="F535" s="660"/>
      <c r="G535" s="650"/>
      <c r="H535" s="651"/>
      <c r="J535" s="615">
        <v>0.18</v>
      </c>
      <c r="K535" s="632">
        <f>K534*18%</f>
        <v>229500</v>
      </c>
    </row>
    <row r="536" spans="1:11" s="7" customFormat="1" ht="16.5" thickBot="1" x14ac:dyDescent="0.3">
      <c r="A536" s="618"/>
      <c r="B536" s="698"/>
      <c r="C536" s="698"/>
      <c r="D536" s="698"/>
      <c r="E536" s="698"/>
      <c r="F536" s="698"/>
      <c r="G536" s="699"/>
      <c r="H536" s="700"/>
      <c r="K536" s="590">
        <f>K535+K534</f>
        <v>1504500</v>
      </c>
    </row>
    <row r="537" spans="1:11" s="7" customFormat="1" ht="16.5" thickBot="1" x14ac:dyDescent="0.3">
      <c r="A537" s="31"/>
      <c r="G537" s="31"/>
      <c r="H537" s="31"/>
    </row>
    <row r="538" spans="1:11" s="7" customFormat="1" ht="28.5" x14ac:dyDescent="0.25">
      <c r="A538" s="810" t="s">
        <v>8465</v>
      </c>
      <c r="B538" s="811"/>
      <c r="C538" s="811"/>
      <c r="D538" s="811"/>
      <c r="E538" s="811"/>
      <c r="F538" s="811"/>
      <c r="G538" s="811"/>
      <c r="H538" s="644"/>
      <c r="J538" s="632"/>
    </row>
    <row r="539" spans="1:11" s="7" customFormat="1" ht="15.75" x14ac:dyDescent="0.25">
      <c r="A539" s="31"/>
      <c r="G539" s="31"/>
      <c r="H539" s="31"/>
    </row>
    <row r="541" spans="1:11" s="7" customFormat="1" ht="15" customHeight="1" x14ac:dyDescent="0.25">
      <c r="A541" s="489">
        <v>1077</v>
      </c>
      <c r="B541" s="5" t="s">
        <v>99</v>
      </c>
      <c r="C541" s="410">
        <v>1270000</v>
      </c>
      <c r="D541" s="25">
        <v>0.15</v>
      </c>
      <c r="E541" s="10">
        <f>D541*C541</f>
        <v>190500</v>
      </c>
      <c r="F541" s="10">
        <f>E541+C541</f>
        <v>1460500</v>
      </c>
      <c r="G541" s="450"/>
      <c r="H541" s="627"/>
      <c r="I541" s="7" t="s">
        <v>8473</v>
      </c>
      <c r="K541" s="632"/>
    </row>
    <row r="542" spans="1:11" s="7" customFormat="1" ht="15.75" x14ac:dyDescent="0.25">
      <c r="A542" s="489">
        <v>1078</v>
      </c>
      <c r="B542" s="5" t="s">
        <v>119</v>
      </c>
      <c r="C542" s="410">
        <v>374000</v>
      </c>
      <c r="D542" s="25">
        <v>0.15</v>
      </c>
      <c r="E542" s="10">
        <f t="shared" ref="E542:E543" si="88">D542*C542</f>
        <v>56100</v>
      </c>
      <c r="F542" s="10">
        <f t="shared" ref="F542:F543" si="89">E542+C542</f>
        <v>430100</v>
      </c>
      <c r="G542" s="450" t="s">
        <v>7168</v>
      </c>
      <c r="H542" s="31"/>
    </row>
    <row r="543" spans="1:11" s="7" customFormat="1" ht="15.75" x14ac:dyDescent="0.25">
      <c r="A543" s="489">
        <v>1079</v>
      </c>
      <c r="B543" s="5" t="s">
        <v>114</v>
      </c>
      <c r="C543" s="410">
        <v>346500</v>
      </c>
      <c r="D543" s="25">
        <v>0.15</v>
      </c>
      <c r="E543" s="10">
        <f t="shared" si="88"/>
        <v>51975</v>
      </c>
      <c r="F543" s="10">
        <f t="shared" si="89"/>
        <v>398475</v>
      </c>
      <c r="G543" s="450"/>
      <c r="H543" s="31"/>
    </row>
    <row r="544" spans="1:11" s="7" customFormat="1" ht="15.75" x14ac:dyDescent="0.25">
      <c r="A544" s="489">
        <v>1080</v>
      </c>
      <c r="B544" s="5" t="s">
        <v>114</v>
      </c>
      <c r="C544" s="410">
        <v>31500</v>
      </c>
      <c r="D544" s="25">
        <v>0.15</v>
      </c>
      <c r="E544" s="10">
        <f t="shared" ref="E544" si="90">D544*C544</f>
        <v>4725</v>
      </c>
      <c r="F544" s="10">
        <f t="shared" ref="F544" si="91">E544+C544</f>
        <v>36225</v>
      </c>
      <c r="G544" s="450"/>
      <c r="H544" s="31"/>
      <c r="I544" s="7" t="s">
        <v>8479</v>
      </c>
    </row>
    <row r="545" spans="1:11" s="7" customFormat="1" ht="15.75" x14ac:dyDescent="0.25">
      <c r="A545" s="489">
        <v>1081</v>
      </c>
      <c r="B545" s="673" t="s">
        <v>99</v>
      </c>
      <c r="C545" s="410">
        <v>282269</v>
      </c>
      <c r="D545" s="25">
        <v>0.15</v>
      </c>
      <c r="E545" s="10">
        <f t="shared" ref="E545" si="92">D545*C545</f>
        <v>42340.35</v>
      </c>
      <c r="F545" s="10">
        <f t="shared" ref="F545" si="93">E545+C545</f>
        <v>324609.34999999998</v>
      </c>
      <c r="G545" s="450" t="s">
        <v>7168</v>
      </c>
      <c r="H545" s="31"/>
    </row>
    <row r="548" spans="1:11" s="7" customFormat="1" ht="15.75" x14ac:dyDescent="0.25">
      <c r="A548" s="31"/>
      <c r="G548" s="31"/>
      <c r="H548" s="31"/>
      <c r="J548" s="754" t="s">
        <v>7890</v>
      </c>
      <c r="K548" s="632">
        <v>377046</v>
      </c>
    </row>
    <row r="549" spans="1:11" s="7" customFormat="1" ht="23.25" x14ac:dyDescent="0.25">
      <c r="A549" s="806" t="s">
        <v>8275</v>
      </c>
      <c r="B549" s="807"/>
      <c r="C549" s="807"/>
      <c r="D549" s="807"/>
      <c r="E549" s="807"/>
      <c r="F549" s="807"/>
      <c r="G549" s="807"/>
      <c r="H549" s="808"/>
      <c r="I549" s="805"/>
      <c r="J549" s="615">
        <v>0.18</v>
      </c>
      <c r="K549" s="632">
        <f>K548*18%</f>
        <v>67868.28</v>
      </c>
    </row>
    <row r="550" spans="1:11" s="7" customFormat="1" ht="15.75" x14ac:dyDescent="0.25">
      <c r="A550" s="645"/>
      <c r="B550" s="646"/>
      <c r="C550" s="647">
        <f>C541</f>
        <v>1270000</v>
      </c>
      <c r="D550" s="648"/>
      <c r="E550" s="657" t="s">
        <v>7620</v>
      </c>
      <c r="F550" s="657"/>
      <c r="G550" s="650"/>
      <c r="H550" s="651"/>
      <c r="I550" s="805"/>
      <c r="K550" s="590">
        <f>K549+K548</f>
        <v>444914.28</v>
      </c>
    </row>
    <row r="551" spans="1:11" s="7" customFormat="1" ht="15.75" x14ac:dyDescent="0.25">
      <c r="A551" s="645"/>
      <c r="B551" s="658" t="s">
        <v>7754</v>
      </c>
      <c r="C551" s="647">
        <f>C550*60%</f>
        <v>762000</v>
      </c>
      <c r="D551" s="648"/>
      <c r="E551" s="647"/>
      <c r="F551" s="647"/>
      <c r="G551" s="650" t="s">
        <v>7663</v>
      </c>
      <c r="H551" s="659">
        <f>SUM(E541:E545)</f>
        <v>345640.35</v>
      </c>
      <c r="I551" s="805"/>
      <c r="K551" s="632"/>
    </row>
    <row r="552" spans="1:11" s="7" customFormat="1" ht="15.75" x14ac:dyDescent="0.25">
      <c r="A552" s="645"/>
      <c r="B552" s="658" t="s">
        <v>7753</v>
      </c>
      <c r="C552" s="647">
        <f>C550*40%</f>
        <v>508000</v>
      </c>
      <c r="D552" s="648"/>
      <c r="E552" s="660"/>
      <c r="F552" s="660">
        <f>K548+K555</f>
        <v>761546</v>
      </c>
      <c r="G552" s="661">
        <v>0.8</v>
      </c>
      <c r="H552" s="662">
        <f>H551*80%</f>
        <v>276512.27999999997</v>
      </c>
      <c r="I552" s="805"/>
      <c r="J552" s="809"/>
      <c r="K552" s="809"/>
    </row>
    <row r="553" spans="1:11" s="7" customFormat="1" ht="15.75" x14ac:dyDescent="0.25">
      <c r="A553" s="645"/>
      <c r="B553" s="658"/>
      <c r="C553" s="647"/>
      <c r="D553" s="648"/>
      <c r="E553" s="663">
        <v>0.15</v>
      </c>
      <c r="F553" s="660">
        <f>F552*15%</f>
        <v>114231.9</v>
      </c>
      <c r="G553" s="650"/>
      <c r="H553" s="651"/>
      <c r="I553" s="805"/>
      <c r="J553" s="754"/>
      <c r="K553" s="632"/>
    </row>
    <row r="554" spans="1:11" s="7" customFormat="1" ht="15.75" x14ac:dyDescent="0.25">
      <c r="A554" s="645"/>
      <c r="B554" s="658" t="s">
        <v>7665</v>
      </c>
      <c r="C554" s="647">
        <f>C551</f>
        <v>762000</v>
      </c>
      <c r="D554" s="648"/>
      <c r="E554" s="660"/>
      <c r="F554" s="660"/>
      <c r="G554" s="650" t="s">
        <v>7881</v>
      </c>
      <c r="H554" s="659">
        <f>F553</f>
        <v>114231.9</v>
      </c>
      <c r="I554" s="805"/>
      <c r="J554" s="615"/>
      <c r="K554" s="632"/>
    </row>
    <row r="555" spans="1:11" s="7" customFormat="1" ht="15.75" x14ac:dyDescent="0.25">
      <c r="A555" s="645"/>
      <c r="B555" s="658" t="s">
        <v>7623</v>
      </c>
      <c r="C555" s="647">
        <f>C554</f>
        <v>762000</v>
      </c>
      <c r="D555" s="648"/>
      <c r="E555" s="663"/>
      <c r="F555" s="660"/>
      <c r="G555" s="650" t="s">
        <v>7882</v>
      </c>
      <c r="H555" s="659">
        <f>H552-H554</f>
        <v>162280.37999999998</v>
      </c>
      <c r="I555" s="805"/>
      <c r="J555" s="754" t="s">
        <v>8478</v>
      </c>
      <c r="K555" s="632">
        <v>384500</v>
      </c>
    </row>
    <row r="556" spans="1:11" s="7" customFormat="1" ht="15.75" x14ac:dyDescent="0.25">
      <c r="A556" s="645"/>
      <c r="B556" s="664">
        <v>0.22</v>
      </c>
      <c r="C556" s="647">
        <f>C555*22%</f>
        <v>167640</v>
      </c>
      <c r="D556" s="648"/>
      <c r="E556" s="663"/>
      <c r="F556" s="660"/>
      <c r="G556" s="650"/>
      <c r="H556" s="651"/>
      <c r="I556" s="805"/>
      <c r="J556" s="615">
        <v>0.18</v>
      </c>
      <c r="K556" s="632">
        <f>K555*18%</f>
        <v>69210</v>
      </c>
    </row>
    <row r="557" spans="1:11" s="7" customFormat="1" ht="16.5" thickBot="1" x14ac:dyDescent="0.3">
      <c r="A557" s="618"/>
      <c r="B557" s="698"/>
      <c r="C557" s="698"/>
      <c r="D557" s="698"/>
      <c r="E557" s="698"/>
      <c r="F557" s="698"/>
      <c r="G557" s="699"/>
      <c r="H557" s="700"/>
      <c r="K557" s="590">
        <f>K556+K555</f>
        <v>453710</v>
      </c>
    </row>
    <row r="558" spans="1:11" s="7" customFormat="1" ht="16.5" thickBot="1" x14ac:dyDescent="0.3">
      <c r="A558" s="31"/>
      <c r="G558" s="31"/>
      <c r="H558" s="31"/>
    </row>
    <row r="559" spans="1:11" s="7" customFormat="1" ht="28.5" x14ac:dyDescent="0.25">
      <c r="A559" s="810" t="s">
        <v>8646</v>
      </c>
      <c r="B559" s="811"/>
      <c r="C559" s="811"/>
      <c r="D559" s="811"/>
      <c r="E559" s="811"/>
      <c r="F559" s="811"/>
      <c r="G559" s="811"/>
      <c r="H559" s="644"/>
      <c r="J559" s="632"/>
    </row>
    <row r="560" spans="1:11" s="7" customFormat="1" ht="15.75" x14ac:dyDescent="0.25">
      <c r="A560" s="31"/>
      <c r="G560" s="31"/>
      <c r="H560" s="31"/>
    </row>
    <row r="562" spans="1:11" s="7" customFormat="1" ht="15" customHeight="1" x14ac:dyDescent="0.25">
      <c r="A562" s="489">
        <v>1082</v>
      </c>
      <c r="B562" s="673" t="s">
        <v>7479</v>
      </c>
      <c r="C562" s="678">
        <v>1383462</v>
      </c>
      <c r="D562" s="675">
        <v>0.15</v>
      </c>
      <c r="E562" s="674">
        <f t="shared" ref="E562" si="94">D562*C562</f>
        <v>207519.3</v>
      </c>
      <c r="F562" s="678">
        <f t="shared" ref="F562" si="95">E562+C562</f>
        <v>1590981.3</v>
      </c>
      <c r="G562" s="450" t="s">
        <v>7168</v>
      </c>
      <c r="H562" s="627"/>
      <c r="J562" s="754" t="s">
        <v>7890</v>
      </c>
      <c r="K562" s="632">
        <v>263932</v>
      </c>
    </row>
    <row r="563" spans="1:11" s="7" customFormat="1" ht="15.75" x14ac:dyDescent="0.25">
      <c r="A563" s="489">
        <v>1084</v>
      </c>
      <c r="B563" s="5" t="s">
        <v>99</v>
      </c>
      <c r="C563" s="410">
        <v>282269</v>
      </c>
      <c r="D563" s="25">
        <v>0.15</v>
      </c>
      <c r="E563" s="10">
        <f t="shared" ref="E563:E565" si="96">D563*C563</f>
        <v>42340.35</v>
      </c>
      <c r="F563" s="10">
        <f t="shared" ref="F563:F565" si="97">E563+C563</f>
        <v>324609.34999999998</v>
      </c>
      <c r="G563" s="450" t="s">
        <v>7168</v>
      </c>
      <c r="H563" s="31"/>
      <c r="J563" s="615">
        <v>0.18</v>
      </c>
      <c r="K563" s="632">
        <f>K562*18%</f>
        <v>47507.759999999995</v>
      </c>
    </row>
    <row r="564" spans="1:11" s="7" customFormat="1" ht="15.75" x14ac:dyDescent="0.25">
      <c r="A564" s="489">
        <v>1085</v>
      </c>
      <c r="B564" s="5" t="s">
        <v>119</v>
      </c>
      <c r="C564" s="410">
        <v>374000</v>
      </c>
      <c r="D564" s="25">
        <v>0.15</v>
      </c>
      <c r="E564" s="10">
        <f t="shared" si="96"/>
        <v>56100</v>
      </c>
      <c r="F564" s="10">
        <f t="shared" si="97"/>
        <v>430100</v>
      </c>
      <c r="G564" s="450" t="s">
        <v>7168</v>
      </c>
      <c r="H564" s="31"/>
      <c r="I564" s="7" t="s">
        <v>8479</v>
      </c>
      <c r="K564" s="590">
        <f>K563+K562</f>
        <v>311439.76</v>
      </c>
    </row>
    <row r="565" spans="1:11" s="7" customFormat="1" ht="15.75" x14ac:dyDescent="0.25">
      <c r="A565" s="489">
        <v>1086</v>
      </c>
      <c r="B565" s="5" t="s">
        <v>114</v>
      </c>
      <c r="C565" s="410">
        <v>346500</v>
      </c>
      <c r="D565" s="25">
        <v>0.15</v>
      </c>
      <c r="E565" s="10">
        <f t="shared" si="96"/>
        <v>51975</v>
      </c>
      <c r="F565" s="10">
        <f t="shared" si="97"/>
        <v>398475</v>
      </c>
      <c r="G565" s="450" t="s">
        <v>7168</v>
      </c>
      <c r="H565" s="31"/>
    </row>
    <row r="566" spans="1:11" s="7" customFormat="1" ht="15.75" x14ac:dyDescent="0.25">
      <c r="A566" s="696">
        <v>21</v>
      </c>
      <c r="B566" s="673" t="s">
        <v>7637</v>
      </c>
      <c r="C566" s="674">
        <v>1960000</v>
      </c>
      <c r="D566" s="675">
        <v>0.15</v>
      </c>
      <c r="E566" s="674">
        <f t="shared" ref="E566" si="98">D566*C566</f>
        <v>294000</v>
      </c>
      <c r="F566" s="674">
        <f t="shared" ref="F566" si="99">E566+C566</f>
        <v>2254000</v>
      </c>
      <c r="G566" s="450" t="s">
        <v>7168</v>
      </c>
      <c r="H566" s="627"/>
      <c r="I566" s="7" t="s">
        <v>8590</v>
      </c>
      <c r="K566" s="590"/>
    </row>
    <row r="569" spans="1:11" s="7" customFormat="1" ht="15.75" x14ac:dyDescent="0.25">
      <c r="A569" s="31"/>
      <c r="G569" s="31"/>
      <c r="H569" s="31"/>
      <c r="J569" s="754" t="s">
        <v>8478</v>
      </c>
      <c r="K569" s="632">
        <v>1740000</v>
      </c>
    </row>
    <row r="570" spans="1:11" s="7" customFormat="1" ht="23.25" x14ac:dyDescent="0.25">
      <c r="A570" s="806" t="s">
        <v>8275</v>
      </c>
      <c r="B570" s="807"/>
      <c r="C570" s="807"/>
      <c r="D570" s="807"/>
      <c r="E570" s="807"/>
      <c r="F570" s="807"/>
      <c r="G570" s="807"/>
      <c r="H570" s="808"/>
      <c r="I570" s="805"/>
      <c r="J570" s="615">
        <v>0.18</v>
      </c>
      <c r="K570" s="632">
        <f>K569*18%</f>
        <v>313200</v>
      </c>
    </row>
    <row r="571" spans="1:11" s="7" customFormat="1" ht="15.75" x14ac:dyDescent="0.25">
      <c r="A571" s="645"/>
      <c r="B571" s="646"/>
      <c r="C571" s="647">
        <f>C562+C566</f>
        <v>3343462</v>
      </c>
      <c r="D571" s="648"/>
      <c r="E571" s="657" t="s">
        <v>7620</v>
      </c>
      <c r="F571" s="657"/>
      <c r="G571" s="650"/>
      <c r="H571" s="651"/>
      <c r="I571" s="805"/>
      <c r="K571" s="590">
        <f>K570+K569</f>
        <v>2053200</v>
      </c>
    </row>
    <row r="572" spans="1:11" s="7" customFormat="1" ht="15.75" x14ac:dyDescent="0.25">
      <c r="A572" s="645"/>
      <c r="B572" s="658" t="s">
        <v>7754</v>
      </c>
      <c r="C572" s="647">
        <f>C571*60%</f>
        <v>2006077.2</v>
      </c>
      <c r="D572" s="648"/>
      <c r="E572" s="647"/>
      <c r="F572" s="647"/>
      <c r="G572" s="650" t="s">
        <v>7663</v>
      </c>
      <c r="H572" s="659">
        <f>SUM(E562:E566)</f>
        <v>651934.65</v>
      </c>
      <c r="I572" s="805"/>
      <c r="K572" s="632"/>
    </row>
    <row r="573" spans="1:11" s="7" customFormat="1" ht="15.75" x14ac:dyDescent="0.25">
      <c r="A573" s="645"/>
      <c r="B573" s="658" t="s">
        <v>7753</v>
      </c>
      <c r="C573" s="647">
        <f>C571*40%</f>
        <v>1337384.8</v>
      </c>
      <c r="D573" s="648"/>
      <c r="E573" s="660"/>
      <c r="F573" s="660">
        <f>K562+K569</f>
        <v>2003932</v>
      </c>
      <c r="G573" s="661">
        <v>0.8</v>
      </c>
      <c r="H573" s="662">
        <f>H572*80%</f>
        <v>521547.72000000003</v>
      </c>
      <c r="I573" s="805"/>
      <c r="J573" s="809"/>
      <c r="K573" s="809"/>
    </row>
    <row r="574" spans="1:11" s="7" customFormat="1" ht="15.75" x14ac:dyDescent="0.25">
      <c r="A574" s="645"/>
      <c r="B574" s="658"/>
      <c r="C574" s="647"/>
      <c r="D574" s="648"/>
      <c r="E574" s="663">
        <v>0.15</v>
      </c>
      <c r="F574" s="660">
        <f>F573*15%</f>
        <v>300589.8</v>
      </c>
      <c r="G574" s="650"/>
      <c r="H574" s="651"/>
      <c r="I574" s="805"/>
      <c r="J574" s="754"/>
      <c r="K574" s="632"/>
    </row>
    <row r="575" spans="1:11" s="7" customFormat="1" ht="15.75" x14ac:dyDescent="0.25">
      <c r="A575" s="645"/>
      <c r="B575" s="658" t="s">
        <v>7665</v>
      </c>
      <c r="C575" s="647">
        <f>C572</f>
        <v>2006077.2</v>
      </c>
      <c r="D575" s="648"/>
      <c r="E575" s="660"/>
      <c r="F575" s="660"/>
      <c r="G575" s="650" t="s">
        <v>7881</v>
      </c>
      <c r="H575" s="659">
        <f>F574</f>
        <v>300589.8</v>
      </c>
      <c r="I575" s="805"/>
      <c r="J575" s="615"/>
      <c r="K575" s="632"/>
    </row>
    <row r="576" spans="1:11" s="7" customFormat="1" ht="15.75" x14ac:dyDescent="0.25">
      <c r="A576" s="645"/>
      <c r="B576" s="658" t="s">
        <v>7623</v>
      </c>
      <c r="C576" s="647">
        <f>C575</f>
        <v>2006077.2</v>
      </c>
      <c r="D576" s="648"/>
      <c r="E576" s="663"/>
      <c r="F576" s="660"/>
      <c r="G576" s="650" t="s">
        <v>7882</v>
      </c>
      <c r="H576" s="659">
        <f>H573-H575</f>
        <v>220957.92000000004</v>
      </c>
      <c r="I576" s="805"/>
      <c r="J576" s="754"/>
      <c r="K576" s="632"/>
    </row>
    <row r="577" spans="1:11" s="7" customFormat="1" ht="15.75" x14ac:dyDescent="0.25">
      <c r="A577" s="645"/>
      <c r="B577" s="664">
        <v>0.22</v>
      </c>
      <c r="C577" s="647">
        <f>C576*22%</f>
        <v>441336.984</v>
      </c>
      <c r="D577" s="648"/>
      <c r="E577" s="663"/>
      <c r="F577" s="660"/>
      <c r="G577" s="650"/>
      <c r="H577" s="651"/>
      <c r="I577" s="805"/>
      <c r="J577" s="615"/>
      <c r="K577" s="632"/>
    </row>
    <row r="578" spans="1:11" s="7" customFormat="1" ht="16.5" thickBot="1" x14ac:dyDescent="0.3">
      <c r="A578" s="618"/>
      <c r="B578" s="698"/>
      <c r="C578" s="698"/>
      <c r="D578" s="698"/>
      <c r="E578" s="698"/>
      <c r="F578" s="698"/>
      <c r="G578" s="699"/>
      <c r="H578" s="700"/>
      <c r="K578" s="590"/>
    </row>
    <row r="579" spans="1:11" s="7" customFormat="1" ht="15.75" x14ac:dyDescent="0.25">
      <c r="A579" s="31"/>
      <c r="G579" s="31"/>
      <c r="H579" s="31"/>
      <c r="J579" s="590"/>
    </row>
    <row r="580" spans="1:11" s="7" customFormat="1" ht="16.5" customHeight="1" x14ac:dyDescent="0.25">
      <c r="A580" s="31"/>
      <c r="G580" s="31"/>
      <c r="H580" s="31"/>
      <c r="J580" s="590"/>
    </row>
    <row r="581" spans="1:11" s="7" customFormat="1" ht="15.75" x14ac:dyDescent="0.25">
      <c r="A581" s="489">
        <v>1074</v>
      </c>
      <c r="B581" s="755" t="s">
        <v>8515</v>
      </c>
      <c r="G581" s="31"/>
      <c r="H581" s="31"/>
      <c r="J581" s="590"/>
      <c r="K581" s="590"/>
    </row>
    <row r="582" spans="1:11" s="7" customFormat="1" ht="15.75" x14ac:dyDescent="0.25">
      <c r="A582" s="489">
        <v>1075</v>
      </c>
      <c r="B582" s="755" t="s">
        <v>8515</v>
      </c>
      <c r="G582" s="31"/>
      <c r="H582" s="31"/>
      <c r="J582" s="590"/>
    </row>
    <row r="583" spans="1:11" s="7" customFormat="1" ht="15.75" x14ac:dyDescent="0.25">
      <c r="A583" s="489">
        <v>1076</v>
      </c>
      <c r="B583" s="755" t="s">
        <v>8515</v>
      </c>
      <c r="G583" s="31"/>
      <c r="H583" s="31"/>
    </row>
    <row r="584" spans="1:11" s="7" customFormat="1" ht="15.75" x14ac:dyDescent="0.25">
      <c r="A584" s="31"/>
      <c r="G584" s="31"/>
      <c r="H584" s="31"/>
    </row>
    <row r="585" spans="1:11" s="7" customFormat="1" ht="15" customHeight="1" x14ac:dyDescent="0.25">
      <c r="A585" s="489">
        <v>1055</v>
      </c>
      <c r="B585" s="751" t="s">
        <v>7438</v>
      </c>
      <c r="C585" s="10">
        <v>18000</v>
      </c>
      <c r="D585" s="25">
        <v>0.15</v>
      </c>
      <c r="E585" s="10">
        <f>D585*C585</f>
        <v>2700</v>
      </c>
      <c r="F585" s="10">
        <f>E585+C585</f>
        <v>20700</v>
      </c>
      <c r="G585" s="450" t="s">
        <v>7168</v>
      </c>
      <c r="H585" s="627">
        <v>45505</v>
      </c>
      <c r="I585" s="7" t="s">
        <v>7940</v>
      </c>
      <c r="K585" s="590"/>
    </row>
    <row r="586" spans="1:11" s="7" customFormat="1" ht="15" customHeight="1" x14ac:dyDescent="0.25">
      <c r="A586" s="489">
        <v>1056</v>
      </c>
      <c r="B586" s="751" t="s">
        <v>64</v>
      </c>
      <c r="C586" s="410">
        <v>209750</v>
      </c>
      <c r="D586" s="25">
        <v>0.15</v>
      </c>
      <c r="E586" s="10">
        <f>D586*C586</f>
        <v>31462.5</v>
      </c>
      <c r="F586" s="10">
        <f>E586+C586</f>
        <v>241212.5</v>
      </c>
      <c r="G586" s="450" t="s">
        <v>7168</v>
      </c>
      <c r="H586" s="627">
        <v>45505</v>
      </c>
      <c r="I586" s="7" t="s">
        <v>8126</v>
      </c>
      <c r="K586" s="632"/>
    </row>
    <row r="587" spans="1:11" s="7" customFormat="1" ht="15.75" x14ac:dyDescent="0.25">
      <c r="A587" s="489">
        <v>1083</v>
      </c>
      <c r="B587" s="5" t="s">
        <v>99</v>
      </c>
      <c r="C587" s="410">
        <v>1270000</v>
      </c>
      <c r="D587" s="25">
        <v>0.15</v>
      </c>
      <c r="E587" s="10">
        <f>D587*C587</f>
        <v>190500</v>
      </c>
      <c r="F587" s="10">
        <f>E587+C587</f>
        <v>1460500</v>
      </c>
      <c r="G587" s="450" t="s">
        <v>7168</v>
      </c>
      <c r="H587" s="31"/>
      <c r="I587" s="7" t="s">
        <v>8473</v>
      </c>
    </row>
    <row r="588" spans="1:11" s="7" customFormat="1" ht="15.75" x14ac:dyDescent="0.25">
      <c r="A588" s="6">
        <v>1087</v>
      </c>
      <c r="B588" s="5" t="s">
        <v>8094</v>
      </c>
      <c r="C588" s="410">
        <v>275000</v>
      </c>
      <c r="D588" s="25">
        <v>0.15</v>
      </c>
      <c r="E588" s="10">
        <f>D588*C588</f>
        <v>41250</v>
      </c>
      <c r="F588" s="10">
        <f>E588+C588</f>
        <v>316250</v>
      </c>
      <c r="G588" s="31"/>
      <c r="H588" s="31"/>
    </row>
    <row r="589" spans="1:11" s="7" customFormat="1" ht="15.75" x14ac:dyDescent="0.25">
      <c r="A589" s="31"/>
      <c r="G589" s="31"/>
      <c r="H589" s="31"/>
    </row>
    <row r="590" spans="1:11" s="7" customFormat="1" ht="15.75" x14ac:dyDescent="0.25">
      <c r="A590" s="31"/>
      <c r="G590" s="31"/>
      <c r="H590" s="31"/>
    </row>
    <row r="591" spans="1:11" s="7" customFormat="1" ht="15.75" x14ac:dyDescent="0.25">
      <c r="A591" s="31"/>
      <c r="G591" s="31"/>
      <c r="H591" s="31"/>
    </row>
    <row r="592" spans="1:11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</row>
    <row r="601" spans="1:11" s="7" customFormat="1" ht="15.75" x14ac:dyDescent="0.25">
      <c r="A601" s="31"/>
      <c r="G601" s="31"/>
      <c r="H601" s="31"/>
    </row>
    <row r="602" spans="1:11" s="7" customFormat="1" ht="15.75" x14ac:dyDescent="0.25">
      <c r="A602" s="31"/>
      <c r="G602" s="31"/>
      <c r="H602" s="31"/>
    </row>
    <row r="603" spans="1:11" s="7" customFormat="1" ht="15.75" x14ac:dyDescent="0.25">
      <c r="A603" s="31"/>
      <c r="G603" s="31"/>
      <c r="H603" s="31"/>
    </row>
    <row r="604" spans="1:11" s="7" customFormat="1" ht="15.75" x14ac:dyDescent="0.25">
      <c r="A604" s="31"/>
      <c r="G604" s="31"/>
      <c r="H604" s="31"/>
    </row>
    <row r="605" spans="1:11" s="7" customFormat="1" ht="15.75" x14ac:dyDescent="0.25">
      <c r="A605" s="31"/>
      <c r="G605" s="31"/>
      <c r="H605" s="31"/>
    </row>
    <row r="606" spans="1:11" s="7" customFormat="1" ht="15.75" x14ac:dyDescent="0.25">
      <c r="A606" s="31"/>
      <c r="G606" s="31"/>
      <c r="H606" s="31"/>
    </row>
    <row r="607" spans="1:11" s="7" customFormat="1" ht="15.75" x14ac:dyDescent="0.25">
      <c r="A607" s="31"/>
      <c r="G607" s="31"/>
      <c r="H607" s="31"/>
    </row>
    <row r="608" spans="1:11" s="7" customFormat="1" ht="15.75" x14ac:dyDescent="0.25">
      <c r="A608" s="31"/>
      <c r="G608" s="31"/>
      <c r="H608" s="31"/>
      <c r="J608"/>
      <c r="K608"/>
    </row>
    <row r="609" spans="1:11" s="7" customFormat="1" ht="15.75" x14ac:dyDescent="0.25">
      <c r="A609" s="31"/>
      <c r="G609" s="31"/>
      <c r="H609" s="31"/>
      <c r="J609"/>
      <c r="K609"/>
    </row>
    <row r="610" spans="1:11" s="7" customFormat="1" ht="15.75" x14ac:dyDescent="0.25">
      <c r="A610" s="31"/>
      <c r="G610" s="31"/>
      <c r="H610" s="31"/>
      <c r="J610"/>
      <c r="K610"/>
    </row>
    <row r="611" spans="1:11" s="7" customFormat="1" ht="15.75" x14ac:dyDescent="0.25">
      <c r="A611" s="31"/>
      <c r="G611" s="31"/>
      <c r="H611" s="31"/>
      <c r="J611"/>
      <c r="K611"/>
    </row>
  </sheetData>
  <autoFilter ref="A1:J269" xr:uid="{00000000-0001-0000-0400-000000000000}"/>
  <mergeCells count="54">
    <mergeCell ref="A559:G559"/>
    <mergeCell ref="A570:H570"/>
    <mergeCell ref="I570:I577"/>
    <mergeCell ref="J573:K573"/>
    <mergeCell ref="A399:H399"/>
    <mergeCell ref="J451:K451"/>
    <mergeCell ref="J425:K425"/>
    <mergeCell ref="J442:K442"/>
    <mergeCell ref="A462:G462"/>
    <mergeCell ref="J464:K464"/>
    <mergeCell ref="A472:H472"/>
    <mergeCell ref="J477:K477"/>
    <mergeCell ref="A482:G482"/>
    <mergeCell ref="A538:G538"/>
    <mergeCell ref="A549:H549"/>
    <mergeCell ref="J552:K552"/>
    <mergeCell ref="A371:H371"/>
    <mergeCell ref="A391:G391"/>
    <mergeCell ref="A384:G384"/>
    <mergeCell ref="A385:G385"/>
    <mergeCell ref="A451:H451"/>
    <mergeCell ref="A440:G440"/>
    <mergeCell ref="A424:H424"/>
    <mergeCell ref="A410:G410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A353:H353"/>
    <mergeCell ref="B44:F44"/>
    <mergeCell ref="A327:H327"/>
    <mergeCell ref="B46:F46"/>
    <mergeCell ref="B49:F49"/>
    <mergeCell ref="B50:F50"/>
    <mergeCell ref="B69:F69"/>
    <mergeCell ref="B82:F82"/>
    <mergeCell ref="B43:F43"/>
    <mergeCell ref="B37:F37"/>
    <mergeCell ref="I549:I556"/>
    <mergeCell ref="A490:H490"/>
    <mergeCell ref="J495:K495"/>
    <mergeCell ref="A519:G519"/>
    <mergeCell ref="A528:H528"/>
    <mergeCell ref="J533:K533"/>
    <mergeCell ref="A500:G500"/>
    <mergeCell ref="A509:H509"/>
    <mergeCell ref="J514:K514"/>
  </mergeCells>
  <conditionalFormatting sqref="G1:G324 G326 G328:G352 G354:G370 G372:G383 G386:G388 G392:G398 G400:G409 G411:G423 G425:G439 G441:G450 G452:G461 G463:G471 G473:G481 G483:G489 G491:G499 G501:G508 G510:G518 G520:G527 G529:G537 G539 G541:G545 G548 G550:G558 G560 G569 G571:G1048576 G562:G56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7337</v>
      </c>
      <c r="B1" s="549" t="s">
        <v>227</v>
      </c>
      <c r="C1" s="549" t="s">
        <v>7054</v>
      </c>
      <c r="D1" s="551" t="s">
        <v>7338</v>
      </c>
      <c r="E1" s="549" t="s">
        <v>7042</v>
      </c>
      <c r="F1" s="551" t="s">
        <v>7336</v>
      </c>
      <c r="G1" s="552" t="s">
        <v>5</v>
      </c>
    </row>
    <row r="2" spans="1:7" ht="38.25" customHeight="1" x14ac:dyDescent="0.25">
      <c r="A2" s="444">
        <v>1</v>
      </c>
      <c r="B2" s="417" t="s">
        <v>7420</v>
      </c>
      <c r="C2" s="553" t="s">
        <v>230</v>
      </c>
      <c r="D2" s="550" t="s">
        <v>7430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7419</v>
      </c>
      <c r="C3" s="553" t="s">
        <v>230</v>
      </c>
      <c r="D3" s="550" t="s">
        <v>7430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7422</v>
      </c>
      <c r="C4" s="412" t="s">
        <v>7429</v>
      </c>
      <c r="D4" s="550" t="s">
        <v>7430</v>
      </c>
      <c r="E4" s="412"/>
      <c r="F4" s="413"/>
      <c r="G4" s="6"/>
    </row>
    <row r="5" spans="1:7" ht="30" customHeight="1" x14ac:dyDescent="0.25">
      <c r="A5" s="444">
        <v>4</v>
      </c>
      <c r="B5" s="411" t="s">
        <v>7423</v>
      </c>
      <c r="C5" s="412" t="s">
        <v>7429</v>
      </c>
      <c r="D5" s="550" t="s">
        <v>7430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7424</v>
      </c>
      <c r="C6" s="412" t="s">
        <v>7429</v>
      </c>
      <c r="D6" s="550" t="s">
        <v>7430</v>
      </c>
      <c r="E6" s="412"/>
      <c r="F6" s="413"/>
      <c r="G6" s="6"/>
    </row>
    <row r="7" spans="1:7" ht="38.25" customHeight="1" x14ac:dyDescent="0.25">
      <c r="A7" s="444">
        <v>6</v>
      </c>
      <c r="B7" s="411" t="s">
        <v>7425</v>
      </c>
      <c r="C7" s="412" t="s">
        <v>7429</v>
      </c>
      <c r="D7" s="550" t="s">
        <v>7430</v>
      </c>
      <c r="E7" s="412"/>
      <c r="F7" s="413"/>
      <c r="G7" s="6"/>
    </row>
    <row r="8" spans="1:7" ht="38.25" customHeight="1" x14ac:dyDescent="0.25">
      <c r="A8" s="444">
        <v>7</v>
      </c>
      <c r="B8" s="411" t="s">
        <v>7426</v>
      </c>
      <c r="C8" s="412" t="s">
        <v>7429</v>
      </c>
      <c r="D8" s="550" t="s">
        <v>7430</v>
      </c>
      <c r="E8" s="412"/>
      <c r="F8" s="413"/>
      <c r="G8" s="6"/>
    </row>
    <row r="9" spans="1:7" ht="38.25" customHeight="1" x14ac:dyDescent="0.25">
      <c r="A9" s="444">
        <v>8</v>
      </c>
      <c r="B9" s="411" t="s">
        <v>7427</v>
      </c>
      <c r="C9" s="412" t="s">
        <v>7429</v>
      </c>
      <c r="D9" s="550" t="s">
        <v>7430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7428</v>
      </c>
      <c r="C10" s="412" t="s">
        <v>7429</v>
      </c>
      <c r="D10" s="550" t="s">
        <v>7430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7421</v>
      </c>
      <c r="C11" s="553" t="s">
        <v>230</v>
      </c>
      <c r="D11" s="550" t="s">
        <v>7430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tabSelected="1" workbookViewId="0">
      <selection activeCell="D6" sqref="D6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26.85546875" customWidth="1"/>
    <col min="17" max="17" width="1.28515625" style="323" customWidth="1"/>
    <col min="18" max="18" width="9.85546875" customWidth="1"/>
    <col min="19" max="19" width="12.1406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35" t="s">
        <v>6983</v>
      </c>
      <c r="B1" s="836"/>
      <c r="C1" s="836"/>
      <c r="D1" s="836"/>
      <c r="E1" s="837"/>
      <c r="G1" s="841" t="s">
        <v>6984</v>
      </c>
      <c r="H1" s="841"/>
      <c r="I1" s="841"/>
      <c r="J1" s="841"/>
      <c r="K1" s="324"/>
      <c r="L1" s="820" t="s">
        <v>7290</v>
      </c>
      <c r="M1" s="820"/>
      <c r="N1" s="820"/>
      <c r="O1" s="820"/>
      <c r="P1" s="820"/>
      <c r="R1" s="820" t="s">
        <v>6986</v>
      </c>
      <c r="S1" s="820"/>
      <c r="T1" s="820"/>
      <c r="U1" s="820"/>
    </row>
    <row r="2" spans="1:28" ht="28.15" customHeight="1" x14ac:dyDescent="0.25">
      <c r="A2" s="838"/>
      <c r="B2" s="839"/>
      <c r="C2" s="839"/>
      <c r="D2" s="839"/>
      <c r="E2" s="840"/>
      <c r="G2" s="841"/>
      <c r="H2" s="841"/>
      <c r="I2" s="841"/>
      <c r="J2" s="841"/>
      <c r="K2" s="324"/>
      <c r="L2" s="820"/>
      <c r="M2" s="820"/>
      <c r="N2" s="820"/>
      <c r="O2" s="820"/>
      <c r="P2" s="820"/>
      <c r="R2" s="820"/>
      <c r="S2" s="820"/>
      <c r="T2" s="820"/>
      <c r="U2" s="820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7352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45597</v>
      </c>
      <c r="C4" s="330">
        <v>88000</v>
      </c>
      <c r="D4" s="331" t="s">
        <v>214</v>
      </c>
      <c r="E4" s="346"/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7933</v>
      </c>
      <c r="P4" s="695" t="s">
        <v>7941</v>
      </c>
      <c r="Q4" s="333"/>
      <c r="R4" s="334">
        <v>45627</v>
      </c>
      <c r="S4" s="339">
        <v>38335</v>
      </c>
      <c r="T4" s="325" t="s">
        <v>7353</v>
      </c>
      <c r="U4" s="352" t="s">
        <v>8639</v>
      </c>
      <c r="V4" s="333"/>
      <c r="AB4" s="344"/>
    </row>
    <row r="5" spans="1:28" s="343" customFormat="1" ht="15.75" x14ac:dyDescent="0.25">
      <c r="A5" s="328">
        <v>2</v>
      </c>
      <c r="B5" s="329">
        <v>45627</v>
      </c>
      <c r="C5" s="330">
        <v>88000</v>
      </c>
      <c r="D5" s="331" t="s">
        <v>214</v>
      </c>
      <c r="E5" s="346"/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>
        <f t="shared" ref="N5:N12" si="0">M5</f>
        <v>90838</v>
      </c>
      <c r="O5" s="340" t="s">
        <v>8116</v>
      </c>
      <c r="P5" s="561" t="s">
        <v>8117</v>
      </c>
      <c r="Q5" s="333"/>
      <c r="R5" s="334">
        <v>45658</v>
      </c>
      <c r="S5" s="325"/>
      <c r="T5" s="325"/>
      <c r="U5" s="325"/>
      <c r="V5" s="333"/>
      <c r="AB5" s="345"/>
    </row>
    <row r="6" spans="1:28" s="343" customFormat="1" ht="15.75" x14ac:dyDescent="0.25">
      <c r="A6" s="328">
        <v>3</v>
      </c>
      <c r="B6" s="329">
        <v>45658</v>
      </c>
      <c r="C6" s="330">
        <v>88000</v>
      </c>
      <c r="D6" s="331" t="s">
        <v>214</v>
      </c>
      <c r="E6" s="346"/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>
        <f t="shared" si="0"/>
        <v>90838</v>
      </c>
      <c r="O6" s="340" t="s">
        <v>8127</v>
      </c>
      <c r="P6" s="561"/>
      <c r="Q6" s="333"/>
      <c r="R6" s="334">
        <v>45689</v>
      </c>
      <c r="S6" s="325"/>
      <c r="T6" s="325"/>
      <c r="U6" s="325"/>
      <c r="V6" s="333"/>
      <c r="X6" s="344">
        <f>S38-T38</f>
        <v>0</v>
      </c>
      <c r="AB6" s="345"/>
    </row>
    <row r="7" spans="1:28" s="343" customFormat="1" ht="15.75" x14ac:dyDescent="0.25">
      <c r="A7" s="328">
        <v>4</v>
      </c>
      <c r="B7" s="329">
        <v>45689</v>
      </c>
      <c r="C7" s="330">
        <v>88000</v>
      </c>
      <c r="D7" s="331"/>
      <c r="E7" s="346"/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>
        <f t="shared" si="0"/>
        <v>90838</v>
      </c>
      <c r="O7" s="340" t="s">
        <v>8151</v>
      </c>
      <c r="P7" s="561" t="s">
        <v>7003</v>
      </c>
      <c r="Q7" s="333"/>
      <c r="R7" s="334">
        <v>45717</v>
      </c>
      <c r="S7" s="325"/>
      <c r="T7" s="325"/>
      <c r="U7" s="325"/>
      <c r="V7" s="333"/>
      <c r="AB7" s="344"/>
    </row>
    <row r="8" spans="1:28" s="343" customFormat="1" ht="15.75" x14ac:dyDescent="0.25">
      <c r="A8" s="328">
        <v>5</v>
      </c>
      <c r="B8" s="329">
        <v>45717</v>
      </c>
      <c r="C8" s="330">
        <v>88000</v>
      </c>
      <c r="D8" s="331"/>
      <c r="E8" s="346"/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>
        <f t="shared" si="0"/>
        <v>90838</v>
      </c>
      <c r="O8" s="340" t="s">
        <v>8151</v>
      </c>
      <c r="P8" s="561" t="s">
        <v>7003</v>
      </c>
      <c r="Q8" s="333"/>
      <c r="R8" s="334">
        <v>45748</v>
      </c>
      <c r="S8" s="325"/>
      <c r="T8" s="325"/>
      <c r="U8" s="325"/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45748</v>
      </c>
      <c r="C9" s="330">
        <v>88000</v>
      </c>
      <c r="D9" s="353"/>
      <c r="E9" s="346"/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>
        <f t="shared" si="0"/>
        <v>90838</v>
      </c>
      <c r="O9" s="340" t="s">
        <v>8215</v>
      </c>
      <c r="P9" s="561" t="s">
        <v>8224</v>
      </c>
      <c r="Q9" s="333"/>
      <c r="R9" s="334">
        <v>45778</v>
      </c>
      <c r="S9" s="325"/>
      <c r="T9" s="325"/>
      <c r="U9" s="325"/>
      <c r="V9" s="333"/>
      <c r="AB9" s="344"/>
    </row>
    <row r="10" spans="1:28" s="343" customFormat="1" ht="15.75" x14ac:dyDescent="0.25">
      <c r="A10" s="328">
        <v>7</v>
      </c>
      <c r="B10" s="329">
        <v>45778</v>
      </c>
      <c r="C10" s="330">
        <v>88000</v>
      </c>
      <c r="D10" s="353"/>
      <c r="E10" s="346"/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>
        <f t="shared" si="0"/>
        <v>90838</v>
      </c>
      <c r="O10" s="340" t="s">
        <v>8222</v>
      </c>
      <c r="P10" s="561" t="s">
        <v>8223</v>
      </c>
      <c r="Q10" s="333"/>
      <c r="R10" s="334">
        <v>45809</v>
      </c>
      <c r="S10" s="325"/>
      <c r="T10" s="325"/>
      <c r="U10" s="325"/>
      <c r="V10" s="333"/>
      <c r="X10" s="1"/>
      <c r="Y10" s="533"/>
      <c r="Z10" s="533"/>
      <c r="AA10" s="533"/>
      <c r="AB10" s="344"/>
    </row>
    <row r="11" spans="1:28" s="343" customFormat="1" ht="15.75" x14ac:dyDescent="0.25">
      <c r="A11" s="328">
        <v>8</v>
      </c>
      <c r="B11" s="329">
        <v>45809</v>
      </c>
      <c r="C11" s="330">
        <v>88000</v>
      </c>
      <c r="D11" s="353"/>
      <c r="E11" s="346"/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>
        <f t="shared" si="0"/>
        <v>90838</v>
      </c>
      <c r="O11" s="340" t="s">
        <v>8500</v>
      </c>
      <c r="P11" s="561" t="s">
        <v>8501</v>
      </c>
      <c r="Q11" s="333"/>
      <c r="R11" s="334">
        <v>45839</v>
      </c>
      <c r="S11" s="325"/>
      <c r="T11" s="325"/>
      <c r="U11" s="325"/>
      <c r="V11" s="333"/>
      <c r="X11" s="1"/>
      <c r="Y11" s="533"/>
      <c r="Z11"/>
      <c r="AA11" s="533"/>
    </row>
    <row r="12" spans="1:28" s="343" customFormat="1" ht="15.75" x14ac:dyDescent="0.25">
      <c r="A12" s="328">
        <v>9</v>
      </c>
      <c r="B12" s="329">
        <v>45839</v>
      </c>
      <c r="C12" s="330">
        <v>88000</v>
      </c>
      <c r="D12" s="353"/>
      <c r="E12" s="346"/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>
        <f t="shared" si="0"/>
        <v>90838</v>
      </c>
      <c r="O12" s="340" t="s">
        <v>8601</v>
      </c>
      <c r="P12" s="561" t="s">
        <v>8602</v>
      </c>
      <c r="Q12" s="333"/>
      <c r="R12" s="334">
        <v>45870</v>
      </c>
      <c r="S12" s="325"/>
      <c r="T12" s="325"/>
      <c r="U12" s="325"/>
      <c r="V12" s="333"/>
      <c r="X12"/>
      <c r="Y12" s="407"/>
      <c r="Z12"/>
      <c r="AA12" s="407"/>
    </row>
    <row r="13" spans="1:28" s="343" customFormat="1" ht="15.75" x14ac:dyDescent="0.25">
      <c r="A13" s="328">
        <v>10</v>
      </c>
      <c r="B13" s="329">
        <v>45870</v>
      </c>
      <c r="C13" s="330">
        <v>88000</v>
      </c>
      <c r="D13" s="353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45901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45901</v>
      </c>
      <c r="C14" s="330">
        <v>88000</v>
      </c>
      <c r="D14" s="353"/>
      <c r="E14" s="346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45931</v>
      </c>
      <c r="S14" s="325"/>
      <c r="T14" s="325"/>
      <c r="U14" s="325"/>
      <c r="V14" s="333"/>
      <c r="X14"/>
      <c r="Y14" s="9"/>
      <c r="Z14"/>
      <c r="AA14" s="9"/>
    </row>
    <row r="15" spans="1:28" s="343" customFormat="1" ht="18.75" x14ac:dyDescent="0.25">
      <c r="A15" s="391"/>
      <c r="B15" s="391"/>
      <c r="C15" s="391"/>
      <c r="D15" s="391"/>
      <c r="E15" s="391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45962</v>
      </c>
      <c r="S15" s="325"/>
      <c r="T15" s="325"/>
      <c r="U15" s="325"/>
      <c r="V15" s="333"/>
      <c r="X15"/>
      <c r="Y15" s="9"/>
      <c r="Z15"/>
      <c r="AA15" s="9"/>
    </row>
    <row r="16" spans="1:28" s="343" customFormat="1" ht="18.75" x14ac:dyDescent="0.25">
      <c r="A16" s="391"/>
      <c r="B16" s="391"/>
      <c r="C16" s="391"/>
      <c r="D16" s="391"/>
      <c r="E16" s="391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>
        <v>45992</v>
      </c>
      <c r="S16" s="325"/>
      <c r="T16" s="325"/>
      <c r="U16" s="325"/>
      <c r="V16" s="333"/>
      <c r="W16" s="344">
        <f>T50*10%</f>
        <v>3168</v>
      </c>
      <c r="X16"/>
      <c r="Y16" s="373"/>
      <c r="Z16"/>
      <c r="AA16" s="373"/>
    </row>
    <row r="17" spans="1:30" s="343" customFormat="1" ht="15.75" customHeight="1" x14ac:dyDescent="0.25">
      <c r="A17" s="6" t="s">
        <v>6987</v>
      </c>
      <c r="B17" s="325" t="s">
        <v>6988</v>
      </c>
      <c r="C17" s="325" t="s">
        <v>3</v>
      </c>
      <c r="D17" s="325" t="s">
        <v>214</v>
      </c>
      <c r="E17" s="325" t="s">
        <v>5</v>
      </c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/>
      <c r="Z17"/>
      <c r="AA17" s="407"/>
    </row>
    <row r="18" spans="1:30" s="343" customFormat="1" ht="15.75" customHeight="1" x14ac:dyDescent="0.25">
      <c r="A18" s="328">
        <v>1</v>
      </c>
      <c r="B18" s="329">
        <v>45261</v>
      </c>
      <c r="C18" s="330">
        <v>80000</v>
      </c>
      <c r="D18" s="331" t="s">
        <v>214</v>
      </c>
      <c r="E18" s="346" t="s">
        <v>7474</v>
      </c>
      <c r="F18" s="333"/>
      <c r="G18" s="366"/>
      <c r="H18" s="367"/>
      <c r="I18" s="368"/>
      <c r="J18" s="344"/>
      <c r="K18" s="337"/>
      <c r="L18" s="325"/>
      <c r="M18" s="752"/>
      <c r="N18" s="325"/>
      <c r="O18" s="325"/>
      <c r="P18" s="325"/>
      <c r="Q18" s="333"/>
      <c r="R18" s="325"/>
      <c r="S18" s="325"/>
      <c r="T18" s="325"/>
      <c r="U18" s="325"/>
      <c r="V18" s="333"/>
      <c r="X18" s="604"/>
    </row>
    <row r="19" spans="1:30" ht="15.75" x14ac:dyDescent="0.25">
      <c r="A19" s="328">
        <v>2</v>
      </c>
      <c r="B19" s="329">
        <v>45292</v>
      </c>
      <c r="C19" s="330">
        <v>80000</v>
      </c>
      <c r="D19" s="331" t="s">
        <v>214</v>
      </c>
      <c r="E19" s="346" t="s">
        <v>7474</v>
      </c>
      <c r="H19" s="371"/>
      <c r="K19" s="372"/>
      <c r="L19" s="338">
        <v>44835</v>
      </c>
      <c r="M19" s="339">
        <v>82580</v>
      </c>
      <c r="N19" s="560" t="s">
        <v>7353</v>
      </c>
      <c r="O19" s="340" t="s">
        <v>7356</v>
      </c>
      <c r="P19" s="561" t="s">
        <v>7357</v>
      </c>
      <c r="R19" s="334">
        <v>45292</v>
      </c>
      <c r="S19" s="339">
        <v>34850</v>
      </c>
      <c r="T19" s="325" t="s">
        <v>7353</v>
      </c>
      <c r="U19" s="352" t="s">
        <v>7697</v>
      </c>
      <c r="AB19" s="373"/>
      <c r="AC19" s="373"/>
    </row>
    <row r="20" spans="1:30" ht="15.75" x14ac:dyDescent="0.25">
      <c r="A20" s="328">
        <v>3</v>
      </c>
      <c r="B20" s="329">
        <v>45323</v>
      </c>
      <c r="C20" s="330">
        <v>80000</v>
      </c>
      <c r="D20" s="331" t="s">
        <v>214</v>
      </c>
      <c r="E20" s="346" t="s">
        <v>7474</v>
      </c>
      <c r="J20" s="694"/>
      <c r="K20" s="372"/>
      <c r="L20" s="338">
        <v>44866</v>
      </c>
      <c r="M20" s="339">
        <v>82580</v>
      </c>
      <c r="N20" s="560" t="s">
        <v>7353</v>
      </c>
      <c r="O20" s="340" t="s">
        <v>7355</v>
      </c>
      <c r="P20" s="561" t="s">
        <v>7357</v>
      </c>
      <c r="R20" s="334">
        <v>45323</v>
      </c>
      <c r="S20" s="339">
        <v>34850</v>
      </c>
      <c r="T20" s="325" t="s">
        <v>7353</v>
      </c>
      <c r="U20" s="352" t="s">
        <v>7746</v>
      </c>
      <c r="AB20" s="373"/>
      <c r="AC20" s="374"/>
    </row>
    <row r="21" spans="1:30" ht="15.75" x14ac:dyDescent="0.25">
      <c r="A21" s="328">
        <v>4</v>
      </c>
      <c r="B21" s="329">
        <v>45352</v>
      </c>
      <c r="C21" s="330">
        <v>80000</v>
      </c>
      <c r="D21" s="331" t="s">
        <v>214</v>
      </c>
      <c r="E21" s="346" t="s">
        <v>7474</v>
      </c>
      <c r="H21" s="371"/>
      <c r="K21" s="372"/>
      <c r="L21" s="338">
        <v>44896</v>
      </c>
      <c r="M21" s="339">
        <v>82580</v>
      </c>
      <c r="N21" s="560" t="s">
        <v>7353</v>
      </c>
      <c r="O21" s="340" t="s">
        <v>7354</v>
      </c>
      <c r="P21" s="561" t="s">
        <v>7357</v>
      </c>
      <c r="R21" s="334">
        <v>45352</v>
      </c>
      <c r="S21" s="339">
        <v>34850</v>
      </c>
      <c r="T21" s="325" t="s">
        <v>7353</v>
      </c>
      <c r="U21" s="352" t="s">
        <v>7784</v>
      </c>
      <c r="Y21" s="373"/>
      <c r="AB21" s="373"/>
      <c r="AC21" s="374"/>
    </row>
    <row r="22" spans="1:30" ht="15.75" x14ac:dyDescent="0.25">
      <c r="A22" s="328">
        <v>5</v>
      </c>
      <c r="B22" s="329">
        <v>45383</v>
      </c>
      <c r="C22" s="330">
        <v>80000</v>
      </c>
      <c r="D22" s="331" t="s">
        <v>214</v>
      </c>
      <c r="E22" s="346" t="s">
        <v>7474</v>
      </c>
      <c r="H22" s="376"/>
      <c r="I22" s="371"/>
      <c r="L22" s="338">
        <v>44927</v>
      </c>
      <c r="M22" s="339">
        <v>82580</v>
      </c>
      <c r="N22" s="560" t="s">
        <v>7353</v>
      </c>
      <c r="O22" s="340" t="s">
        <v>7417</v>
      </c>
      <c r="P22" s="561" t="s">
        <v>7416</v>
      </c>
      <c r="R22" s="334">
        <v>45383</v>
      </c>
      <c r="S22" s="339">
        <v>34850</v>
      </c>
      <c r="T22" s="325" t="s">
        <v>7353</v>
      </c>
      <c r="U22" s="352" t="s">
        <v>7844</v>
      </c>
      <c r="X22" s="532"/>
      <c r="AB22" s="373"/>
    </row>
    <row r="23" spans="1:30" ht="15.75" x14ac:dyDescent="0.25">
      <c r="A23" s="328">
        <v>6</v>
      </c>
      <c r="B23" s="329">
        <v>45413</v>
      </c>
      <c r="C23" s="330">
        <v>80000</v>
      </c>
      <c r="D23" s="353" t="s">
        <v>214</v>
      </c>
      <c r="E23" s="346" t="s">
        <v>7474</v>
      </c>
      <c r="G23" s="748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7353</v>
      </c>
      <c r="O23" s="340" t="s">
        <v>7497</v>
      </c>
      <c r="P23" s="561" t="s">
        <v>7496</v>
      </c>
      <c r="R23" s="334">
        <v>45413</v>
      </c>
      <c r="S23" s="339">
        <v>34850</v>
      </c>
      <c r="T23" s="325" t="s">
        <v>7353</v>
      </c>
      <c r="U23" s="352" t="s">
        <v>7888</v>
      </c>
      <c r="X23" s="532"/>
      <c r="AB23" s="373"/>
    </row>
    <row r="24" spans="1:30" ht="15.75" x14ac:dyDescent="0.25">
      <c r="A24" s="328">
        <v>7</v>
      </c>
      <c r="B24" s="329">
        <v>45444</v>
      </c>
      <c r="C24" s="330">
        <v>80000</v>
      </c>
      <c r="D24" s="353" t="s">
        <v>214</v>
      </c>
      <c r="E24" s="346" t="s">
        <v>7474</v>
      </c>
      <c r="G24" s="748">
        <v>45261</v>
      </c>
      <c r="H24" s="339">
        <v>90838</v>
      </c>
      <c r="L24" s="338">
        <v>44986</v>
      </c>
      <c r="M24" s="339">
        <v>82580</v>
      </c>
      <c r="N24" s="560" t="s">
        <v>7353</v>
      </c>
      <c r="O24" s="340" t="s">
        <v>7519</v>
      </c>
      <c r="P24" s="561" t="s">
        <v>7518</v>
      </c>
      <c r="R24" s="334">
        <v>45444</v>
      </c>
      <c r="S24" s="339">
        <v>34850</v>
      </c>
      <c r="T24" s="325" t="s">
        <v>7353</v>
      </c>
      <c r="U24" s="352" t="s">
        <v>7947</v>
      </c>
      <c r="AB24" s="373"/>
    </row>
    <row r="25" spans="1:30" ht="15.75" x14ac:dyDescent="0.25">
      <c r="A25" s="328">
        <v>8</v>
      </c>
      <c r="B25" s="329">
        <v>45474</v>
      </c>
      <c r="C25" s="330">
        <v>80000</v>
      </c>
      <c r="D25" s="353" t="s">
        <v>214</v>
      </c>
      <c r="E25" s="346" t="s">
        <v>7474</v>
      </c>
      <c r="G25" s="748">
        <v>45292</v>
      </c>
      <c r="H25" s="339">
        <v>90838</v>
      </c>
      <c r="L25" s="338">
        <v>45017</v>
      </c>
      <c r="M25" s="339">
        <v>82580</v>
      </c>
      <c r="N25" s="560" t="s">
        <v>7353</v>
      </c>
      <c r="O25" s="340" t="s">
        <v>7589</v>
      </c>
      <c r="P25" s="561" t="s">
        <v>7588</v>
      </c>
      <c r="R25" s="334">
        <v>45474</v>
      </c>
      <c r="S25" s="339">
        <v>34850</v>
      </c>
      <c r="T25" s="325" t="s">
        <v>7353</v>
      </c>
      <c r="U25" s="352" t="s">
        <v>8152</v>
      </c>
      <c r="Y25" s="374"/>
      <c r="AB25" s="373"/>
    </row>
    <row r="26" spans="1:30" ht="31.5" x14ac:dyDescent="0.25">
      <c r="A26" s="328">
        <v>9</v>
      </c>
      <c r="B26" s="329">
        <v>45505</v>
      </c>
      <c r="C26" s="330">
        <v>80000</v>
      </c>
      <c r="D26" s="353" t="s">
        <v>214</v>
      </c>
      <c r="E26" s="346" t="s">
        <v>8239</v>
      </c>
      <c r="G26" s="569" t="s">
        <v>8073</v>
      </c>
      <c r="H26" s="749">
        <f>H25-N4</f>
        <v>8258</v>
      </c>
      <c r="L26" s="338">
        <v>45047</v>
      </c>
      <c r="M26" s="339">
        <v>82580</v>
      </c>
      <c r="N26" s="560" t="s">
        <v>7353</v>
      </c>
      <c r="O26" s="340" t="s">
        <v>7701</v>
      </c>
      <c r="P26" s="561" t="s">
        <v>7702</v>
      </c>
      <c r="R26" s="334">
        <v>45505</v>
      </c>
      <c r="S26" s="339">
        <v>34850</v>
      </c>
      <c r="T26" s="325" t="s">
        <v>7353</v>
      </c>
      <c r="U26" s="352" t="s">
        <v>8257</v>
      </c>
      <c r="AB26" s="373"/>
      <c r="AD26" s="373"/>
    </row>
    <row r="27" spans="1:30" ht="15.75" x14ac:dyDescent="0.25">
      <c r="A27" s="328">
        <v>10</v>
      </c>
      <c r="B27" s="329">
        <v>45536</v>
      </c>
      <c r="C27" s="330">
        <v>80000</v>
      </c>
      <c r="D27" s="353" t="s">
        <v>214</v>
      </c>
      <c r="E27" s="346" t="s">
        <v>7474</v>
      </c>
      <c r="G27" s="569"/>
      <c r="H27" s="749">
        <f>SUM(H23:H26)</f>
        <v>280772</v>
      </c>
      <c r="L27" s="338">
        <v>45078</v>
      </c>
      <c r="M27" s="339">
        <v>82580</v>
      </c>
      <c r="N27" s="560" t="s">
        <v>7353</v>
      </c>
      <c r="O27" s="340" t="s">
        <v>7365</v>
      </c>
      <c r="P27" s="561" t="s">
        <v>7724</v>
      </c>
      <c r="R27" s="334">
        <v>45536</v>
      </c>
      <c r="S27" s="339">
        <v>34850</v>
      </c>
      <c r="T27" s="325" t="s">
        <v>7353</v>
      </c>
      <c r="U27" s="352" t="s">
        <v>8366</v>
      </c>
      <c r="AB27" s="373"/>
    </row>
    <row r="28" spans="1:30" ht="15.75" x14ac:dyDescent="0.25">
      <c r="A28" s="328">
        <v>11</v>
      </c>
      <c r="B28" s="329">
        <v>45566</v>
      </c>
      <c r="C28" s="330">
        <v>80000</v>
      </c>
      <c r="D28" s="353" t="s">
        <v>214</v>
      </c>
      <c r="E28" s="346" t="s">
        <v>7474</v>
      </c>
      <c r="L28" s="338">
        <v>45108</v>
      </c>
      <c r="M28" s="339">
        <v>82580</v>
      </c>
      <c r="N28" s="560" t="s">
        <v>7353</v>
      </c>
      <c r="O28" s="340" t="s">
        <v>7365</v>
      </c>
      <c r="P28" s="561" t="s">
        <v>7724</v>
      </c>
      <c r="R28" s="334">
        <v>45566</v>
      </c>
      <c r="S28" s="339">
        <v>34850</v>
      </c>
      <c r="T28" s="325" t="s">
        <v>7353</v>
      </c>
      <c r="U28" s="352" t="s">
        <v>8475</v>
      </c>
      <c r="AB28" s="373"/>
    </row>
    <row r="29" spans="1:30" ht="15.75" x14ac:dyDescent="0.25">
      <c r="A29" s="6"/>
      <c r="B29" s="325"/>
      <c r="C29" s="325"/>
      <c r="D29" s="325"/>
      <c r="E29" s="325"/>
      <c r="L29" s="338">
        <v>45139</v>
      </c>
      <c r="M29" s="339">
        <v>82580</v>
      </c>
      <c r="N29" s="560" t="s">
        <v>7353</v>
      </c>
      <c r="O29" s="340" t="s">
        <v>7831</v>
      </c>
      <c r="P29" s="561" t="s">
        <v>7832</v>
      </c>
      <c r="R29" s="334">
        <v>45597</v>
      </c>
      <c r="S29" s="339">
        <v>34850</v>
      </c>
      <c r="T29" s="325" t="s">
        <v>7353</v>
      </c>
      <c r="U29" s="352" t="s">
        <v>8540</v>
      </c>
      <c r="AB29" s="373"/>
    </row>
    <row r="30" spans="1:30" ht="15.75" x14ac:dyDescent="0.25">
      <c r="A30" s="6"/>
      <c r="B30" s="325"/>
      <c r="C30" s="325"/>
      <c r="D30" s="325"/>
      <c r="E30" s="325"/>
      <c r="L30" s="338">
        <v>45170</v>
      </c>
      <c r="M30" s="339">
        <v>82580</v>
      </c>
      <c r="N30" s="560" t="s">
        <v>7353</v>
      </c>
      <c r="O30" s="340" t="s">
        <v>7829</v>
      </c>
      <c r="P30" s="561" t="s">
        <v>7830</v>
      </c>
      <c r="R30" s="334"/>
      <c r="S30" s="339"/>
      <c r="T30" s="325"/>
      <c r="U30" s="352"/>
      <c r="AB30" s="373"/>
    </row>
    <row r="31" spans="1:30" ht="22.5" customHeight="1" x14ac:dyDescent="0.25">
      <c r="A31" s="6"/>
      <c r="B31" s="325"/>
      <c r="C31" s="325"/>
      <c r="D31" s="325"/>
      <c r="E31" s="325"/>
      <c r="L31" s="426"/>
      <c r="M31" s="426"/>
      <c r="N31" s="426"/>
      <c r="O31" s="426"/>
      <c r="P31" s="426"/>
      <c r="R31" s="334"/>
      <c r="S31" s="325"/>
      <c r="T31" s="325"/>
      <c r="U31" s="325"/>
      <c r="AB31" s="373"/>
    </row>
    <row r="32" spans="1:30" ht="18.75" x14ac:dyDescent="0.25">
      <c r="A32" s="6"/>
      <c r="B32" s="325"/>
      <c r="C32" s="325"/>
      <c r="D32" s="325"/>
      <c r="E32" s="325"/>
      <c r="L32" s="426"/>
      <c r="M32" s="426"/>
      <c r="N32" s="426"/>
      <c r="O32" s="426"/>
      <c r="P32" s="426"/>
      <c r="R32" s="325"/>
      <c r="S32" s="757"/>
      <c r="T32" s="325"/>
      <c r="U32" s="325"/>
      <c r="AB32" s="373"/>
    </row>
    <row r="33" spans="1:31" ht="18.75" x14ac:dyDescent="0.25">
      <c r="A33" s="6"/>
      <c r="B33" s="325"/>
      <c r="C33" s="325"/>
      <c r="D33" s="325"/>
      <c r="E33" s="325"/>
      <c r="L33" s="426"/>
      <c r="M33" s="426"/>
      <c r="N33" s="426"/>
      <c r="O33" s="426"/>
      <c r="P33" s="426"/>
      <c r="R33" s="325"/>
      <c r="S33" s="757"/>
      <c r="T33" s="325"/>
      <c r="U33" s="325"/>
      <c r="AB33" s="373"/>
    </row>
    <row r="34" spans="1:31" ht="18.75" x14ac:dyDescent="0.25">
      <c r="A34" s="6"/>
      <c r="B34" s="325"/>
      <c r="C34" s="325"/>
      <c r="D34" s="325"/>
      <c r="E34" s="325"/>
      <c r="L34" s="426"/>
      <c r="M34" s="426"/>
      <c r="N34" s="426"/>
      <c r="O34" s="426"/>
      <c r="P34" s="426"/>
      <c r="R34" s="325"/>
      <c r="S34" s="325"/>
      <c r="T34" s="325"/>
      <c r="U34" s="325"/>
    </row>
    <row r="35" spans="1:31" ht="31.5" x14ac:dyDescent="0.25">
      <c r="A35" s="328">
        <v>1</v>
      </c>
      <c r="B35" s="329" t="s">
        <v>7127</v>
      </c>
      <c r="C35" s="330">
        <v>77000</v>
      </c>
      <c r="D35" s="331" t="s">
        <v>214</v>
      </c>
      <c r="E35" s="332" t="s">
        <v>7138</v>
      </c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25"/>
      <c r="S35" s="325"/>
      <c r="T35" s="325"/>
      <c r="U35" s="325"/>
      <c r="AB35" s="373"/>
    </row>
    <row r="36" spans="1:31" ht="15.75" x14ac:dyDescent="0.25">
      <c r="A36" s="328">
        <v>2</v>
      </c>
      <c r="B36" s="329" t="s">
        <v>7128</v>
      </c>
      <c r="C36" s="330">
        <v>77000</v>
      </c>
      <c r="D36" s="331" t="s">
        <v>214</v>
      </c>
      <c r="E36" s="332"/>
      <c r="L36" s="338">
        <v>44501</v>
      </c>
      <c r="M36" s="339">
        <v>78650</v>
      </c>
      <c r="N36" s="340">
        <v>78650</v>
      </c>
      <c r="O36" s="340"/>
      <c r="P36" s="341"/>
      <c r="R36" s="325"/>
      <c r="S36" s="325"/>
      <c r="T36" s="325"/>
      <c r="U36" s="325"/>
      <c r="W36">
        <v>26200</v>
      </c>
    </row>
    <row r="37" spans="1:31" ht="15.75" x14ac:dyDescent="0.25">
      <c r="A37" s="328">
        <v>3</v>
      </c>
      <c r="B37" s="329" t="s">
        <v>7129</v>
      </c>
      <c r="C37" s="330">
        <v>77000</v>
      </c>
      <c r="D37" s="331" t="s">
        <v>214</v>
      </c>
      <c r="E37" s="346"/>
      <c r="L37" s="338">
        <v>44531</v>
      </c>
      <c r="M37" s="339">
        <v>78650</v>
      </c>
      <c r="N37" s="340">
        <v>78650</v>
      </c>
      <c r="O37" s="340"/>
      <c r="P37" s="341"/>
      <c r="R37" s="325"/>
      <c r="S37" s="325"/>
      <c r="T37" s="325"/>
      <c r="U37" s="325"/>
      <c r="W37">
        <f>W36*10%</f>
        <v>2620</v>
      </c>
    </row>
    <row r="38" spans="1:31" ht="15.75" x14ac:dyDescent="0.25">
      <c r="A38" s="328">
        <v>4</v>
      </c>
      <c r="B38" s="329" t="s">
        <v>7130</v>
      </c>
      <c r="C38" s="330">
        <v>77000</v>
      </c>
      <c r="D38" s="331" t="s">
        <v>214</v>
      </c>
      <c r="E38" s="348"/>
      <c r="L38" s="338">
        <v>44562</v>
      </c>
      <c r="M38" s="339">
        <v>78650</v>
      </c>
      <c r="N38" s="340">
        <v>78650</v>
      </c>
      <c r="O38" s="340"/>
      <c r="P38" s="341"/>
      <c r="R38" s="334">
        <v>44896</v>
      </c>
      <c r="S38" s="13">
        <v>31680</v>
      </c>
      <c r="T38" s="342">
        <v>31680</v>
      </c>
      <c r="U38" s="352" t="s">
        <v>7148</v>
      </c>
      <c r="W38">
        <f>W37+W36</f>
        <v>28820</v>
      </c>
      <c r="AE38" s="374"/>
    </row>
    <row r="39" spans="1:31" ht="15.75" x14ac:dyDescent="0.25">
      <c r="A39" s="328">
        <v>5</v>
      </c>
      <c r="B39" s="329" t="s">
        <v>7131</v>
      </c>
      <c r="C39" s="330">
        <v>77000</v>
      </c>
      <c r="D39" s="331" t="s">
        <v>214</v>
      </c>
      <c r="E39" s="346"/>
      <c r="L39" s="338">
        <v>44593</v>
      </c>
      <c r="M39" s="339">
        <v>78650</v>
      </c>
      <c r="N39" s="340">
        <v>78650</v>
      </c>
      <c r="O39" s="340"/>
      <c r="P39" s="12"/>
      <c r="R39" s="334">
        <v>44927</v>
      </c>
      <c r="S39" s="13">
        <v>31680</v>
      </c>
      <c r="T39" s="342">
        <v>31680</v>
      </c>
      <c r="U39" s="352" t="s">
        <v>7165</v>
      </c>
      <c r="AE39" s="374"/>
    </row>
    <row r="40" spans="1:31" ht="31.5" x14ac:dyDescent="0.25">
      <c r="A40" s="328">
        <v>6</v>
      </c>
      <c r="B40" s="329" t="s">
        <v>7132</v>
      </c>
      <c r="C40" s="330">
        <v>77000</v>
      </c>
      <c r="D40" s="331" t="s">
        <v>214</v>
      </c>
      <c r="E40" s="346" t="s">
        <v>7335</v>
      </c>
      <c r="L40" s="338">
        <v>44621</v>
      </c>
      <c r="M40" s="339">
        <v>78650</v>
      </c>
      <c r="N40" s="340">
        <v>78650</v>
      </c>
      <c r="O40" s="340"/>
      <c r="P40" s="12"/>
      <c r="R40" s="334">
        <v>44958</v>
      </c>
      <c r="S40" s="13">
        <v>31680</v>
      </c>
      <c r="T40" s="342">
        <v>31680</v>
      </c>
      <c r="U40" s="352" t="s">
        <v>7279</v>
      </c>
    </row>
    <row r="41" spans="1:31" ht="15.75" x14ac:dyDescent="0.25">
      <c r="A41" s="328">
        <v>7</v>
      </c>
      <c r="B41" s="329" t="s">
        <v>7133</v>
      </c>
      <c r="C41" s="330">
        <v>77000</v>
      </c>
      <c r="D41" s="331" t="s">
        <v>214</v>
      </c>
      <c r="E41" s="346" t="s">
        <v>7474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44986</v>
      </c>
      <c r="S41" s="13">
        <v>31680</v>
      </c>
      <c r="T41" s="342">
        <v>31680</v>
      </c>
      <c r="U41" s="352" t="s">
        <v>7278</v>
      </c>
    </row>
    <row r="42" spans="1:31" ht="15.75" x14ac:dyDescent="0.25">
      <c r="A42" s="328">
        <v>8</v>
      </c>
      <c r="B42" s="329" t="s">
        <v>7134</v>
      </c>
      <c r="C42" s="330">
        <v>77000</v>
      </c>
      <c r="D42" s="331" t="s">
        <v>214</v>
      </c>
      <c r="E42" s="346" t="s">
        <v>7474</v>
      </c>
      <c r="L42" s="338">
        <v>44682</v>
      </c>
      <c r="M42" s="339">
        <v>78650</v>
      </c>
      <c r="N42" s="340">
        <v>78650</v>
      </c>
      <c r="O42" s="340"/>
      <c r="P42" s="12"/>
      <c r="R42" s="334">
        <v>45017</v>
      </c>
      <c r="S42" s="13">
        <v>31680</v>
      </c>
      <c r="T42" s="342">
        <v>31680</v>
      </c>
      <c r="U42" s="352" t="s">
        <v>7286</v>
      </c>
    </row>
    <row r="43" spans="1:31" ht="15.75" x14ac:dyDescent="0.25">
      <c r="A43" s="328">
        <v>9</v>
      </c>
      <c r="B43" s="329" t="s">
        <v>7135</v>
      </c>
      <c r="C43" s="330">
        <v>77000</v>
      </c>
      <c r="D43" s="331" t="s">
        <v>214</v>
      </c>
      <c r="E43" s="346" t="s">
        <v>7474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45047</v>
      </c>
      <c r="S43" s="13">
        <v>31680</v>
      </c>
      <c r="T43" s="342">
        <v>31680</v>
      </c>
      <c r="U43" s="352" t="s">
        <v>7299</v>
      </c>
    </row>
    <row r="44" spans="1:31" ht="15.75" x14ac:dyDescent="0.25">
      <c r="A44" s="328">
        <v>10</v>
      </c>
      <c r="B44" s="329" t="s">
        <v>7136</v>
      </c>
      <c r="C44" s="330">
        <v>77000</v>
      </c>
      <c r="D44" s="331" t="s">
        <v>214</v>
      </c>
      <c r="E44" s="346" t="s">
        <v>7474</v>
      </c>
      <c r="G44" s="820" t="s">
        <v>7022</v>
      </c>
      <c r="H44" s="820"/>
      <c r="I44" s="820"/>
      <c r="J44" s="820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45078</v>
      </c>
      <c r="S44" s="13">
        <v>31680</v>
      </c>
      <c r="T44" s="342">
        <v>31680</v>
      </c>
      <c r="U44" s="352" t="s">
        <v>7339</v>
      </c>
    </row>
    <row r="45" spans="1:31" ht="15.75" x14ac:dyDescent="0.25">
      <c r="A45" s="328">
        <v>11</v>
      </c>
      <c r="B45" s="329" t="s">
        <v>7137</v>
      </c>
      <c r="C45" s="330">
        <v>77000</v>
      </c>
      <c r="D45" s="331" t="s">
        <v>214</v>
      </c>
      <c r="E45" s="346" t="s">
        <v>7474</v>
      </c>
      <c r="G45" s="820"/>
      <c r="H45" s="820"/>
      <c r="I45" s="820"/>
      <c r="J45" s="820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45108</v>
      </c>
      <c r="S45" s="13">
        <v>31680</v>
      </c>
      <c r="T45" s="342">
        <v>31680</v>
      </c>
      <c r="U45" s="352" t="s">
        <v>7358</v>
      </c>
    </row>
    <row r="46" spans="1:31" ht="75" x14ac:dyDescent="0.25"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45139</v>
      </c>
      <c r="S46" s="13">
        <v>31680</v>
      </c>
      <c r="T46" s="342">
        <v>31680</v>
      </c>
      <c r="U46" s="352" t="s">
        <v>7410</v>
      </c>
    </row>
    <row r="47" spans="1:31" ht="18.75" x14ac:dyDescent="0.25"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45170</v>
      </c>
      <c r="S47" s="13">
        <v>31680</v>
      </c>
      <c r="T47" s="342">
        <v>31680</v>
      </c>
      <c r="U47" s="352" t="s">
        <v>7478</v>
      </c>
    </row>
    <row r="48" spans="1:31" ht="18.75" x14ac:dyDescent="0.25"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45200</v>
      </c>
      <c r="S48" s="13">
        <v>31680</v>
      </c>
      <c r="T48" s="342">
        <v>31680</v>
      </c>
      <c r="U48" s="352" t="s">
        <v>7498</v>
      </c>
    </row>
    <row r="49" spans="1:21" ht="16.5" thickBot="1" x14ac:dyDescent="0.3">
      <c r="I49" s="404" t="s">
        <v>7030</v>
      </c>
      <c r="J49" s="351">
        <f>SUM(J47:J48)</f>
        <v>11264</v>
      </c>
      <c r="K49" s="405"/>
      <c r="R49" s="334">
        <v>45231</v>
      </c>
      <c r="S49" s="13">
        <v>31680</v>
      </c>
      <c r="T49" s="342">
        <v>31680</v>
      </c>
      <c r="U49" s="352" t="s">
        <v>7543</v>
      </c>
    </row>
    <row r="50" spans="1:21" ht="15.75" x14ac:dyDescent="0.25">
      <c r="A50" s="835" t="s">
        <v>6983</v>
      </c>
      <c r="B50" s="836"/>
      <c r="C50" s="836"/>
      <c r="D50" s="836"/>
      <c r="E50" s="837"/>
      <c r="K50" s="406"/>
      <c r="L50" s="820" t="s">
        <v>6985</v>
      </c>
      <c r="M50" s="820"/>
      <c r="N50" s="820"/>
      <c r="O50" s="820"/>
      <c r="P50" s="820"/>
      <c r="R50" s="334">
        <v>45261</v>
      </c>
      <c r="S50" s="13">
        <v>31680</v>
      </c>
      <c r="T50" s="342">
        <v>31680</v>
      </c>
      <c r="U50" s="352" t="s">
        <v>7609</v>
      </c>
    </row>
    <row r="51" spans="1:21" x14ac:dyDescent="0.25">
      <c r="A51" s="838"/>
      <c r="B51" s="839"/>
      <c r="C51" s="839"/>
      <c r="D51" s="839"/>
      <c r="E51" s="840"/>
      <c r="G51" s="821" t="s">
        <v>7031</v>
      </c>
      <c r="H51" s="821"/>
      <c r="I51" s="821"/>
      <c r="J51" s="407">
        <f>J49+I48</f>
        <v>73164</v>
      </c>
      <c r="K51" s="406"/>
      <c r="L51" s="820"/>
      <c r="M51" s="820"/>
      <c r="N51" s="820"/>
      <c r="O51" s="820"/>
      <c r="P51" s="820"/>
    </row>
    <row r="52" spans="1:21" ht="31.5" x14ac:dyDescent="0.25">
      <c r="A52" s="6" t="s">
        <v>6987</v>
      </c>
      <c r="B52" s="325" t="s">
        <v>6988</v>
      </c>
      <c r="C52" s="325" t="s">
        <v>3</v>
      </c>
      <c r="D52" s="325" t="s">
        <v>214</v>
      </c>
      <c r="E52" s="325" t="s">
        <v>5</v>
      </c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</row>
    <row r="53" spans="1:21" x14ac:dyDescent="0.25">
      <c r="A53" s="328">
        <v>1</v>
      </c>
      <c r="B53" s="329" t="s">
        <v>6990</v>
      </c>
      <c r="C53" s="330">
        <v>70000</v>
      </c>
      <c r="D53" s="331" t="s">
        <v>214</v>
      </c>
      <c r="E53" s="332" t="s">
        <v>6991</v>
      </c>
      <c r="L53" s="338">
        <v>44166</v>
      </c>
      <c r="M53" s="339">
        <v>71500</v>
      </c>
      <c r="N53" s="340" t="s">
        <v>214</v>
      </c>
      <c r="O53" s="340"/>
      <c r="P53" s="341"/>
      <c r="R53" s="820" t="s">
        <v>6986</v>
      </c>
      <c r="S53" s="820"/>
      <c r="T53" s="820"/>
      <c r="U53" s="820"/>
    </row>
    <row r="54" spans="1:21" x14ac:dyDescent="0.25">
      <c r="A54" s="328">
        <v>2</v>
      </c>
      <c r="B54" s="329" t="s">
        <v>6993</v>
      </c>
      <c r="C54" s="330">
        <v>70000</v>
      </c>
      <c r="D54" s="331" t="s">
        <v>214</v>
      </c>
      <c r="E54" s="332" t="s">
        <v>6991</v>
      </c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820"/>
      <c r="S54" s="820"/>
      <c r="T54" s="820"/>
      <c r="U54" s="820"/>
    </row>
    <row r="55" spans="1:21" ht="31.5" x14ac:dyDescent="0.25">
      <c r="A55" s="328">
        <v>3</v>
      </c>
      <c r="B55" s="329" t="s">
        <v>6994</v>
      </c>
      <c r="C55" s="330">
        <v>70000</v>
      </c>
      <c r="D55" s="331" t="s">
        <v>214</v>
      </c>
      <c r="E55" s="346" t="s">
        <v>6995</v>
      </c>
      <c r="L55" s="338">
        <v>44228</v>
      </c>
      <c r="M55" s="339">
        <v>71500</v>
      </c>
      <c r="N55" s="340" t="s">
        <v>214</v>
      </c>
      <c r="O55" s="340"/>
      <c r="P55" s="341"/>
      <c r="R55" s="325" t="s">
        <v>6988</v>
      </c>
      <c r="S55" s="325" t="s">
        <v>3</v>
      </c>
      <c r="T55" s="325" t="s">
        <v>214</v>
      </c>
      <c r="U55" s="325" t="s">
        <v>5</v>
      </c>
    </row>
    <row r="56" spans="1:21" x14ac:dyDescent="0.25">
      <c r="A56" s="328">
        <v>4</v>
      </c>
      <c r="B56" s="329" t="s">
        <v>6997</v>
      </c>
      <c r="C56" s="330">
        <v>70000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34">
        <v>44501</v>
      </c>
      <c r="S56" s="13">
        <v>28820</v>
      </c>
      <c r="T56" s="342">
        <v>28800</v>
      </c>
      <c r="U56" s="343" t="s">
        <v>6992</v>
      </c>
    </row>
    <row r="57" spans="1:21" ht="15.75" x14ac:dyDescent="0.25">
      <c r="A57" s="328">
        <v>5</v>
      </c>
      <c r="B57" s="329" t="s">
        <v>6998</v>
      </c>
      <c r="C57" s="330">
        <v>70000</v>
      </c>
      <c r="D57" s="331" t="s">
        <v>214</v>
      </c>
      <c r="E57" s="346" t="s">
        <v>6999</v>
      </c>
      <c r="L57" s="338">
        <v>44287</v>
      </c>
      <c r="M57" s="339">
        <v>71500</v>
      </c>
      <c r="N57" s="340" t="s">
        <v>214</v>
      </c>
      <c r="O57" s="340"/>
      <c r="P57" s="12"/>
      <c r="R57" s="334">
        <v>44531</v>
      </c>
      <c r="S57" s="13">
        <v>28820</v>
      </c>
      <c r="T57" s="342">
        <v>28800</v>
      </c>
      <c r="U57" s="343" t="s">
        <v>6992</v>
      </c>
    </row>
    <row r="58" spans="1:21" ht="30" x14ac:dyDescent="0.25">
      <c r="A58" s="328">
        <v>6</v>
      </c>
      <c r="B58" s="329" t="s">
        <v>7000</v>
      </c>
      <c r="C58" s="330">
        <v>70000</v>
      </c>
      <c r="D58" s="331" t="s">
        <v>214</v>
      </c>
      <c r="E58" s="346" t="s">
        <v>6999</v>
      </c>
      <c r="L58" s="338">
        <v>44317</v>
      </c>
      <c r="M58" s="339">
        <v>71500</v>
      </c>
      <c r="N58" s="340" t="s">
        <v>214</v>
      </c>
      <c r="O58" s="340"/>
      <c r="P58" s="12"/>
      <c r="R58" s="334">
        <v>44562</v>
      </c>
      <c r="S58" s="13">
        <v>28820</v>
      </c>
      <c r="T58" s="342">
        <v>28800</v>
      </c>
      <c r="U58" s="347" t="s">
        <v>6996</v>
      </c>
    </row>
    <row r="59" spans="1:21" ht="15.75" x14ac:dyDescent="0.25">
      <c r="A59" s="328">
        <v>7</v>
      </c>
      <c r="B59" s="329" t="s">
        <v>7001</v>
      </c>
      <c r="C59" s="330">
        <v>70000</v>
      </c>
      <c r="D59" s="331" t="s">
        <v>214</v>
      </c>
      <c r="E59" s="346" t="s">
        <v>6999</v>
      </c>
      <c r="L59" s="338">
        <v>44348</v>
      </c>
      <c r="M59" s="339">
        <v>71500</v>
      </c>
      <c r="N59" s="340" t="s">
        <v>214</v>
      </c>
      <c r="O59" s="340"/>
      <c r="P59" s="12"/>
      <c r="R59" s="334">
        <v>44593</v>
      </c>
      <c r="S59" s="13">
        <v>28820</v>
      </c>
      <c r="T59" s="342">
        <v>28800</v>
      </c>
      <c r="U59" s="346" t="s">
        <v>6995</v>
      </c>
    </row>
    <row r="60" spans="1:21" ht="15.75" x14ac:dyDescent="0.25">
      <c r="A60" s="328">
        <v>8</v>
      </c>
      <c r="B60" s="329" t="s">
        <v>7002</v>
      </c>
      <c r="C60" s="330">
        <v>70000</v>
      </c>
      <c r="D60" s="331" t="s">
        <v>214</v>
      </c>
      <c r="E60" s="346" t="s">
        <v>6999</v>
      </c>
      <c r="L60" s="338">
        <v>44378</v>
      </c>
      <c r="M60" s="339">
        <v>71500</v>
      </c>
      <c r="N60" s="340" t="s">
        <v>214</v>
      </c>
      <c r="O60" s="340"/>
      <c r="P60" s="12"/>
      <c r="R60" s="334">
        <v>44621</v>
      </c>
      <c r="S60" s="13">
        <v>28820</v>
      </c>
      <c r="T60" s="342">
        <v>28800</v>
      </c>
      <c r="U60" s="351"/>
    </row>
    <row r="61" spans="1:21" ht="15.75" x14ac:dyDescent="0.25">
      <c r="A61" s="328">
        <v>9</v>
      </c>
      <c r="B61" s="329" t="s">
        <v>7004</v>
      </c>
      <c r="C61" s="330">
        <v>70000</v>
      </c>
      <c r="D61" s="331" t="s">
        <v>214</v>
      </c>
      <c r="E61" s="346" t="s">
        <v>6999</v>
      </c>
      <c r="L61" s="338">
        <v>44409</v>
      </c>
      <c r="M61" s="339">
        <v>71500</v>
      </c>
      <c r="N61" s="340" t="s">
        <v>214</v>
      </c>
      <c r="O61" s="340"/>
      <c r="P61" s="12"/>
      <c r="R61" s="334">
        <v>44652</v>
      </c>
      <c r="S61" s="13">
        <v>28820</v>
      </c>
      <c r="T61" s="342">
        <v>28800</v>
      </c>
      <c r="U61" s="352"/>
    </row>
    <row r="62" spans="1:21" ht="15.75" x14ac:dyDescent="0.25">
      <c r="A62" s="328">
        <v>10</v>
      </c>
      <c r="B62" s="329" t="s">
        <v>7005</v>
      </c>
      <c r="C62" s="330">
        <v>70000</v>
      </c>
      <c r="D62" s="331" t="s">
        <v>214</v>
      </c>
      <c r="E62" s="346" t="s">
        <v>6999</v>
      </c>
      <c r="L62" s="338">
        <v>44440</v>
      </c>
      <c r="M62" s="339">
        <v>71500</v>
      </c>
      <c r="N62" s="340" t="s">
        <v>214</v>
      </c>
      <c r="O62" s="340"/>
      <c r="P62" s="12"/>
      <c r="R62" s="334">
        <v>44682</v>
      </c>
      <c r="S62" s="13">
        <v>28820</v>
      </c>
      <c r="T62" s="342">
        <v>28800</v>
      </c>
      <c r="U62" s="349"/>
    </row>
    <row r="63" spans="1:21" x14ac:dyDescent="0.25">
      <c r="A63" s="328">
        <v>11</v>
      </c>
      <c r="B63" s="329" t="s">
        <v>7007</v>
      </c>
      <c r="C63" s="330">
        <v>70000</v>
      </c>
      <c r="D63" s="331" t="s">
        <v>214</v>
      </c>
      <c r="E63" s="358" t="s">
        <v>7008</v>
      </c>
      <c r="L63" s="338">
        <v>44470</v>
      </c>
      <c r="M63" s="339">
        <v>71500</v>
      </c>
      <c r="N63" s="340" t="s">
        <v>214</v>
      </c>
      <c r="O63" s="340"/>
      <c r="P63" s="12"/>
      <c r="R63" s="334">
        <v>44713</v>
      </c>
      <c r="S63" s="13">
        <v>28820</v>
      </c>
      <c r="T63" s="342">
        <v>28800</v>
      </c>
      <c r="U63" s="349" t="s">
        <v>7003</v>
      </c>
    </row>
    <row r="64" spans="1:21" x14ac:dyDescent="0.25">
      <c r="L64" s="389"/>
      <c r="M64" s="390"/>
      <c r="N64" s="390"/>
      <c r="O64" s="390"/>
      <c r="P64" s="323"/>
      <c r="R64" s="334">
        <v>44743</v>
      </c>
      <c r="S64" s="13">
        <v>28820</v>
      </c>
      <c r="T64" s="342">
        <v>28800</v>
      </c>
      <c r="U64" s="349" t="s">
        <v>7003</v>
      </c>
    </row>
    <row r="65" spans="1:21" x14ac:dyDescent="0.25">
      <c r="L65" s="392"/>
      <c r="R65" s="334">
        <v>44774</v>
      </c>
      <c r="S65" s="13">
        <v>28820</v>
      </c>
      <c r="T65" s="342">
        <v>28800</v>
      </c>
      <c r="U65" s="349" t="s">
        <v>7033</v>
      </c>
    </row>
    <row r="66" spans="1:21" ht="15.75" thickBot="1" x14ac:dyDescent="0.3">
      <c r="L66" s="834" t="s">
        <v>6985</v>
      </c>
      <c r="M66" s="834"/>
      <c r="N66" s="834"/>
      <c r="O66" s="834"/>
      <c r="P66" s="834"/>
      <c r="R66" s="334">
        <v>44805</v>
      </c>
      <c r="S66" s="13">
        <v>28820</v>
      </c>
      <c r="T66" s="342">
        <v>28800</v>
      </c>
      <c r="U66" s="349" t="s">
        <v>7050</v>
      </c>
    </row>
    <row r="67" spans="1:21" x14ac:dyDescent="0.25">
      <c r="A67" s="835" t="s">
        <v>7009</v>
      </c>
      <c r="B67" s="836"/>
      <c r="C67" s="836"/>
      <c r="D67" s="836"/>
      <c r="E67" s="837"/>
      <c r="L67" s="820"/>
      <c r="M67" s="820"/>
      <c r="N67" s="820"/>
      <c r="O67" s="820"/>
      <c r="P67" s="820"/>
      <c r="R67" s="334">
        <v>44835</v>
      </c>
      <c r="S67" s="13">
        <v>28820</v>
      </c>
      <c r="T67" s="342">
        <v>28800</v>
      </c>
      <c r="U67" s="349" t="s">
        <v>7078</v>
      </c>
    </row>
    <row r="68" spans="1:21" x14ac:dyDescent="0.25">
      <c r="A68" s="838"/>
      <c r="B68" s="839"/>
      <c r="C68" s="839"/>
      <c r="D68" s="839"/>
      <c r="E68" s="840"/>
      <c r="L68" s="334">
        <v>43862</v>
      </c>
      <c r="M68" s="335">
        <v>61900</v>
      </c>
      <c r="N68" s="336" t="s">
        <v>214</v>
      </c>
      <c r="O68" s="336"/>
      <c r="P68" s="330"/>
      <c r="R68" s="334">
        <v>44866</v>
      </c>
      <c r="S68" s="13">
        <v>28820</v>
      </c>
      <c r="T68" s="342">
        <v>28800</v>
      </c>
      <c r="U68" s="349" t="s">
        <v>7112</v>
      </c>
    </row>
    <row r="69" spans="1:21" ht="15.75" x14ac:dyDescent="0.25">
      <c r="A69" s="6" t="s">
        <v>6987</v>
      </c>
      <c r="B69" s="325" t="s">
        <v>6988</v>
      </c>
      <c r="C69" s="325" t="s">
        <v>3</v>
      </c>
      <c r="D69" s="325" t="s">
        <v>214</v>
      </c>
      <c r="E69" s="325" t="s">
        <v>5</v>
      </c>
      <c r="L69" s="334">
        <v>43891</v>
      </c>
      <c r="M69" s="335">
        <v>61900</v>
      </c>
      <c r="N69" s="336" t="s">
        <v>214</v>
      </c>
      <c r="O69" s="336"/>
      <c r="P69" s="330"/>
      <c r="R69" s="362"/>
      <c r="S69" s="365"/>
      <c r="T69" s="365"/>
      <c r="U69" s="350"/>
    </row>
    <row r="70" spans="1:21" x14ac:dyDescent="0.25">
      <c r="A70" s="328">
        <v>1</v>
      </c>
      <c r="B70" s="375">
        <v>44501</v>
      </c>
      <c r="C70" s="330">
        <v>65100</v>
      </c>
      <c r="D70" s="331" t="s">
        <v>214</v>
      </c>
      <c r="E70" s="348"/>
      <c r="L70" s="334">
        <v>43922</v>
      </c>
      <c r="M70" s="335">
        <v>61900</v>
      </c>
      <c r="N70" s="336" t="s">
        <v>214</v>
      </c>
      <c r="O70" s="336"/>
      <c r="P70" s="349"/>
      <c r="R70" s="366"/>
      <c r="S70" s="369"/>
      <c r="T70" s="369"/>
      <c r="U70" s="370"/>
    </row>
    <row r="71" spans="1:21" ht="31.5" x14ac:dyDescent="0.25">
      <c r="A71" s="328">
        <v>2</v>
      </c>
      <c r="B71" s="375">
        <v>44531</v>
      </c>
      <c r="C71" s="330"/>
      <c r="D71" s="331"/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325" t="s">
        <v>6988</v>
      </c>
      <c r="S71" s="325" t="s">
        <v>3</v>
      </c>
      <c r="T71" s="325" t="s">
        <v>214</v>
      </c>
      <c r="U71" s="325" t="s">
        <v>5</v>
      </c>
    </row>
    <row r="72" spans="1:21" x14ac:dyDescent="0.25">
      <c r="A72" s="328">
        <v>3</v>
      </c>
      <c r="B72" s="375">
        <v>44562</v>
      </c>
      <c r="C72" s="330"/>
      <c r="D72" s="331"/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44166</v>
      </c>
      <c r="S72" s="13">
        <v>26200</v>
      </c>
      <c r="T72" s="342">
        <v>24000</v>
      </c>
      <c r="U72" s="349" t="s">
        <v>7010</v>
      </c>
    </row>
    <row r="73" spans="1:21" ht="30" x14ac:dyDescent="0.25">
      <c r="A73" s="328">
        <v>4</v>
      </c>
      <c r="B73" s="375">
        <v>44593</v>
      </c>
      <c r="C73" s="330"/>
      <c r="D73" s="331"/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44197</v>
      </c>
      <c r="S73" s="13">
        <v>26200</v>
      </c>
      <c r="T73" s="342">
        <v>26000</v>
      </c>
      <c r="U73" s="349" t="s">
        <v>7011</v>
      </c>
    </row>
    <row r="74" spans="1:21" ht="45" x14ac:dyDescent="0.25">
      <c r="A74" s="328">
        <v>5</v>
      </c>
      <c r="B74" s="375">
        <v>44621</v>
      </c>
      <c r="C74" s="330"/>
      <c r="D74" s="331"/>
      <c r="E74" s="346"/>
      <c r="L74" s="338">
        <v>44044</v>
      </c>
      <c r="M74" s="335">
        <v>64995</v>
      </c>
      <c r="N74" s="336" t="s">
        <v>214</v>
      </c>
      <c r="O74" s="336"/>
      <c r="P74" s="330"/>
      <c r="R74" s="334">
        <v>44228</v>
      </c>
      <c r="S74" s="13">
        <v>26200</v>
      </c>
      <c r="T74" s="342">
        <v>30000</v>
      </c>
      <c r="U74" s="349" t="s">
        <v>7012</v>
      </c>
    </row>
    <row r="75" spans="1:21" x14ac:dyDescent="0.25">
      <c r="A75" s="328">
        <v>6</v>
      </c>
      <c r="B75" s="375">
        <v>44652</v>
      </c>
      <c r="C75" s="330"/>
      <c r="D75" s="353"/>
      <c r="E75" s="331"/>
      <c r="L75" s="338">
        <v>44075</v>
      </c>
      <c r="M75" s="335">
        <v>64995</v>
      </c>
      <c r="N75" s="336" t="s">
        <v>214</v>
      </c>
      <c r="O75" s="336"/>
      <c r="P75" s="330"/>
      <c r="R75" s="334">
        <v>44256</v>
      </c>
      <c r="S75" s="342">
        <v>26200</v>
      </c>
      <c r="T75" s="342">
        <v>24800</v>
      </c>
      <c r="U75" s="349" t="s">
        <v>7013</v>
      </c>
    </row>
    <row r="76" spans="1:21" x14ac:dyDescent="0.25">
      <c r="A76" s="328">
        <v>7</v>
      </c>
      <c r="B76" s="375">
        <v>44682</v>
      </c>
      <c r="C76" s="330"/>
      <c r="D76" s="353"/>
      <c r="E76" s="381"/>
      <c r="L76" s="355">
        <v>44105</v>
      </c>
      <c r="M76" s="398">
        <v>64995</v>
      </c>
      <c r="N76" s="399" t="s">
        <v>214</v>
      </c>
      <c r="O76" s="399"/>
      <c r="P76" s="357"/>
      <c r="R76" s="334">
        <v>44287</v>
      </c>
      <c r="S76" s="342">
        <v>26200</v>
      </c>
      <c r="T76" s="377">
        <v>26200</v>
      </c>
      <c r="U76" s="351" t="s">
        <v>7014</v>
      </c>
    </row>
    <row r="77" spans="1:21" ht="15.75" x14ac:dyDescent="0.25">
      <c r="A77" s="328">
        <v>8</v>
      </c>
      <c r="B77" s="375">
        <v>44713</v>
      </c>
      <c r="C77" s="330"/>
      <c r="D77" s="353"/>
      <c r="E77" s="354"/>
      <c r="L77" s="338">
        <v>44136</v>
      </c>
      <c r="M77" s="335">
        <v>64995</v>
      </c>
      <c r="N77" s="336" t="s">
        <v>214</v>
      </c>
      <c r="O77" s="336"/>
      <c r="P77" s="330"/>
      <c r="R77" s="334">
        <v>44317</v>
      </c>
      <c r="S77" s="342">
        <v>26000</v>
      </c>
      <c r="T77" s="12"/>
      <c r="U77" s="352" t="s">
        <v>7015</v>
      </c>
    </row>
    <row r="78" spans="1:21" x14ac:dyDescent="0.25">
      <c r="A78" s="328">
        <v>9</v>
      </c>
      <c r="B78" s="375">
        <v>44743</v>
      </c>
      <c r="C78" s="330"/>
      <c r="D78" s="353"/>
      <c r="E78" s="354"/>
      <c r="L78" s="392"/>
      <c r="M78" s="367"/>
      <c r="N78" s="367"/>
      <c r="O78" s="367"/>
      <c r="P78" s="344"/>
      <c r="R78" s="334">
        <v>44348</v>
      </c>
      <c r="S78" s="342">
        <v>26000</v>
      </c>
      <c r="T78" s="12"/>
      <c r="U78" s="349" t="s">
        <v>7003</v>
      </c>
    </row>
    <row r="79" spans="1:21" x14ac:dyDescent="0.25">
      <c r="A79" s="328">
        <v>10</v>
      </c>
      <c r="B79" s="375">
        <v>44774</v>
      </c>
      <c r="C79" s="330"/>
      <c r="D79" s="353"/>
      <c r="E79" s="354"/>
      <c r="R79" s="334">
        <v>44378</v>
      </c>
      <c r="S79" s="378">
        <v>24000</v>
      </c>
      <c r="T79" s="379"/>
      <c r="U79" s="380" t="s">
        <v>7016</v>
      </c>
    </row>
    <row r="80" spans="1:21" x14ac:dyDescent="0.25">
      <c r="A80" s="328">
        <v>11</v>
      </c>
      <c r="B80" s="375">
        <v>44805</v>
      </c>
      <c r="C80" s="330"/>
      <c r="D80" s="353"/>
      <c r="E80" s="354"/>
      <c r="R80" s="334">
        <v>44409</v>
      </c>
      <c r="S80" s="342">
        <v>26000</v>
      </c>
      <c r="T80" s="12"/>
      <c r="U80" s="343" t="s">
        <v>7003</v>
      </c>
    </row>
    <row r="81" spans="1:21" ht="18.75" x14ac:dyDescent="0.25">
      <c r="A81" s="388"/>
      <c r="B81" s="388"/>
      <c r="C81" s="388"/>
      <c r="D81" s="388"/>
      <c r="E81" s="388"/>
      <c r="R81" s="382">
        <v>44440</v>
      </c>
      <c r="S81" s="383">
        <v>26000</v>
      </c>
      <c r="T81" s="384"/>
      <c r="U81" s="343" t="s">
        <v>7003</v>
      </c>
    </row>
    <row r="82" spans="1:21" ht="19.5" thickBot="1" x14ac:dyDescent="0.3">
      <c r="A82" s="391"/>
      <c r="B82" s="391"/>
      <c r="C82" s="391"/>
      <c r="D82" s="391"/>
      <c r="E82" s="391"/>
      <c r="R82" s="334">
        <v>44470</v>
      </c>
      <c r="S82" s="342">
        <v>26000</v>
      </c>
      <c r="T82" s="12"/>
      <c r="U82" s="385" t="s">
        <v>7017</v>
      </c>
    </row>
    <row r="83" spans="1:21" x14ac:dyDescent="0.25">
      <c r="A83" s="822" t="s">
        <v>7018</v>
      </c>
      <c r="B83" s="823"/>
      <c r="C83" s="823"/>
      <c r="D83" s="823"/>
      <c r="E83" s="824"/>
      <c r="R83" s="366"/>
      <c r="S83" s="386"/>
      <c r="U83" s="387"/>
    </row>
    <row r="84" spans="1:21" x14ac:dyDescent="0.25">
      <c r="A84" s="825"/>
      <c r="B84" s="826"/>
      <c r="C84" s="826"/>
      <c r="D84" s="826"/>
      <c r="E84" s="827"/>
      <c r="R84" s="366"/>
      <c r="S84" s="386"/>
      <c r="U84" s="387"/>
    </row>
    <row r="85" spans="1:21" x14ac:dyDescent="0.25">
      <c r="A85" s="328">
        <v>1</v>
      </c>
      <c r="B85" s="375">
        <v>44136</v>
      </c>
      <c r="C85" s="330">
        <v>62000</v>
      </c>
      <c r="D85" s="331" t="s">
        <v>214</v>
      </c>
      <c r="E85" s="348"/>
      <c r="R85" s="820" t="s">
        <v>6986</v>
      </c>
      <c r="S85" s="820"/>
      <c r="T85" s="820"/>
      <c r="U85" s="820"/>
    </row>
    <row r="86" spans="1:21" x14ac:dyDescent="0.25">
      <c r="A86" s="328">
        <v>2</v>
      </c>
      <c r="B86" s="375">
        <v>44166</v>
      </c>
      <c r="C86" s="330">
        <v>62000</v>
      </c>
      <c r="D86" s="331" t="s">
        <v>214</v>
      </c>
      <c r="E86" s="348"/>
      <c r="R86" s="820"/>
      <c r="S86" s="820"/>
      <c r="T86" s="820"/>
      <c r="U86" s="820"/>
    </row>
    <row r="87" spans="1:21" x14ac:dyDescent="0.25">
      <c r="A87" s="328">
        <v>3</v>
      </c>
      <c r="B87" s="375">
        <v>44197</v>
      </c>
      <c r="C87" s="330">
        <v>62000</v>
      </c>
      <c r="D87" s="331" t="s">
        <v>214</v>
      </c>
      <c r="E87" s="348"/>
      <c r="R87" s="334">
        <v>43831</v>
      </c>
      <c r="S87" s="393">
        <v>24000</v>
      </c>
      <c r="T87" s="394">
        <v>24000</v>
      </c>
      <c r="U87" s="349">
        <f>S87-T87</f>
        <v>0</v>
      </c>
    </row>
    <row r="88" spans="1:21" x14ac:dyDescent="0.25">
      <c r="A88" s="328">
        <v>4</v>
      </c>
      <c r="B88" s="375">
        <v>44228</v>
      </c>
      <c r="C88" s="330">
        <v>62000</v>
      </c>
      <c r="D88" s="331" t="s">
        <v>214</v>
      </c>
      <c r="E88" s="348"/>
      <c r="R88" s="334">
        <v>43862</v>
      </c>
      <c r="S88" s="393">
        <v>24000</v>
      </c>
      <c r="T88" s="394">
        <v>24000</v>
      </c>
      <c r="U88" s="349">
        <f>S88-T88</f>
        <v>0</v>
      </c>
    </row>
    <row r="89" spans="1:21" ht="15.75" x14ac:dyDescent="0.25">
      <c r="A89" s="328">
        <v>5</v>
      </c>
      <c r="B89" s="375">
        <v>44256</v>
      </c>
      <c r="C89" s="349">
        <v>62000</v>
      </c>
      <c r="D89" s="331" t="s">
        <v>214</v>
      </c>
      <c r="E89" s="346" t="s">
        <v>7015</v>
      </c>
      <c r="R89" s="334">
        <v>43891</v>
      </c>
      <c r="S89" s="393">
        <v>24000</v>
      </c>
      <c r="T89" s="828">
        <v>30000</v>
      </c>
      <c r="U89" s="831">
        <f>72000-T89-15000-10000-12000</f>
        <v>5000</v>
      </c>
    </row>
    <row r="90" spans="1:21" x14ac:dyDescent="0.25">
      <c r="A90" s="328">
        <v>6</v>
      </c>
      <c r="B90" s="375">
        <v>44287</v>
      </c>
      <c r="C90" s="330">
        <v>62000</v>
      </c>
      <c r="D90" s="353" t="s">
        <v>214</v>
      </c>
      <c r="E90" s="331"/>
      <c r="R90" s="334">
        <v>43922</v>
      </c>
      <c r="S90" s="393">
        <v>24000</v>
      </c>
      <c r="T90" s="829"/>
      <c r="U90" s="832"/>
    </row>
    <row r="91" spans="1:21" x14ac:dyDescent="0.25">
      <c r="A91" s="328">
        <v>7</v>
      </c>
      <c r="B91" s="375">
        <v>44317</v>
      </c>
      <c r="C91" s="330">
        <v>62000</v>
      </c>
      <c r="D91" s="353" t="s">
        <v>214</v>
      </c>
      <c r="E91" s="381" t="s">
        <v>7019</v>
      </c>
      <c r="R91" s="334">
        <v>43952</v>
      </c>
      <c r="S91" s="393">
        <v>24000</v>
      </c>
      <c r="T91" s="830"/>
      <c r="U91" s="833"/>
    </row>
    <row r="92" spans="1:21" ht="30" x14ac:dyDescent="0.25">
      <c r="A92" s="328">
        <v>8</v>
      </c>
      <c r="B92" s="375">
        <v>44348</v>
      </c>
      <c r="C92" s="330">
        <v>62000</v>
      </c>
      <c r="D92" s="353" t="s">
        <v>214</v>
      </c>
      <c r="E92" s="354" t="s">
        <v>7020</v>
      </c>
      <c r="R92" s="334">
        <v>43983</v>
      </c>
      <c r="S92" s="393">
        <v>24000</v>
      </c>
      <c r="T92" s="394">
        <f t="shared" ref="T92:T97" si="1">S92</f>
        <v>24000</v>
      </c>
      <c r="U92" s="349">
        <f>S92-T92</f>
        <v>0</v>
      </c>
    </row>
    <row r="93" spans="1:21" ht="30" x14ac:dyDescent="0.25">
      <c r="A93" s="328">
        <v>9</v>
      </c>
      <c r="B93" s="375">
        <v>44378</v>
      </c>
      <c r="C93" s="330">
        <v>62000</v>
      </c>
      <c r="D93" s="353" t="s">
        <v>214</v>
      </c>
      <c r="E93" s="354" t="s">
        <v>7021</v>
      </c>
      <c r="R93" s="334">
        <v>44013</v>
      </c>
      <c r="S93" s="393">
        <v>24000</v>
      </c>
      <c r="T93" s="394">
        <f t="shared" si="1"/>
        <v>24000</v>
      </c>
      <c r="U93" s="349"/>
    </row>
    <row r="94" spans="1:21" x14ac:dyDescent="0.25">
      <c r="A94" s="328">
        <v>10</v>
      </c>
      <c r="B94" s="375">
        <v>44409</v>
      </c>
      <c r="C94" s="330">
        <v>62000</v>
      </c>
      <c r="D94" s="353" t="s">
        <v>214</v>
      </c>
      <c r="E94" s="354" t="s">
        <v>7023</v>
      </c>
      <c r="R94" s="334">
        <v>44044</v>
      </c>
      <c r="S94" s="393">
        <v>24000</v>
      </c>
      <c r="T94" s="394">
        <f t="shared" si="1"/>
        <v>24000</v>
      </c>
      <c r="U94" s="349"/>
    </row>
    <row r="95" spans="1:21" x14ac:dyDescent="0.25">
      <c r="A95" s="328">
        <v>11</v>
      </c>
      <c r="B95" s="375">
        <v>44440</v>
      </c>
      <c r="C95" s="330">
        <v>62000</v>
      </c>
      <c r="D95" s="353" t="s">
        <v>214</v>
      </c>
      <c r="E95" s="354" t="s">
        <v>7024</v>
      </c>
      <c r="R95" s="334">
        <v>44075</v>
      </c>
      <c r="S95" s="393">
        <v>24000</v>
      </c>
      <c r="T95" s="394">
        <f t="shared" si="1"/>
        <v>24000</v>
      </c>
      <c r="U95" s="349"/>
    </row>
    <row r="96" spans="1:21" x14ac:dyDescent="0.25">
      <c r="A96" s="328">
        <v>12</v>
      </c>
      <c r="B96" s="375">
        <v>44470</v>
      </c>
      <c r="C96" s="330">
        <v>62000</v>
      </c>
      <c r="D96" s="353" t="s">
        <v>214</v>
      </c>
      <c r="E96" s="401"/>
      <c r="R96" s="382">
        <v>44105</v>
      </c>
      <c r="S96" s="395">
        <v>24000</v>
      </c>
      <c r="T96" s="396">
        <f t="shared" si="1"/>
        <v>24000</v>
      </c>
      <c r="U96" s="397"/>
    </row>
    <row r="97" spans="3:21" x14ac:dyDescent="0.25">
      <c r="R97" s="334">
        <v>44136</v>
      </c>
      <c r="S97" s="393">
        <v>24000</v>
      </c>
      <c r="T97" s="394">
        <f t="shared" si="1"/>
        <v>24000</v>
      </c>
      <c r="U97" s="349"/>
    </row>
    <row r="109" spans="3:21" x14ac:dyDescent="0.25">
      <c r="L109" s="820" t="s">
        <v>7022</v>
      </c>
      <c r="M109" s="820"/>
      <c r="N109" s="820"/>
      <c r="O109" s="820"/>
      <c r="P109" s="820"/>
    </row>
    <row r="110" spans="3:21" x14ac:dyDescent="0.25">
      <c r="L110" s="820"/>
      <c r="M110" s="820"/>
      <c r="N110" s="820"/>
      <c r="O110" s="820"/>
      <c r="P110" s="820"/>
    </row>
    <row r="111" spans="3:21" ht="75" x14ac:dyDescent="0.25">
      <c r="C111" s="373"/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21" x14ac:dyDescent="0.25">
      <c r="C112" s="373"/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21" t="s">
        <v>7031</v>
      </c>
      <c r="M116" s="821"/>
      <c r="N116" s="821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53:U54"/>
    <mergeCell ref="A67:E68"/>
    <mergeCell ref="L50:P51"/>
    <mergeCell ref="A1:E2"/>
    <mergeCell ref="R1:U2"/>
    <mergeCell ref="G44:J45"/>
    <mergeCell ref="G51:I51"/>
    <mergeCell ref="A50:E51"/>
    <mergeCell ref="G1:J2"/>
    <mergeCell ref="L1:P2"/>
    <mergeCell ref="L109:P110"/>
    <mergeCell ref="L116:N116"/>
    <mergeCell ref="R85:U86"/>
    <mergeCell ref="A83:E84"/>
    <mergeCell ref="T89:T91"/>
    <mergeCell ref="U89:U91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3C1A-F93E-46C5-856A-693EC1E55787}">
  <dimension ref="F10:M25"/>
  <sheetViews>
    <sheetView workbookViewId="0">
      <selection activeCell="M26" sqref="M26"/>
    </sheetView>
  </sheetViews>
  <sheetFormatPr defaultRowHeight="15" x14ac:dyDescent="0.25"/>
  <cols>
    <col min="6" max="6" width="36.42578125" customWidth="1"/>
    <col min="7" max="7" width="10.5703125" style="9" bestFit="1" customWidth="1"/>
  </cols>
  <sheetData>
    <row r="10" spans="6:11" x14ac:dyDescent="0.25">
      <c r="F10" t="s">
        <v>8169</v>
      </c>
      <c r="G10" s="9">
        <v>73928</v>
      </c>
    </row>
    <row r="11" spans="6:11" x14ac:dyDescent="0.25">
      <c r="F11" t="s">
        <v>8170</v>
      </c>
      <c r="G11" s="9">
        <v>73928</v>
      </c>
    </row>
    <row r="12" spans="6:11" x14ac:dyDescent="0.25">
      <c r="G12" s="9">
        <f>SUM(G10:G11)</f>
        <v>147856</v>
      </c>
    </row>
    <row r="14" spans="6:11" x14ac:dyDescent="0.25">
      <c r="J14" s="373"/>
    </row>
    <row r="16" spans="6:11" x14ac:dyDescent="0.25">
      <c r="K16">
        <v>80000</v>
      </c>
    </row>
    <row r="17" spans="6:13" x14ac:dyDescent="0.25">
      <c r="F17" t="s">
        <v>8171</v>
      </c>
      <c r="G17" s="9">
        <v>80000</v>
      </c>
      <c r="K17">
        <v>13300</v>
      </c>
      <c r="M17">
        <v>130700</v>
      </c>
    </row>
    <row r="18" spans="6:13" x14ac:dyDescent="0.25">
      <c r="F18" t="s">
        <v>8172</v>
      </c>
      <c r="G18" s="9">
        <v>34850</v>
      </c>
      <c r="K18">
        <f>SUM(K16:K17)</f>
        <v>93300</v>
      </c>
      <c r="M18">
        <v>25000</v>
      </c>
    </row>
    <row r="19" spans="6:13" x14ac:dyDescent="0.25">
      <c r="F19" t="s">
        <v>8240</v>
      </c>
      <c r="G19" s="9">
        <v>37400</v>
      </c>
      <c r="M19">
        <f>M17-M18</f>
        <v>105700</v>
      </c>
    </row>
    <row r="20" spans="6:13" x14ac:dyDescent="0.25">
      <c r="G20" s="9">
        <f>SUM(G17:G19)</f>
        <v>152250</v>
      </c>
      <c r="M20">
        <v>13300</v>
      </c>
    </row>
    <row r="22" spans="6:13" x14ac:dyDescent="0.25">
      <c r="G22" s="9">
        <f>G20-G12</f>
        <v>4394</v>
      </c>
      <c r="M22">
        <f>M19-M20</f>
        <v>92400</v>
      </c>
    </row>
    <row r="23" spans="6:13" x14ac:dyDescent="0.25">
      <c r="M23">
        <v>80000</v>
      </c>
    </row>
    <row r="24" spans="6:13" x14ac:dyDescent="0.25">
      <c r="M24">
        <f>M22-M23</f>
        <v>12400</v>
      </c>
    </row>
    <row r="25" spans="6:13" x14ac:dyDescent="0.25">
      <c r="M25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CBC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2025-02-04T13:58:27Z</dcterms:modified>
</cp:coreProperties>
</file>