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Pioneer\Projects 2021\Saifee Hospital Cardiac wing\Running Bill\"/>
    </mc:Choice>
  </mc:AlternateContent>
  <xr:revisionPtr revIDLastSave="0" documentId="13_ncr:1_{30DAE135-5BF4-437A-9D93-90533601AE2B}" xr6:coauthVersionLast="47" xr6:coauthVersionMax="47" xr10:uidLastSave="{00000000-0000-0000-0000-000000000000}"/>
  <bookViews>
    <workbookView xWindow="-120" yWindow="-120" windowWidth="29040" windowHeight="15840" activeTab="1" xr2:uid="{00000000-000D-0000-FFFF-FFFF00000000}"/>
  </bookViews>
  <sheets>
    <sheet name="BOQ" sheetId="1" r:id="rId1"/>
    <sheet name="Comparison" sheetId="2" r:id="rId2"/>
  </sheets>
  <definedNames>
    <definedName name="_xlnm.Print_Area" localSheetId="0">BOQ!$A$1:$R$109</definedName>
    <definedName name="_xlnm.Print_Area" localSheetId="1">Comparison!$A$1:$S$109</definedName>
    <definedName name="_xlnm.Print_Titles" localSheetId="0">BOQ!$1:$6</definedName>
    <definedName name="_xlnm.Print_Titles" localSheetId="1">Comparison!$1:$6</definedName>
  </definedNames>
  <calcPr calcId="181029"/>
</workbook>
</file>

<file path=xl/calcChain.xml><?xml version="1.0" encoding="utf-8"?>
<calcChain xmlns="http://schemas.openxmlformats.org/spreadsheetml/2006/main">
  <c r="R10" i="2" l="1"/>
  <c r="R11" i="2"/>
  <c r="R12" i="2"/>
  <c r="R13" i="2"/>
  <c r="R14" i="2"/>
  <c r="R15" i="2"/>
  <c r="R16" i="2"/>
  <c r="R17" i="2"/>
  <c r="R18" i="2"/>
  <c r="R19" i="2"/>
  <c r="R20" i="2"/>
  <c r="R21" i="2"/>
  <c r="R22" i="2"/>
  <c r="R23" i="2"/>
  <c r="R25"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8" i="2"/>
  <c r="R89" i="2"/>
  <c r="R90" i="2"/>
  <c r="R91" i="2"/>
  <c r="R92" i="2"/>
  <c r="R93" i="2"/>
  <c r="R94" i="2"/>
  <c r="R95" i="2"/>
  <c r="R96" i="2"/>
  <c r="R97" i="2"/>
  <c r="R98" i="2"/>
  <c r="R99" i="2"/>
  <c r="R100" i="2"/>
  <c r="R101" i="2"/>
  <c r="R102" i="2"/>
  <c r="R103" i="2"/>
  <c r="R104" i="2"/>
  <c r="R105" i="2"/>
  <c r="R106" i="2"/>
  <c r="R107" i="2"/>
  <c r="S97" i="2" l="1"/>
  <c r="S95" i="2"/>
  <c r="S81" i="2"/>
  <c r="S73" i="2"/>
  <c r="S70" i="2"/>
  <c r="S68" i="2"/>
  <c r="S58" i="2"/>
  <c r="S45" i="2"/>
  <c r="S43" i="2"/>
  <c r="S39" i="2"/>
  <c r="S34" i="2"/>
  <c r="S30" i="2"/>
  <c r="S27" i="2"/>
  <c r="S20" i="2"/>
  <c r="S18" i="2"/>
  <c r="R9" i="2"/>
  <c r="S13" i="2"/>
  <c r="S10" i="2"/>
  <c r="S9" i="2"/>
  <c r="S107" i="2"/>
  <c r="S106" i="2"/>
  <c r="S105" i="2"/>
  <c r="S104" i="2"/>
  <c r="S103" i="2"/>
  <c r="S100" i="2"/>
  <c r="S99" i="2"/>
  <c r="S98" i="2"/>
  <c r="S94" i="2"/>
  <c r="S93" i="2"/>
  <c r="S92" i="2"/>
  <c r="S91" i="2"/>
  <c r="S90" i="2"/>
  <c r="S86" i="2"/>
  <c r="S85" i="2"/>
  <c r="S82" i="2"/>
  <c r="S80" i="2"/>
  <c r="S79" i="2"/>
  <c r="S78" i="2"/>
  <c r="S77" i="2"/>
  <c r="S76" i="2"/>
  <c r="S74" i="2"/>
  <c r="S72" i="2"/>
  <c r="S66" i="2"/>
  <c r="S65" i="2"/>
  <c r="S64" i="2"/>
  <c r="S63" i="2"/>
  <c r="S62" i="2"/>
  <c r="S59" i="2"/>
  <c r="S57" i="2"/>
  <c r="S56" i="2"/>
  <c r="S55" i="2"/>
  <c r="S54" i="2"/>
  <c r="S52" i="2"/>
  <c r="S51" i="2"/>
  <c r="S50" i="2"/>
  <c r="S49" i="2"/>
  <c r="S48" i="2"/>
  <c r="S46" i="2"/>
  <c r="S44" i="2"/>
  <c r="S42" i="2"/>
  <c r="S38" i="2"/>
  <c r="S37" i="2"/>
  <c r="S36" i="2"/>
  <c r="S35" i="2"/>
  <c r="S33" i="2"/>
  <c r="S32" i="2"/>
  <c r="S31" i="2"/>
  <c r="S29" i="2"/>
  <c r="S28" i="2"/>
  <c r="S25" i="2"/>
  <c r="S21" i="2"/>
  <c r="S17" i="2"/>
  <c r="S16" i="2"/>
  <c r="S14" i="2"/>
  <c r="S12" i="2"/>
  <c r="Q39" i="2"/>
  <c r="Q11" i="2" l="1"/>
  <c r="Q15" i="2"/>
  <c r="Q16" i="2"/>
  <c r="Q19" i="2"/>
  <c r="Q20" i="2"/>
  <c r="Q22" i="2"/>
  <c r="Q23" i="2"/>
  <c r="Q29" i="2"/>
  <c r="Q38" i="2"/>
  <c r="Q40" i="2"/>
  <c r="Q41" i="2"/>
  <c r="Q47" i="2"/>
  <c r="Q48" i="2"/>
  <c r="Q51" i="2"/>
  <c r="Q53" i="2"/>
  <c r="Q55" i="2"/>
  <c r="Q59" i="2"/>
  <c r="Q60" i="2"/>
  <c r="Q61" i="2"/>
  <c r="Q67" i="2"/>
  <c r="Q68" i="2"/>
  <c r="Q69" i="2"/>
  <c r="Q70" i="2"/>
  <c r="Q71" i="2"/>
  <c r="Q72" i="2"/>
  <c r="Q74" i="2"/>
  <c r="Q75" i="2"/>
  <c r="Q83" i="2"/>
  <c r="Q84" i="2"/>
  <c r="Q85" i="2"/>
  <c r="Q86" i="2"/>
  <c r="Q88" i="2"/>
  <c r="Q89" i="2"/>
  <c r="Q96" i="2"/>
  <c r="Q99" i="2"/>
  <c r="Q101" i="2"/>
  <c r="Q102" i="2"/>
  <c r="Q104" i="2"/>
  <c r="Q105" i="2"/>
  <c r="Q107" i="2"/>
  <c r="N9" i="2"/>
  <c r="N12" i="2"/>
  <c r="N13" i="2"/>
  <c r="N15" i="2"/>
  <c r="N16" i="2"/>
  <c r="N19" i="2"/>
  <c r="N20" i="2"/>
  <c r="N21" i="2"/>
  <c r="N22" i="2"/>
  <c r="N23" i="2"/>
  <c r="N25" i="2"/>
  <c r="N29" i="2"/>
  <c r="N33" i="2"/>
  <c r="N37" i="2"/>
  <c r="N40" i="2"/>
  <c r="N41" i="2"/>
  <c r="N47" i="2"/>
  <c r="N49" i="2"/>
  <c r="N53" i="2"/>
  <c r="N57" i="2"/>
  <c r="N60" i="2"/>
  <c r="N61" i="2"/>
  <c r="N67" i="2"/>
  <c r="N69" i="2"/>
  <c r="N71" i="2"/>
  <c r="N73" i="2"/>
  <c r="N75" i="2"/>
  <c r="N76" i="2"/>
  <c r="N77" i="2"/>
  <c r="N80" i="2"/>
  <c r="N81" i="2"/>
  <c r="N83" i="2"/>
  <c r="N85" i="2"/>
  <c r="N88" i="2"/>
  <c r="N96" i="2"/>
  <c r="N100" i="2"/>
  <c r="N101" i="2"/>
  <c r="N102" i="2"/>
  <c r="N104" i="2"/>
  <c r="K107" i="2"/>
  <c r="L107" i="2" s="1"/>
  <c r="E107" i="2"/>
  <c r="K106" i="2"/>
  <c r="L106" i="2" s="1"/>
  <c r="Q106" i="2" s="1"/>
  <c r="E106" i="2"/>
  <c r="K105" i="2"/>
  <c r="L105" i="2" s="1"/>
  <c r="E105" i="2"/>
  <c r="K104" i="2"/>
  <c r="L104" i="2" s="1"/>
  <c r="E104" i="2"/>
  <c r="K103" i="2"/>
  <c r="L103" i="2" s="1"/>
  <c r="Q103" i="2" s="1"/>
  <c r="E103" i="2"/>
  <c r="H100" i="2"/>
  <c r="K100" i="2" s="1"/>
  <c r="L100" i="2" s="1"/>
  <c r="Q100" i="2" s="1"/>
  <c r="E100" i="2"/>
  <c r="H99" i="2"/>
  <c r="K99" i="2" s="1"/>
  <c r="L99" i="2" s="1"/>
  <c r="E99" i="2"/>
  <c r="H98" i="2"/>
  <c r="K98" i="2" s="1"/>
  <c r="L98" i="2" s="1"/>
  <c r="Q98" i="2" s="1"/>
  <c r="E98" i="2"/>
  <c r="H97" i="2"/>
  <c r="K97" i="2" s="1"/>
  <c r="L97" i="2" s="1"/>
  <c r="Q97" i="2" s="1"/>
  <c r="E97" i="2"/>
  <c r="K96" i="2"/>
  <c r="L96" i="2" s="1"/>
  <c r="P96" i="2" s="1"/>
  <c r="E96" i="2"/>
  <c r="J95" i="2"/>
  <c r="H95" i="2"/>
  <c r="G95" i="2"/>
  <c r="E95" i="2"/>
  <c r="J94" i="2"/>
  <c r="H94" i="2"/>
  <c r="G94" i="2"/>
  <c r="E94" i="2"/>
  <c r="J93" i="2"/>
  <c r="H93" i="2"/>
  <c r="G93" i="2"/>
  <c r="E93" i="2"/>
  <c r="J92" i="2"/>
  <c r="H92" i="2"/>
  <c r="G92" i="2"/>
  <c r="E92" i="2"/>
  <c r="J91" i="2"/>
  <c r="H91" i="2"/>
  <c r="G91" i="2"/>
  <c r="E91" i="2"/>
  <c r="J90" i="2"/>
  <c r="H90" i="2"/>
  <c r="G90" i="2"/>
  <c r="E90" i="2"/>
  <c r="K89" i="2"/>
  <c r="L89" i="2" s="1"/>
  <c r="P89" i="2" s="1"/>
  <c r="K88" i="2"/>
  <c r="L88" i="2" s="1"/>
  <c r="P88" i="2" s="1"/>
  <c r="K87" i="2"/>
  <c r="L87" i="2" s="1"/>
  <c r="Q87" i="2" s="1"/>
  <c r="E87" i="2"/>
  <c r="K86" i="2"/>
  <c r="L86" i="2" s="1"/>
  <c r="E86" i="2"/>
  <c r="K85" i="2"/>
  <c r="L85" i="2" s="1"/>
  <c r="E85" i="2"/>
  <c r="K84" i="2"/>
  <c r="L84" i="2" s="1"/>
  <c r="P84" i="2" s="1"/>
  <c r="K82" i="2"/>
  <c r="L82" i="2" s="1"/>
  <c r="Q82" i="2" s="1"/>
  <c r="E82" i="2"/>
  <c r="K81" i="2"/>
  <c r="L81" i="2" s="1"/>
  <c r="Q81" i="2" s="1"/>
  <c r="E81" i="2"/>
  <c r="K80" i="2"/>
  <c r="L80" i="2" s="1"/>
  <c r="Q80" i="2" s="1"/>
  <c r="E80" i="2"/>
  <c r="K79" i="2"/>
  <c r="L79" i="2" s="1"/>
  <c r="Q79" i="2" s="1"/>
  <c r="E79" i="2"/>
  <c r="K78" i="2"/>
  <c r="L78" i="2" s="1"/>
  <c r="Q78" i="2" s="1"/>
  <c r="E78" i="2"/>
  <c r="K77" i="2"/>
  <c r="L77" i="2" s="1"/>
  <c r="Q77" i="2" s="1"/>
  <c r="E77" i="2"/>
  <c r="K76" i="2"/>
  <c r="L76" i="2" s="1"/>
  <c r="Q76" i="2" s="1"/>
  <c r="E76" i="2"/>
  <c r="K74" i="2"/>
  <c r="L74" i="2" s="1"/>
  <c r="E74" i="2"/>
  <c r="K73" i="2"/>
  <c r="L73" i="2" s="1"/>
  <c r="Q73" i="2" s="1"/>
  <c r="E73" i="2"/>
  <c r="K72" i="2"/>
  <c r="L72" i="2" s="1"/>
  <c r="E72" i="2"/>
  <c r="K70" i="2"/>
  <c r="L70" i="2" s="1"/>
  <c r="E70" i="2"/>
  <c r="K68" i="2"/>
  <c r="L68" i="2" s="1"/>
  <c r="E68" i="2"/>
  <c r="J66" i="2"/>
  <c r="H66" i="2"/>
  <c r="G66" i="2"/>
  <c r="K66" i="2" s="1"/>
  <c r="L66" i="2" s="1"/>
  <c r="Q66" i="2" s="1"/>
  <c r="E66" i="2"/>
  <c r="J65" i="2"/>
  <c r="H65" i="2"/>
  <c r="G65" i="2"/>
  <c r="E65" i="2"/>
  <c r="J64" i="2"/>
  <c r="H64" i="2"/>
  <c r="G64" i="2"/>
  <c r="E64" i="2"/>
  <c r="J63" i="2"/>
  <c r="H63" i="2"/>
  <c r="G63" i="2"/>
  <c r="E63" i="2"/>
  <c r="J62" i="2"/>
  <c r="H62" i="2"/>
  <c r="G62" i="2"/>
  <c r="E62" i="2"/>
  <c r="K60" i="2"/>
  <c r="H59" i="2"/>
  <c r="K59" i="2" s="1"/>
  <c r="L59" i="2" s="1"/>
  <c r="E59" i="2"/>
  <c r="H58" i="2"/>
  <c r="K58" i="2" s="1"/>
  <c r="L58" i="2" s="1"/>
  <c r="Q58" i="2" s="1"/>
  <c r="E58" i="2"/>
  <c r="H57" i="2"/>
  <c r="K57" i="2" s="1"/>
  <c r="L57" i="2" s="1"/>
  <c r="Q57" i="2" s="1"/>
  <c r="E57" i="2"/>
  <c r="H56" i="2"/>
  <c r="K56" i="2" s="1"/>
  <c r="L56" i="2" s="1"/>
  <c r="Q56" i="2" s="1"/>
  <c r="E56" i="2"/>
  <c r="H55" i="2"/>
  <c r="K55" i="2" s="1"/>
  <c r="L55" i="2" s="1"/>
  <c r="E55" i="2"/>
  <c r="H54" i="2"/>
  <c r="K54" i="2" s="1"/>
  <c r="L54" i="2" s="1"/>
  <c r="Q54" i="2" s="1"/>
  <c r="E54" i="2"/>
  <c r="K53" i="2"/>
  <c r="H52" i="2"/>
  <c r="K52" i="2" s="1"/>
  <c r="L52" i="2" s="1"/>
  <c r="Q52" i="2" s="1"/>
  <c r="E52" i="2"/>
  <c r="H51" i="2"/>
  <c r="K51" i="2" s="1"/>
  <c r="L51" i="2" s="1"/>
  <c r="E51" i="2"/>
  <c r="H50" i="2"/>
  <c r="K50" i="2" s="1"/>
  <c r="L50" i="2" s="1"/>
  <c r="Q50" i="2" s="1"/>
  <c r="E50" i="2"/>
  <c r="H49" i="2"/>
  <c r="K49" i="2" s="1"/>
  <c r="L49" i="2" s="1"/>
  <c r="Q49" i="2" s="1"/>
  <c r="E49" i="2"/>
  <c r="H48" i="2"/>
  <c r="K48" i="2" s="1"/>
  <c r="L48" i="2" s="1"/>
  <c r="E48" i="2"/>
  <c r="K47" i="2"/>
  <c r="J46" i="2"/>
  <c r="H46" i="2"/>
  <c r="G46" i="2"/>
  <c r="E46" i="2"/>
  <c r="J45" i="2"/>
  <c r="H45" i="2"/>
  <c r="G45" i="2"/>
  <c r="E45" i="2"/>
  <c r="J44" i="2"/>
  <c r="H44" i="2"/>
  <c r="G44" i="2"/>
  <c r="E44" i="2"/>
  <c r="J43" i="2"/>
  <c r="H43" i="2"/>
  <c r="G43" i="2"/>
  <c r="E43" i="2"/>
  <c r="J42" i="2"/>
  <c r="H42" i="2"/>
  <c r="G42" i="2"/>
  <c r="E42" i="2"/>
  <c r="K39" i="2"/>
  <c r="L39" i="2" s="1"/>
  <c r="E39" i="2"/>
  <c r="K38" i="2"/>
  <c r="L38" i="2" s="1"/>
  <c r="E38" i="2"/>
  <c r="K37" i="2"/>
  <c r="L37" i="2" s="1"/>
  <c r="Q37" i="2" s="1"/>
  <c r="E37" i="2"/>
  <c r="K36" i="2"/>
  <c r="L36" i="2" s="1"/>
  <c r="Q36" i="2" s="1"/>
  <c r="E36" i="2"/>
  <c r="K35" i="2"/>
  <c r="L35" i="2" s="1"/>
  <c r="Q35" i="2" s="1"/>
  <c r="E35" i="2"/>
  <c r="K34" i="2"/>
  <c r="L34" i="2" s="1"/>
  <c r="Q34" i="2" s="1"/>
  <c r="E34" i="2"/>
  <c r="K33" i="2"/>
  <c r="L33" i="2" s="1"/>
  <c r="Q33" i="2" s="1"/>
  <c r="E33" i="2"/>
  <c r="K32" i="2"/>
  <c r="L32" i="2" s="1"/>
  <c r="Q32" i="2" s="1"/>
  <c r="E32" i="2"/>
  <c r="K31" i="2"/>
  <c r="L31" i="2" s="1"/>
  <c r="Q31" i="2" s="1"/>
  <c r="E31" i="2"/>
  <c r="K30" i="2"/>
  <c r="L30" i="2" s="1"/>
  <c r="Q30" i="2" s="1"/>
  <c r="E30" i="2"/>
  <c r="K29" i="2"/>
  <c r="L29" i="2" s="1"/>
  <c r="E29" i="2"/>
  <c r="K28" i="2"/>
  <c r="L28" i="2" s="1"/>
  <c r="Q28" i="2" s="1"/>
  <c r="E28" i="2"/>
  <c r="K27" i="2"/>
  <c r="L27" i="2" s="1"/>
  <c r="Q27" i="2" s="1"/>
  <c r="E27" i="2"/>
  <c r="K26" i="2"/>
  <c r="L26" i="2" s="1"/>
  <c r="Q26" i="2" s="1"/>
  <c r="E26" i="2"/>
  <c r="K25" i="2"/>
  <c r="L25" i="2" s="1"/>
  <c r="Q25" i="2" s="1"/>
  <c r="E25" i="2"/>
  <c r="K24" i="2"/>
  <c r="L24" i="2" s="1"/>
  <c r="Q24" i="2" s="1"/>
  <c r="E24" i="2"/>
  <c r="K23" i="2"/>
  <c r="K21" i="2"/>
  <c r="L21" i="2" s="1"/>
  <c r="Q21" i="2" s="1"/>
  <c r="E21" i="2"/>
  <c r="K20" i="2"/>
  <c r="L20" i="2" s="1"/>
  <c r="E20" i="2"/>
  <c r="K18" i="2"/>
  <c r="L18" i="2" s="1"/>
  <c r="Q18" i="2" s="1"/>
  <c r="E18" i="2"/>
  <c r="I17" i="2"/>
  <c r="H17" i="2"/>
  <c r="G17" i="2"/>
  <c r="E17" i="2"/>
  <c r="I16" i="2"/>
  <c r="H16" i="2"/>
  <c r="K16" i="2" s="1"/>
  <c r="L16" i="2" s="1"/>
  <c r="E16" i="2"/>
  <c r="K15" i="2"/>
  <c r="K14" i="2"/>
  <c r="L14" i="2" s="1"/>
  <c r="Q14" i="2" s="1"/>
  <c r="E14" i="2"/>
  <c r="K13" i="2"/>
  <c r="L13" i="2" s="1"/>
  <c r="Q13" i="2" s="1"/>
  <c r="E13" i="2"/>
  <c r="K12" i="2"/>
  <c r="L12" i="2" s="1"/>
  <c r="Q12" i="2" s="1"/>
  <c r="E12" i="2"/>
  <c r="K11" i="2"/>
  <c r="L11" i="2" s="1"/>
  <c r="P11" i="2" s="1"/>
  <c r="K10" i="2"/>
  <c r="L10" i="2" s="1"/>
  <c r="Q10" i="2" s="1"/>
  <c r="E10" i="2"/>
  <c r="K9" i="2"/>
  <c r="L9" i="2" s="1"/>
  <c r="Q9" i="2" s="1"/>
  <c r="E9" i="2"/>
  <c r="K8" i="2"/>
  <c r="L8" i="2" s="1"/>
  <c r="Q8" i="2" s="1"/>
  <c r="E8" i="2"/>
  <c r="N97" i="2" l="1"/>
  <c r="N89" i="2"/>
  <c r="N8" i="2"/>
  <c r="N72" i="2"/>
  <c r="N56" i="2"/>
  <c r="N48" i="2"/>
  <c r="N32" i="2"/>
  <c r="N24" i="2"/>
  <c r="N107" i="2"/>
  <c r="N103" i="2"/>
  <c r="N99" i="2"/>
  <c r="N87" i="2"/>
  <c r="N79" i="2"/>
  <c r="N59" i="2"/>
  <c r="N55" i="2"/>
  <c r="N51" i="2"/>
  <c r="N39" i="2"/>
  <c r="N35" i="2"/>
  <c r="N31" i="2"/>
  <c r="N27" i="2"/>
  <c r="N11" i="2"/>
  <c r="N105" i="2"/>
  <c r="N84" i="2"/>
  <c r="N68" i="2"/>
  <c r="N52" i="2"/>
  <c r="N36" i="2"/>
  <c r="N28" i="2"/>
  <c r="N106" i="2"/>
  <c r="N98" i="2"/>
  <c r="N86" i="2"/>
  <c r="N82" i="2"/>
  <c r="N78" i="2"/>
  <c r="N74" i="2"/>
  <c r="N70" i="2"/>
  <c r="N66" i="2"/>
  <c r="N58" i="2"/>
  <c r="N54" i="2"/>
  <c r="N50" i="2"/>
  <c r="N38" i="2"/>
  <c r="N34" i="2"/>
  <c r="N30" i="2"/>
  <c r="N26" i="2"/>
  <c r="N18" i="2"/>
  <c r="N14" i="2"/>
  <c r="N10" i="2"/>
  <c r="K45" i="2"/>
  <c r="L45" i="2" s="1"/>
  <c r="K95" i="2"/>
  <c r="L95" i="2" s="1"/>
  <c r="K91" i="2"/>
  <c r="L91" i="2" s="1"/>
  <c r="K46" i="2"/>
  <c r="L46" i="2" s="1"/>
  <c r="K62" i="2"/>
  <c r="L62" i="2" s="1"/>
  <c r="K90" i="2"/>
  <c r="L90" i="2" s="1"/>
  <c r="K17" i="2"/>
  <c r="L17" i="2" s="1"/>
  <c r="K43" i="2"/>
  <c r="L43" i="2" s="1"/>
  <c r="K42" i="2"/>
  <c r="L42" i="2" s="1"/>
  <c r="K93" i="2"/>
  <c r="L93" i="2" s="1"/>
  <c r="K44" i="2"/>
  <c r="L44" i="2" s="1"/>
  <c r="K63" i="2"/>
  <c r="L63" i="2" s="1"/>
  <c r="K64" i="2"/>
  <c r="L64" i="2" s="1"/>
  <c r="K65" i="2"/>
  <c r="L65" i="2" s="1"/>
  <c r="K92" i="2"/>
  <c r="L92" i="2" s="1"/>
  <c r="K94" i="2"/>
  <c r="L94" i="2" s="1"/>
  <c r="Q92" i="2" l="1"/>
  <c r="N92" i="2"/>
  <c r="Q44" i="2"/>
  <c r="N44" i="2"/>
  <c r="Q17" i="2"/>
  <c r="N17" i="2"/>
  <c r="Q91" i="2"/>
  <c r="N91" i="2"/>
  <c r="Q65" i="2"/>
  <c r="N65" i="2"/>
  <c r="Q93" i="2"/>
  <c r="N93" i="2"/>
  <c r="Q90" i="2"/>
  <c r="N90" i="2"/>
  <c r="Q95" i="2"/>
  <c r="N95" i="2"/>
  <c r="Q64" i="2"/>
  <c r="N64" i="2"/>
  <c r="Q42" i="2"/>
  <c r="N42" i="2"/>
  <c r="Q62" i="2"/>
  <c r="N62" i="2"/>
  <c r="Q45" i="2"/>
  <c r="N45" i="2"/>
  <c r="Q94" i="2"/>
  <c r="N94" i="2"/>
  <c r="Q63" i="2"/>
  <c r="N63" i="2"/>
  <c r="Q43" i="2"/>
  <c r="N43" i="2"/>
  <c r="Q46" i="2"/>
  <c r="N46" i="2"/>
  <c r="S108" i="2"/>
  <c r="S109" i="2" s="1"/>
  <c r="Q63" i="1"/>
  <c r="Q104" i="1"/>
  <c r="Q105" i="1"/>
  <c r="Q106" i="1"/>
  <c r="Q107" i="1"/>
  <c r="Q103" i="1"/>
  <c r="Q86" i="1"/>
  <c r="Q87" i="1"/>
  <c r="Q88" i="1"/>
  <c r="Q89" i="1"/>
  <c r="Q90" i="1"/>
  <c r="Q91" i="1"/>
  <c r="Q92" i="1"/>
  <c r="Q93" i="1"/>
  <c r="Q94" i="1"/>
  <c r="Q95" i="1"/>
  <c r="Q96" i="1"/>
  <c r="Q97" i="1"/>
  <c r="Q98" i="1"/>
  <c r="Q99" i="1"/>
  <c r="Q100" i="1"/>
  <c r="Q85" i="1"/>
  <c r="Q25" i="1"/>
  <c r="Q26" i="1"/>
  <c r="Q27" i="1"/>
  <c r="Q28" i="1"/>
  <c r="Q29" i="1"/>
  <c r="Q30" i="1"/>
  <c r="Q31" i="1"/>
  <c r="Q32" i="1"/>
  <c r="Q33" i="1"/>
  <c r="Q34" i="1"/>
  <c r="Q35" i="1"/>
  <c r="Q36" i="1"/>
  <c r="Q37" i="1"/>
  <c r="Q38" i="1"/>
  <c r="Q39" i="1"/>
  <c r="Q42" i="1"/>
  <c r="Q43" i="1"/>
  <c r="Q44" i="1"/>
  <c r="Q45" i="1"/>
  <c r="Q46" i="1"/>
  <c r="Q48" i="1"/>
  <c r="Q49" i="1"/>
  <c r="Q50" i="1"/>
  <c r="Q51" i="1"/>
  <c r="Q52" i="1"/>
  <c r="Q54" i="1"/>
  <c r="Q55" i="1"/>
  <c r="Q56" i="1"/>
  <c r="Q57" i="1"/>
  <c r="Q58" i="1"/>
  <c r="Q59" i="1"/>
  <c r="Q62" i="1"/>
  <c r="Q64" i="1"/>
  <c r="Q65" i="1"/>
  <c r="Q66" i="1"/>
  <c r="Q68" i="1"/>
  <c r="Q70" i="1"/>
  <c r="Q72" i="1"/>
  <c r="Q73" i="1"/>
  <c r="Q74" i="1"/>
  <c r="Q76" i="1"/>
  <c r="Q77" i="1"/>
  <c r="Q78" i="1"/>
  <c r="Q79" i="1"/>
  <c r="Q80" i="1"/>
  <c r="Q81" i="1"/>
  <c r="Q82" i="1"/>
  <c r="Q24" i="1"/>
  <c r="Q9" i="1"/>
  <c r="Q10" i="1"/>
  <c r="Q11" i="1"/>
  <c r="Q12" i="1"/>
  <c r="Q13" i="1"/>
  <c r="Q14" i="1"/>
  <c r="Q16" i="1"/>
  <c r="Q17" i="1"/>
  <c r="Q18" i="1"/>
  <c r="Q20" i="1"/>
  <c r="Q21" i="1"/>
  <c r="Q8" i="1"/>
  <c r="L8" i="1" l="1"/>
  <c r="M8" i="1" s="1"/>
  <c r="P8" i="1" s="1"/>
  <c r="R8" i="1" s="1"/>
  <c r="I95" i="1"/>
  <c r="I94" i="1"/>
  <c r="I93" i="1"/>
  <c r="I92" i="1"/>
  <c r="I90" i="1"/>
  <c r="I66" i="1"/>
  <c r="I65" i="1"/>
  <c r="I64" i="1"/>
  <c r="I63" i="1"/>
  <c r="I62" i="1"/>
  <c r="I46" i="1"/>
  <c r="I45" i="1"/>
  <c r="I44" i="1"/>
  <c r="I43" i="1"/>
  <c r="I42" i="1"/>
  <c r="I100" i="1" l="1"/>
  <c r="I99" i="1"/>
  <c r="I98" i="1"/>
  <c r="I97" i="1"/>
  <c r="K95" i="1"/>
  <c r="H95" i="1"/>
  <c r="K94" i="1"/>
  <c r="H94" i="1"/>
  <c r="K93" i="1"/>
  <c r="H93" i="1"/>
  <c r="K92" i="1"/>
  <c r="H92" i="1"/>
  <c r="K91" i="1"/>
  <c r="I91" i="1"/>
  <c r="H91" i="1"/>
  <c r="K90" i="1"/>
  <c r="H90" i="1"/>
  <c r="K66" i="1"/>
  <c r="K65" i="1"/>
  <c r="K64" i="1"/>
  <c r="K63" i="1"/>
  <c r="K62" i="1"/>
  <c r="H66" i="1"/>
  <c r="H65" i="1"/>
  <c r="H64" i="1"/>
  <c r="H63" i="1"/>
  <c r="H62" i="1"/>
  <c r="I59" i="1"/>
  <c r="I58" i="1"/>
  <c r="I57" i="1"/>
  <c r="I56" i="1"/>
  <c r="I55" i="1"/>
  <c r="I54" i="1"/>
  <c r="I52" i="1"/>
  <c r="I51" i="1"/>
  <c r="I50" i="1"/>
  <c r="I49" i="1"/>
  <c r="I48" i="1"/>
  <c r="K46" i="1"/>
  <c r="K45" i="1"/>
  <c r="K44" i="1"/>
  <c r="K43" i="1"/>
  <c r="K42" i="1"/>
  <c r="H46" i="1"/>
  <c r="H45" i="1"/>
  <c r="H44" i="1"/>
  <c r="H43" i="1"/>
  <c r="L43" i="1" s="1"/>
  <c r="M43" i="1" s="1"/>
  <c r="P43" i="1" s="1"/>
  <c r="R43" i="1" s="1"/>
  <c r="H42" i="1"/>
  <c r="L12" i="1"/>
  <c r="M12" i="1" s="1"/>
  <c r="P12" i="1" s="1"/>
  <c r="L24" i="1"/>
  <c r="M24" i="1" s="1"/>
  <c r="P24" i="1" s="1"/>
  <c r="R24" i="1" s="1"/>
  <c r="L21" i="1"/>
  <c r="M21" i="1" s="1"/>
  <c r="P21" i="1" s="1"/>
  <c r="R21" i="1" s="1"/>
  <c r="L20" i="1"/>
  <c r="M20" i="1" s="1"/>
  <c r="P20" i="1" s="1"/>
  <c r="R20" i="1" s="1"/>
  <c r="L18" i="1"/>
  <c r="M18" i="1" s="1"/>
  <c r="P18" i="1" s="1"/>
  <c r="R18" i="1" s="1"/>
  <c r="L46" i="1" l="1"/>
  <c r="M46" i="1" s="1"/>
  <c r="P46" i="1" s="1"/>
  <c r="R46" i="1" s="1"/>
  <c r="L45" i="1"/>
  <c r="M45" i="1" s="1"/>
  <c r="P45" i="1" s="1"/>
  <c r="R45" i="1" s="1"/>
  <c r="L44" i="1"/>
  <c r="M44" i="1" s="1"/>
  <c r="P44" i="1" s="1"/>
  <c r="R44" i="1" s="1"/>
  <c r="L42" i="1"/>
  <c r="M42" i="1" s="1"/>
  <c r="P42" i="1" s="1"/>
  <c r="R42" i="1" s="1"/>
  <c r="J17" i="1"/>
  <c r="J16" i="1"/>
  <c r="I17" i="1"/>
  <c r="I16" i="1"/>
  <c r="L16" i="1" s="1"/>
  <c r="M16" i="1" s="1"/>
  <c r="P16" i="1" s="1"/>
  <c r="H17" i="1"/>
  <c r="L14" i="1"/>
  <c r="M14" i="1" s="1"/>
  <c r="P14" i="1" s="1"/>
  <c r="L13" i="1"/>
  <c r="M13" i="1" s="1"/>
  <c r="P13" i="1" s="1"/>
  <c r="L10" i="1"/>
  <c r="M10" i="1" s="1"/>
  <c r="P10" i="1" s="1"/>
  <c r="L9" i="1"/>
  <c r="M9" i="1" s="1"/>
  <c r="P9" i="1" s="1"/>
  <c r="L11" i="1"/>
  <c r="M11" i="1" s="1"/>
  <c r="P11" i="1" s="1"/>
  <c r="L15" i="1"/>
  <c r="L23" i="1"/>
  <c r="L25" i="1"/>
  <c r="M25" i="1" s="1"/>
  <c r="P25" i="1" s="1"/>
  <c r="R25" i="1" s="1"/>
  <c r="L26" i="1"/>
  <c r="M26" i="1" s="1"/>
  <c r="P26" i="1" s="1"/>
  <c r="L27" i="1"/>
  <c r="M27" i="1" s="1"/>
  <c r="P27" i="1" s="1"/>
  <c r="L28" i="1"/>
  <c r="M28" i="1" s="1"/>
  <c r="P28" i="1" s="1"/>
  <c r="L29" i="1"/>
  <c r="M29" i="1" s="1"/>
  <c r="P29" i="1" s="1"/>
  <c r="R29" i="1" s="1"/>
  <c r="L30" i="1"/>
  <c r="M30" i="1" s="1"/>
  <c r="P30" i="1" s="1"/>
  <c r="R30" i="1" s="1"/>
  <c r="L31" i="1"/>
  <c r="M31" i="1" s="1"/>
  <c r="P31" i="1" s="1"/>
  <c r="L32" i="1"/>
  <c r="M32" i="1" s="1"/>
  <c r="P32" i="1" s="1"/>
  <c r="R32" i="1" s="1"/>
  <c r="L33" i="1"/>
  <c r="M33" i="1" s="1"/>
  <c r="P33" i="1" s="1"/>
  <c r="L34" i="1"/>
  <c r="M34" i="1" s="1"/>
  <c r="P34" i="1" s="1"/>
  <c r="R34" i="1" s="1"/>
  <c r="L35" i="1"/>
  <c r="M35" i="1" s="1"/>
  <c r="P35" i="1" s="1"/>
  <c r="R35" i="1" s="1"/>
  <c r="L36" i="1"/>
  <c r="M36" i="1" s="1"/>
  <c r="P36" i="1" s="1"/>
  <c r="R36" i="1" s="1"/>
  <c r="L37" i="1"/>
  <c r="M37" i="1" s="1"/>
  <c r="P37" i="1" s="1"/>
  <c r="R37" i="1" s="1"/>
  <c r="L38" i="1"/>
  <c r="M38" i="1" s="1"/>
  <c r="P38" i="1" s="1"/>
  <c r="R38" i="1" s="1"/>
  <c r="L39" i="1"/>
  <c r="M39" i="1" s="1"/>
  <c r="P39" i="1" s="1"/>
  <c r="R39" i="1" s="1"/>
  <c r="L47" i="1"/>
  <c r="L48" i="1"/>
  <c r="M48" i="1" s="1"/>
  <c r="P48" i="1" s="1"/>
  <c r="R48" i="1" s="1"/>
  <c r="L49" i="1"/>
  <c r="M49" i="1" s="1"/>
  <c r="P49" i="1" s="1"/>
  <c r="R49" i="1" s="1"/>
  <c r="L50" i="1"/>
  <c r="M50" i="1" s="1"/>
  <c r="P50" i="1" s="1"/>
  <c r="R50" i="1" s="1"/>
  <c r="L51" i="1"/>
  <c r="M51" i="1" s="1"/>
  <c r="P51" i="1" s="1"/>
  <c r="R51" i="1" s="1"/>
  <c r="L52" i="1"/>
  <c r="M52" i="1" s="1"/>
  <c r="P52" i="1" s="1"/>
  <c r="R52" i="1" s="1"/>
  <c r="L53" i="1"/>
  <c r="L54" i="1"/>
  <c r="M54" i="1" s="1"/>
  <c r="P54" i="1" s="1"/>
  <c r="R54" i="1" s="1"/>
  <c r="L55" i="1"/>
  <c r="M55" i="1" s="1"/>
  <c r="P55" i="1" s="1"/>
  <c r="R55" i="1" s="1"/>
  <c r="L56" i="1"/>
  <c r="M56" i="1" s="1"/>
  <c r="P56" i="1" s="1"/>
  <c r="R56" i="1" s="1"/>
  <c r="L57" i="1"/>
  <c r="M57" i="1" s="1"/>
  <c r="P57" i="1" s="1"/>
  <c r="R57" i="1" s="1"/>
  <c r="L58" i="1"/>
  <c r="M58" i="1" s="1"/>
  <c r="P58" i="1" s="1"/>
  <c r="R58" i="1" s="1"/>
  <c r="L59" i="1"/>
  <c r="M59" i="1" s="1"/>
  <c r="P59" i="1" s="1"/>
  <c r="R59" i="1" s="1"/>
  <c r="L60" i="1"/>
  <c r="L62" i="1"/>
  <c r="M62" i="1" s="1"/>
  <c r="P62" i="1" s="1"/>
  <c r="R62" i="1" s="1"/>
  <c r="L63" i="1"/>
  <c r="M63" i="1" s="1"/>
  <c r="P63" i="1" s="1"/>
  <c r="R63" i="1" s="1"/>
  <c r="L64" i="1"/>
  <c r="M64" i="1" s="1"/>
  <c r="P64" i="1" s="1"/>
  <c r="R64" i="1" s="1"/>
  <c r="L65" i="1"/>
  <c r="M65" i="1" s="1"/>
  <c r="P65" i="1" s="1"/>
  <c r="R65" i="1" s="1"/>
  <c r="L66" i="1"/>
  <c r="M66" i="1" s="1"/>
  <c r="P66" i="1" s="1"/>
  <c r="R66" i="1" s="1"/>
  <c r="L68" i="1"/>
  <c r="M68" i="1" s="1"/>
  <c r="P68" i="1" s="1"/>
  <c r="R68" i="1" s="1"/>
  <c r="L70" i="1"/>
  <c r="M70" i="1" s="1"/>
  <c r="P70" i="1" s="1"/>
  <c r="R70" i="1" s="1"/>
  <c r="L72" i="1"/>
  <c r="M72" i="1" s="1"/>
  <c r="P72" i="1" s="1"/>
  <c r="R72" i="1" s="1"/>
  <c r="L73" i="1"/>
  <c r="M73" i="1" s="1"/>
  <c r="P73" i="1" s="1"/>
  <c r="R73" i="1" s="1"/>
  <c r="L74" i="1"/>
  <c r="M74" i="1" s="1"/>
  <c r="P74" i="1" s="1"/>
  <c r="R74" i="1" s="1"/>
  <c r="L76" i="1"/>
  <c r="M76" i="1" s="1"/>
  <c r="P76" i="1" s="1"/>
  <c r="R76" i="1" s="1"/>
  <c r="L77" i="1"/>
  <c r="M77" i="1" s="1"/>
  <c r="P77" i="1" s="1"/>
  <c r="R77" i="1" s="1"/>
  <c r="L78" i="1"/>
  <c r="M78" i="1" s="1"/>
  <c r="P78" i="1" s="1"/>
  <c r="R78" i="1" s="1"/>
  <c r="L79" i="1"/>
  <c r="M79" i="1" s="1"/>
  <c r="P79" i="1" s="1"/>
  <c r="R79" i="1" s="1"/>
  <c r="L80" i="1"/>
  <c r="M80" i="1" s="1"/>
  <c r="P80" i="1" s="1"/>
  <c r="R80" i="1" s="1"/>
  <c r="L81" i="1"/>
  <c r="M81" i="1" s="1"/>
  <c r="P81" i="1" s="1"/>
  <c r="R81" i="1" s="1"/>
  <c r="L82" i="1"/>
  <c r="M82" i="1" s="1"/>
  <c r="P82" i="1" s="1"/>
  <c r="R82" i="1" s="1"/>
  <c r="L84" i="1"/>
  <c r="M84" i="1" s="1"/>
  <c r="L85" i="1"/>
  <c r="M85" i="1" s="1"/>
  <c r="P85" i="1" s="1"/>
  <c r="R85" i="1" s="1"/>
  <c r="L86" i="1"/>
  <c r="M86" i="1" s="1"/>
  <c r="P86" i="1" s="1"/>
  <c r="R86" i="1" s="1"/>
  <c r="L87" i="1"/>
  <c r="M87" i="1" s="1"/>
  <c r="P87" i="1" s="1"/>
  <c r="R87" i="1" s="1"/>
  <c r="L88" i="1"/>
  <c r="M88" i="1" s="1"/>
  <c r="P88" i="1" s="1"/>
  <c r="L89" i="1"/>
  <c r="M89" i="1" s="1"/>
  <c r="P89" i="1" s="1"/>
  <c r="L90" i="1"/>
  <c r="M90" i="1" s="1"/>
  <c r="P90" i="1" s="1"/>
  <c r="R90" i="1" s="1"/>
  <c r="L91" i="1"/>
  <c r="M91" i="1" s="1"/>
  <c r="P91" i="1" s="1"/>
  <c r="R91" i="1" s="1"/>
  <c r="L92" i="1"/>
  <c r="M92" i="1" s="1"/>
  <c r="P92" i="1" s="1"/>
  <c r="R92" i="1" s="1"/>
  <c r="L93" i="1"/>
  <c r="M93" i="1" s="1"/>
  <c r="P93" i="1" s="1"/>
  <c r="R93" i="1" s="1"/>
  <c r="L94" i="1"/>
  <c r="M94" i="1" s="1"/>
  <c r="P94" i="1" s="1"/>
  <c r="R94" i="1" s="1"/>
  <c r="L95" i="1"/>
  <c r="M95" i="1" s="1"/>
  <c r="P95" i="1" s="1"/>
  <c r="R95" i="1" s="1"/>
  <c r="L96" i="1"/>
  <c r="M96" i="1" s="1"/>
  <c r="P96" i="1" s="1"/>
  <c r="L97" i="1"/>
  <c r="M97" i="1" s="1"/>
  <c r="P97" i="1" s="1"/>
  <c r="R97" i="1" s="1"/>
  <c r="L98" i="1"/>
  <c r="M98" i="1" s="1"/>
  <c r="P98" i="1" s="1"/>
  <c r="R98" i="1" s="1"/>
  <c r="L99" i="1"/>
  <c r="M99" i="1" s="1"/>
  <c r="P99" i="1" s="1"/>
  <c r="R99" i="1" s="1"/>
  <c r="L100" i="1"/>
  <c r="M100" i="1" s="1"/>
  <c r="P100" i="1" s="1"/>
  <c r="R100" i="1" s="1"/>
  <c r="L103" i="1"/>
  <c r="M103" i="1" s="1"/>
  <c r="P103" i="1" s="1"/>
  <c r="R103" i="1" s="1"/>
  <c r="L104" i="1"/>
  <c r="M104" i="1" s="1"/>
  <c r="P104" i="1" s="1"/>
  <c r="R104" i="1" s="1"/>
  <c r="L105" i="1"/>
  <c r="M105" i="1" s="1"/>
  <c r="P105" i="1" s="1"/>
  <c r="R105" i="1" s="1"/>
  <c r="L106" i="1"/>
  <c r="M106" i="1" s="1"/>
  <c r="P106" i="1" s="1"/>
  <c r="R106" i="1" s="1"/>
  <c r="L107" i="1"/>
  <c r="M107" i="1" s="1"/>
  <c r="P107" i="1" s="1"/>
  <c r="L17" i="1" l="1"/>
  <c r="Q84" i="1"/>
  <c r="R89" i="1"/>
  <c r="R26" i="1"/>
  <c r="R27" i="1"/>
  <c r="R28" i="1"/>
  <c r="R31" i="1"/>
  <c r="R33" i="1"/>
  <c r="P84" i="1"/>
  <c r="R88" i="1"/>
  <c r="M17" i="1" l="1"/>
  <c r="R16" i="1"/>
  <c r="R83" i="1"/>
  <c r="R12" i="1"/>
  <c r="R13" i="1"/>
  <c r="R84" i="1"/>
  <c r="R96" i="1"/>
  <c r="R107" i="1"/>
  <c r="R11" i="1"/>
  <c r="R14" i="1"/>
  <c r="R9" i="1"/>
  <c r="R10" i="1"/>
  <c r="P17" i="1" l="1"/>
  <c r="R17" i="1" s="1"/>
  <c r="R22" i="1" s="1"/>
  <c r="R108" i="1"/>
  <c r="R101" i="1"/>
  <c r="R109" i="1" s="1"/>
  <c r="F107" i="1" l="1"/>
  <c r="F106" i="1"/>
  <c r="F105" i="1"/>
  <c r="F104" i="1"/>
  <c r="F103" i="1"/>
  <c r="F100" i="1"/>
  <c r="F99" i="1"/>
  <c r="F98" i="1"/>
  <c r="F97" i="1"/>
  <c r="F96" i="1"/>
  <c r="F95" i="1"/>
  <c r="F94" i="1"/>
  <c r="F93" i="1"/>
  <c r="F92" i="1"/>
  <c r="F91" i="1"/>
  <c r="F90" i="1"/>
  <c r="F87" i="1"/>
  <c r="F86" i="1"/>
  <c r="F85" i="1"/>
  <c r="F82" i="1"/>
  <c r="F81" i="1"/>
  <c r="F80" i="1"/>
  <c r="F79" i="1"/>
  <c r="F78" i="1"/>
  <c r="F77" i="1"/>
  <c r="F76" i="1"/>
  <c r="F74" i="1"/>
  <c r="F73" i="1"/>
  <c r="F72" i="1"/>
  <c r="F70" i="1"/>
  <c r="F68" i="1"/>
  <c r="F66" i="1"/>
  <c r="F65" i="1"/>
  <c r="F64" i="1"/>
  <c r="F63" i="1"/>
  <c r="F62" i="1"/>
  <c r="F59" i="1"/>
  <c r="F58" i="1"/>
  <c r="F57" i="1"/>
  <c r="F56" i="1"/>
  <c r="F55" i="1"/>
  <c r="F54" i="1"/>
  <c r="F52" i="1"/>
  <c r="F51" i="1"/>
  <c r="F50" i="1"/>
  <c r="F49" i="1"/>
  <c r="F48" i="1"/>
  <c r="F46" i="1"/>
  <c r="F45" i="1"/>
  <c r="F44" i="1"/>
  <c r="F43" i="1"/>
  <c r="F42" i="1"/>
  <c r="F39" i="1"/>
  <c r="F38" i="1"/>
  <c r="F37" i="1"/>
  <c r="F36" i="1"/>
  <c r="F35" i="1"/>
  <c r="F34" i="1"/>
  <c r="F33" i="1"/>
  <c r="F32" i="1"/>
  <c r="F31" i="1"/>
  <c r="F30" i="1"/>
  <c r="F29" i="1"/>
  <c r="F28" i="1"/>
  <c r="F27" i="1"/>
  <c r="F26" i="1"/>
  <c r="F25" i="1"/>
  <c r="F24" i="1"/>
  <c r="F21" i="1"/>
  <c r="F20" i="1"/>
  <c r="F18" i="1"/>
  <c r="F17" i="1"/>
  <c r="F16" i="1"/>
  <c r="F14" i="1"/>
  <c r="F13" i="1"/>
  <c r="F12" i="1"/>
  <c r="F10" i="1"/>
  <c r="F9" i="1"/>
  <c r="F8" i="1"/>
</calcChain>
</file>

<file path=xl/sharedStrings.xml><?xml version="1.0" encoding="utf-8"?>
<sst xmlns="http://schemas.openxmlformats.org/spreadsheetml/2006/main" count="506" uniqueCount="126">
  <si>
    <t>SAIFEE HOSPITAL</t>
  </si>
  <si>
    <r>
      <rPr>
        <b/>
        <sz val="11"/>
        <rFont val="Calibri"/>
        <family val="2"/>
        <scheme val="minor"/>
      </rPr>
      <t>S.
No.</t>
    </r>
  </si>
  <si>
    <t>DESCRIPTION</t>
  </si>
  <si>
    <t>QTY</t>
  </si>
  <si>
    <t>COST OF SUPPLY</t>
  </si>
  <si>
    <t>PART-A  FIRE FIGHTING SYSTEM</t>
  </si>
  <si>
    <t>Set</t>
  </si>
  <si>
    <t>Nos</t>
  </si>
  <si>
    <t>i.</t>
  </si>
  <si>
    <t>2-1/2" dia</t>
  </si>
  <si>
    <t>Supply &amp; Installation of puddle connection in water tank complete with all repect. 5" dia</t>
  </si>
  <si>
    <t>5" dia</t>
  </si>
  <si>
    <t>Rft.</t>
  </si>
  <si>
    <t>ii</t>
  </si>
  <si>
    <t>Lot.</t>
  </si>
  <si>
    <t>Fire  Extinguisher 6 Kg Dry Powder</t>
  </si>
  <si>
    <t>Fire Extinguisher 6 Kg CO2</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</si>
  <si>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</si>
  <si>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</si>
  <si>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</si>
  <si>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r>
      <rPr>
        <sz val="11"/>
        <rFont val="Calibri"/>
        <family val="2"/>
        <scheme val="minor"/>
      </rPr>
      <t xml:space="preserve">Supply, Installation, testing &amp; commissioning of Circulation Hot water pumps complete with accessories as per drawings and specifications. </t>
    </r>
    <r>
      <rPr>
        <b/>
        <sz val="11"/>
        <rFont val="Calibri"/>
        <family val="2"/>
        <scheme val="minor"/>
      </rPr>
      <t>(25gpm, 20ft Head)</t>
    </r>
  </si>
  <si>
    <t>Water closets European style with close coupled cistern, cistern fittings, acrylic seat cover, complete with accessories.</t>
  </si>
  <si>
    <t>Water closets European style with close coupled cistern, cistern fittings, acrylic seat cover, for handi cap toilet complete with accessories.</t>
  </si>
  <si>
    <t>Wash basins, single center hole, suitable for counter top fittings for below, complete with accessories.</t>
  </si>
  <si>
    <t>Wash basins, single center hole, suitable for counter top fittings for below, for dirty utility complete with accessories.</t>
  </si>
  <si>
    <t>C.P Tee valves, for cistern water inlet CP connectors with nuts and fittings, complete with accessories.</t>
  </si>
  <si>
    <t>Muslim Shower with flexible hose, valve nozzle angle valve spont, complete with accessories.</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</si>
  <si>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</si>
  <si>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</si>
  <si>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</si>
  <si>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</si>
  <si>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</si>
  <si>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</si>
  <si>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</si>
  <si>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</si>
  <si>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</si>
  <si>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</si>
  <si>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</si>
  <si>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1-1/4" dia</t>
  </si>
  <si>
    <t>iii.</t>
  </si>
  <si>
    <t>1" dia</t>
  </si>
  <si>
    <t>iv.</t>
  </si>
  <si>
    <t>3/4" dia</t>
  </si>
  <si>
    <t>v.</t>
  </si>
  <si>
    <t>1/2" dia</t>
  </si>
  <si>
    <t>b.</t>
  </si>
  <si>
    <t>Gate Valve</t>
  </si>
  <si>
    <t>1-1/2" dia</t>
  </si>
  <si>
    <t>v</t>
  </si>
  <si>
    <t>c.</t>
  </si>
  <si>
    <t>Ball Valve</t>
  </si>
  <si>
    <t>d.</t>
  </si>
  <si>
    <t>Float valve</t>
  </si>
  <si>
    <t>e.</t>
  </si>
  <si>
    <t>Foot valve 2" dia</t>
  </si>
  <si>
    <t>f.</t>
  </si>
  <si>
    <t>Strainer 2" dia</t>
  </si>
  <si>
    <t>g.</t>
  </si>
  <si>
    <t>Check valve 2" dia</t>
  </si>
  <si>
    <t>SOIL, WASTE AND VENT SYSTEM</t>
  </si>
  <si>
    <r>
      <rPr>
        <sz val="11"/>
        <rFont val="Calibri"/>
        <family val="2"/>
        <scheme val="minor"/>
      </rPr>
      <t xml:space="preserve">Supply and installation of   UPVC Class D piping including all fittings, sockets, hangers and specials for </t>
    </r>
    <r>
      <rPr>
        <b/>
        <u/>
        <sz val="11"/>
        <rFont val="Calibri"/>
        <family val="2"/>
        <scheme val="minor"/>
      </rPr>
      <t>soil, waste,rain&amp; vent</t>
    </r>
    <r>
      <rPr>
        <b/>
        <sz val="11"/>
        <rFont val="Calibri"/>
        <family val="2"/>
        <scheme val="minor"/>
      </rPr>
      <t xml:space="preserve"> </t>
    </r>
    <r>
      <rPr>
        <sz val="11"/>
        <rFont val="Calibri"/>
        <family val="2"/>
        <scheme val="minor"/>
      </rPr>
      <t>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t>
    </r>
  </si>
  <si>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</si>
  <si>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</si>
  <si>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</si>
  <si>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</si>
  <si>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</si>
  <si>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</si>
  <si>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</si>
  <si>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</si>
  <si>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</si>
  <si>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t>Supply &amp; installation of R.C.C M.H with Heavy duty cover complete with all respect as per drawing &amp; specification.</t>
  </si>
  <si>
    <t>Supply &amp; installation of G.T with Heavy duty cover complete with all respect as per drawing &amp; specification.</t>
  </si>
  <si>
    <t>Supply &amp; Installation of  Complete Electric power  &amp; control wiring complete with PVC conduit and power wiring will be in G.I.Cable tray  &amp; hanger supports etc. for Equipment as per Specification and drawings.</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</si>
  <si>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</si>
  <si>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</si>
  <si>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</si>
  <si>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</si>
  <si>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r>
      <rPr>
        <sz val="11"/>
        <rFont val="Calibri"/>
        <family val="2"/>
        <scheme val="minor"/>
      </rP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1"/>
        <rFont val="Calibri"/>
        <family val="2"/>
        <scheme val="minor"/>
      </rPr>
      <t>(60 Gpm and 8 bar)</t>
    </r>
  </si>
  <si>
    <t>RO WATER DISTRIBUTION SYSTEM</t>
  </si>
  <si>
    <r>
      <rPr>
        <sz val="11"/>
        <rFont val="Calibri"/>
        <family val="2"/>
        <scheme val="minor"/>
      </rPr>
      <t xml:space="preserve">PPR PN 20 piping for </t>
    </r>
    <r>
      <rPr>
        <b/>
        <sz val="11"/>
        <rFont val="Calibri"/>
        <family val="2"/>
        <scheme val="minor"/>
      </rPr>
      <t>RO water system</t>
    </r>
    <r>
      <rPr>
        <sz val="11"/>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</si>
  <si>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vi</t>
  </si>
  <si>
    <t>1 1/4" dia</t>
  </si>
  <si>
    <t>TOTAL COST PART -C RO WATER SYSTEM  (RS.)</t>
  </si>
  <si>
    <t>PART-D  GERNAL WORKS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</si>
  <si>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</si>
  <si>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</si>
  <si>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</si>
  <si>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Cost of testing, Starting up, commissioning, balancing, adjusting and handling over of the complete Plant.</t>
  </si>
  <si>
    <t>Cost of System operation for 3 months (2 Operators ).</t>
  </si>
  <si>
    <t>TATAL COST PART -D (RS.)</t>
  </si>
  <si>
    <t>GRAND TOTAL PART-A, B,C &amp; D. (RS)</t>
  </si>
  <si>
    <r>
      <t>Supply, Installation, testing &amp; commissioning of</t>
    </r>
    <r>
      <rPr>
        <b/>
        <sz val="11"/>
        <color rgb="FFFF0000"/>
        <rFont val="Calibri"/>
        <family val="2"/>
        <scheme val="minor"/>
      </rPr>
      <t xml:space="preserve"> End Suction</t>
    </r>
    <r>
      <rPr>
        <sz val="11"/>
        <rFont val="Calibri"/>
        <family val="2"/>
        <scheme val="minor"/>
      </rPr>
      <t xml:space="preserve"> O.H Water Transfer pumps complete with accessories as per drawings and specifications.  </t>
    </r>
    <r>
      <rPr>
        <b/>
        <sz val="11"/>
        <rFont val="Calibri"/>
        <family val="2"/>
        <scheme val="minor"/>
      </rPr>
      <t>(100gpm, 160 ft. Head)</t>
    </r>
  </si>
  <si>
    <r>
      <t xml:space="preserve">Supply and installation of   PPR PN 20 piping for </t>
    </r>
    <r>
      <rPr>
        <b/>
        <u/>
        <sz val="11"/>
        <rFont val="Calibri"/>
        <family val="2"/>
        <scheme val="minor"/>
      </rPr>
      <t>cold &amp; Hot water system</t>
    </r>
    <r>
      <rPr>
        <u/>
        <sz val="11"/>
        <rFont val="Calibri"/>
        <family val="2"/>
        <scheme val="minor"/>
      </rPr>
      <t>,</t>
    </r>
    <r>
      <rPr>
        <sz val="11"/>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</si>
  <si>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Supply, installation, testing &amp; commissioning of  2-way Fire Department Connection Including all accessories complete in all respects as shown on Drawings / Specifications.</t>
  </si>
  <si>
    <t>BOQ rates (June 2021)</t>
  </si>
  <si>
    <t>Material</t>
  </si>
  <si>
    <t>related Fittings</t>
  </si>
  <si>
    <t>Hangers &amp; Supports</t>
  </si>
  <si>
    <t>O/H Profit</t>
  </si>
  <si>
    <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1"/>
        <rFont val="Calibri"/>
        <family val="2"/>
        <scheme val="minor"/>
      </rPr>
      <t>(250GPM &amp; 10BAR)</t>
    </r>
  </si>
  <si>
    <t>Labour Rate</t>
  </si>
  <si>
    <t>Material Amount</t>
  </si>
  <si>
    <t>Labour Amount</t>
  </si>
  <si>
    <t>TOTAL AMOUNT</t>
  </si>
  <si>
    <t>Transp</t>
  </si>
  <si>
    <t>Wastage</t>
  </si>
  <si>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</si>
  <si>
    <t>Supply, Installation, testing &amp; commissioning of OS&amp;Y Gate valve Including all accessories complete in all respects as shown on Drawings / Specifications.</t>
  </si>
  <si>
    <t>Supply, Installation, testing &amp; commissioning of seamless M.S schedule-40 Fire piping including all special fitting, Painting  and hangers complete in all respects show on drawing &amp; specifications.</t>
  </si>
  <si>
    <t>Supply, Installation, testing &amp; commissioning of  Complete Electric power  &amp; control wiring complete with PVC conduit and power wiring will be in G.I.Cable tray  &amp; hanger supports etc. for Equipment as per Specification and drawings.</t>
  </si>
  <si>
    <t>Supply &amp; Installation of Wall Mounted Fire Extinguisher with hangers as per drawing and specification.</t>
  </si>
  <si>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</si>
  <si>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Supply &amp; Installation of Weatherproof MCC for Plumbing System with circuit Breakers, Disconnect switches, fuses, starters etc. for all equipment as per specification &amp; drawing.(Isolation breakers shall be finalized as per manufacturer specifications.</t>
  </si>
  <si>
    <t>M&amp;P Services Shop drawings &amp; As Built Drawings Color Copies. (Minimum scale 1-1/8”) Hard Copy and Soft Copy in Autocad format in CD</t>
  </si>
  <si>
    <t>Supply, Installation, testing &amp; commissioning of PE (1000 USG) tank complete in all respectss as shown on drawings &amp; specifications</t>
  </si>
  <si>
    <t>Material Rate</t>
  </si>
  <si>
    <t>Current QTY</t>
  </si>
  <si>
    <t>Costing</t>
  </si>
  <si>
    <t>Running Bill No 1</t>
  </si>
  <si>
    <t>FIRE FIGHTING &amp; PLUMBING SYSTEM FOR CARDIAC WING SAIFEE HOSPITAL NORTH NAZIMABAD  KARACHI.</t>
  </si>
  <si>
    <t>Nov 15, 2023.</t>
  </si>
  <si>
    <t>Total</t>
  </si>
  <si>
    <t>PIONEER RATES</t>
  </si>
  <si>
    <t>MUGHAL RATES</t>
  </si>
  <si>
    <t>Diff</t>
  </si>
  <si>
    <t>OFM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</si>
</sst>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0" x14ac:knownFonts="1">
    <font>
      <sz val="10"/>
      <color rgb="FF000000"/>
      <name val="Times New Roman"/>
      <charset val="204"/>
    </font>
    <font>
      <sz val="10"/>
      <color rgb="FF000000"/>
      <name val="Times New Roman"/>
      <family val="1"/>
    </font>
    <font>
      <b/>
      <sz val="11"/>
      <name val="Calibri"/>
      <family val="2"/>
      <scheme val="minor"/>
    </font>
    <font>
      <sz val="10"/>
      <color rgb="FF000000"/>
      <name val="Calibri"/>
      <family val="2"/>
      <scheme val="minor"/>
    </font>
    <font>
      <b/>
      <sz val="14"/>
      <name val="Calibri"/>
      <family val="2"/>
      <scheme val="minor"/>
    </font>
    <font>
      <sz val="11"/>
      <color rgb="FF000000"/>
      <name val="Calibri"/>
      <family val="2"/>
      <scheme val="minor"/>
    </font>
    <font>
      <sz val="11"/>
      <name val="Calibri"/>
      <family val="2"/>
      <scheme val="minor"/>
    </font>
    <font>
      <b/>
      <u/>
      <sz val="11"/>
      <name val="Calibri"/>
      <family val="2"/>
      <scheme val="minor"/>
    </font>
    <font>
      <u/>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4"/>
      <color rgb="FF000000"/>
      <name val="Calibri"/>
      <family val="2"/>
      <scheme val="minor"/>
    </font>
    <font>
      <b/>
      <sz val="14"/>
      <color rgb="FF000000"/>
      <name val="Calibri"/>
      <family val="2"/>
      <scheme val="minor"/>
    </font>
    <font>
      <b/>
      <sz val="11"/>
      <color rgb="FFFF0000"/>
      <name val="Calibri"/>
      <family val="2"/>
      <scheme val="minor"/>
    </font>
    <font>
      <b/>
      <sz val="10"/>
      <color rgb="FF000000"/>
      <name val="Calibri"/>
      <family val="2"/>
      <scheme val="minor"/>
    </font>
    <font>
      <b/>
      <sz val="20"/>
      <name val="Calibri"/>
      <family val="2"/>
      <scheme val="minor"/>
    </font>
    <font>
      <b/>
      <sz val="18"/>
      <name val="Calibri"/>
      <family val="2"/>
      <scheme val="minor"/>
    </font>
    <font>
      <sz val="16"/>
      <color rgb="FF000000"/>
      <name val="Calibri"/>
      <family val="2"/>
      <scheme val="minor"/>
    </font>
    <font>
      <b/>
      <sz val="16"/>
      <color rgb="FF000000"/>
      <name val="Calibri"/>
      <family val="2"/>
      <scheme val="minor"/>
    </font>
  </fonts>
  <fills count="3">
    <fill>
      <patternFill patternType="none"/>
    </fill>
    <fill>
      <patternFill patternType="gray125"/>
    </fill>
    <fill>
      <patternFill patternType="solid">
        <fgColor rgb="FFD9D9D9"/>
      </patternFill>
    </fill>
  </fills>
  <borders count="1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69">
    <xf numFmtId="0" fontId="0" fillId="0" borderId="0" xfId="0" applyAlignment="1">
      <alignment horizontal="left" vertical="top"/>
    </xf>
    <xf numFmtId="0" fontId="3" fillId="0" borderId="0" xfId="0" applyFont="1" applyAlignment="1">
      <alignment horizontal="left" wrapText="1"/>
    </xf>
    <xf numFmtId="0" fontId="3" fillId="0" borderId="0" xfId="0" applyFont="1" applyAlignment="1">
      <alignment horizontal="left" vertical="top"/>
    </xf>
    <xf numFmtId="0" fontId="3" fillId="0" borderId="2" xfId="0" applyFont="1" applyBorder="1" applyAlignment="1">
      <alignment horizontal="left" wrapText="1"/>
    </xf>
    <xf numFmtId="1" fontId="5" fillId="0" borderId="2" xfId="0" applyNumberFormat="1" applyFont="1" applyBorder="1" applyAlignment="1">
      <alignment horizontal="center" vertical="center" shrinkToFit="1"/>
    </xf>
    <xf numFmtId="0" fontId="3" fillId="0" borderId="2" xfId="0" applyFont="1" applyBorder="1" applyAlignment="1">
      <alignment horizontal="left" vertical="top" wrapText="1"/>
    </xf>
    <xf numFmtId="0" fontId="6" fillId="0" borderId="2" xfId="0" applyFont="1" applyBorder="1" applyAlignment="1">
      <alignment horizontal="left" vertical="center" wrapText="1" indent="1"/>
    </xf>
    <xf numFmtId="0" fontId="6" fillId="0" borderId="2" xfId="0" applyFont="1" applyBorder="1" applyAlignment="1">
      <alignment horizontal="left" vertical="top" wrapText="1"/>
    </xf>
    <xf numFmtId="0" fontId="3" fillId="0" borderId="2" xfId="0" applyFont="1" applyBorder="1" applyAlignment="1">
      <alignment horizontal="left" vertical="center" wrapText="1"/>
    </xf>
    <xf numFmtId="1" fontId="5" fillId="0" borderId="2" xfId="0" applyNumberFormat="1" applyFont="1" applyBorder="1" applyAlignment="1">
      <alignment horizontal="center" vertical="top" shrinkToFi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3" fillId="2" borderId="2" xfId="0" applyFont="1" applyFill="1" applyBorder="1" applyAlignment="1">
      <alignment horizontal="left" vertical="center" wrapText="1"/>
    </xf>
    <xf numFmtId="0" fontId="6" fillId="0" borderId="2" xfId="0" applyFont="1" applyBorder="1" applyAlignment="1">
      <alignment horizontal="center" vertical="top" wrapText="1"/>
    </xf>
    <xf numFmtId="0" fontId="6" fillId="0" borderId="2" xfId="0" applyFont="1" applyBorder="1" applyAlignment="1">
      <alignment horizontal="left" vertical="top" wrapText="1" indent="1"/>
    </xf>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2" xfId="0" applyFont="1" applyBorder="1" applyAlignment="1">
      <alignment horizontal="center" vertical="top" wrapText="1"/>
    </xf>
    <xf numFmtId="165" fontId="5" fillId="0" borderId="2" xfId="1" applyNumberFormat="1" applyFont="1" applyFill="1" applyBorder="1" applyAlignment="1">
      <alignment horizontal="left" vertical="center" wrapText="1"/>
    </xf>
    <xf numFmtId="165" fontId="10" fillId="2" borderId="2" xfId="0" applyNumberFormat="1"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0" borderId="0" xfId="0" applyFont="1" applyAlignment="1">
      <alignment horizontal="left" vertical="center"/>
    </xf>
    <xf numFmtId="0" fontId="12" fillId="2" borderId="2" xfId="0" applyFont="1" applyFill="1" applyBorder="1" applyAlignment="1">
      <alignment horizontal="left" vertical="center" wrapText="1"/>
    </xf>
    <xf numFmtId="0" fontId="12" fillId="0" borderId="0" xfId="0" applyFont="1" applyAlignment="1">
      <alignment horizontal="left" vertical="center"/>
    </xf>
    <xf numFmtId="165" fontId="13" fillId="2" borderId="2" xfId="0" applyNumberFormat="1" applyFont="1" applyFill="1" applyBorder="1" applyAlignment="1">
      <alignment horizontal="left" vertical="center" wrapText="1"/>
    </xf>
    <xf numFmtId="164" fontId="3" fillId="0" borderId="0" xfId="1" applyFont="1" applyFill="1" applyBorder="1" applyAlignment="1">
      <alignment horizontal="left" vertical="top"/>
    </xf>
    <xf numFmtId="164" fontId="3" fillId="0" borderId="0" xfId="0" applyNumberFormat="1" applyFont="1" applyAlignment="1">
      <alignment horizontal="left" vertical="top"/>
    </xf>
    <xf numFmtId="165" fontId="9" fillId="0" borderId="0" xfId="1" applyNumberFormat="1" applyFont="1" applyFill="1" applyBorder="1" applyAlignment="1">
      <alignment horizontal="left" vertical="center"/>
    </xf>
    <xf numFmtId="165" fontId="9" fillId="0" borderId="0" xfId="0" applyNumberFormat="1" applyFont="1" applyAlignment="1">
      <alignment horizontal="left" vertical="center"/>
    </xf>
    <xf numFmtId="0" fontId="2" fillId="2" borderId="1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0" fillId="0" borderId="0" xfId="0" applyFont="1" applyAlignment="1">
      <alignment horizontal="center" vertical="center"/>
    </xf>
    <xf numFmtId="0" fontId="2" fillId="2" borderId="12" xfId="0" applyFont="1" applyFill="1" applyBorder="1" applyAlignment="1">
      <alignment vertical="center" wrapText="1"/>
    </xf>
    <xf numFmtId="0" fontId="3" fillId="0" borderId="4" xfId="0" applyFont="1" applyBorder="1" applyAlignment="1">
      <alignment horizontal="left" wrapText="1"/>
    </xf>
    <xf numFmtId="0" fontId="2" fillId="0" borderId="0" xfId="0" applyFont="1" applyAlignment="1">
      <alignment horizontal="right" vertical="top" wrapText="1"/>
    </xf>
    <xf numFmtId="165" fontId="3" fillId="0" borderId="0" xfId="0" applyNumberFormat="1" applyFont="1" applyAlignment="1">
      <alignment horizontal="left" vertical="top"/>
    </xf>
    <xf numFmtId="165" fontId="5" fillId="0" borderId="2" xfId="1" applyNumberFormat="1" applyFont="1" applyFill="1" applyBorder="1" applyAlignment="1">
      <alignment horizontal="center" vertical="center" wrapText="1"/>
    </xf>
    <xf numFmtId="165" fontId="15" fillId="2" borderId="2" xfId="0" applyNumberFormat="1" applyFont="1" applyFill="1" applyBorder="1" applyAlignment="1">
      <alignment horizontal="left" vertical="center" wrapText="1"/>
    </xf>
    <xf numFmtId="0" fontId="2" fillId="2" borderId="7" xfId="0" applyFont="1" applyFill="1" applyBorder="1" applyAlignment="1">
      <alignment horizontal="center" vertical="center" wrapText="1"/>
    </xf>
    <xf numFmtId="2" fontId="5" fillId="0" borderId="2" xfId="1" applyNumberFormat="1" applyFont="1" applyFill="1" applyBorder="1" applyAlignment="1">
      <alignment horizontal="center" vertical="center" wrapText="1"/>
    </xf>
    <xf numFmtId="0" fontId="2" fillId="2" borderId="13" xfId="0" applyFont="1" applyFill="1" applyBorder="1" applyAlignment="1">
      <alignment horizontal="center" vertical="center" wrapText="1"/>
    </xf>
    <xf numFmtId="0" fontId="17" fillId="2" borderId="11" xfId="0" applyFont="1" applyFill="1" applyBorder="1" applyAlignment="1">
      <alignment vertical="center" wrapText="1"/>
    </xf>
    <xf numFmtId="0" fontId="10" fillId="0" borderId="0" xfId="0" applyFont="1" applyAlignment="1">
      <alignment horizontal="center" vertical="center"/>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9" xfId="0" applyFont="1" applyBorder="1" applyAlignment="1">
      <alignment horizontal="left" vertical="top"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Alignment="1">
      <alignment horizontal="left" vertical="top" wrapText="1"/>
    </xf>
    <xf numFmtId="0" fontId="16" fillId="0" borderId="0" xfId="0" applyFont="1" applyAlignment="1">
      <alignment horizontal="center" vertical="top" wrapText="1"/>
    </xf>
    <xf numFmtId="0" fontId="16" fillId="0" borderId="1" xfId="0" applyFont="1" applyBorder="1" applyAlignment="1">
      <alignment horizontal="center"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7" fillId="2" borderId="11"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13" xfId="0" applyFont="1" applyFill="1" applyBorder="1" applyAlignment="1">
      <alignment horizontal="center" vertical="center" wrapText="1"/>
    </xf>
    <xf numFmtId="165" fontId="9" fillId="2" borderId="2" xfId="1" applyNumberFormat="1" applyFont="1" applyFill="1" applyBorder="1" applyAlignment="1">
      <alignment horizontal="left" vertical="center" wrapText="1"/>
    </xf>
    <xf numFmtId="165" fontId="18" fillId="0" borderId="2" xfId="1" applyNumberFormat="1" applyFont="1" applyFill="1" applyBorder="1" applyAlignment="1">
      <alignment horizontal="left" vertical="center" wrapText="1"/>
    </xf>
    <xf numFmtId="165" fontId="19" fillId="0" borderId="2" xfId="1"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5"/>
  <sheetViews>
    <sheetView zoomScaleNormal="100" zoomScaleSheetLayoutView="120" workbookViewId="0">
      <pane ySplit="6" topLeftCell="A103" activePane="bottomLeft" state="frozen"/>
      <selection pane="bottomLeft" activeCell="T109" sqref="T109"/>
    </sheetView>
  </sheetViews>
  <sheetFormatPr defaultRowHeight="12.75" x14ac:dyDescent="0.2"/>
  <cols>
    <col min="1" max="1" width="7.1640625" style="2" customWidth="1"/>
    <col min="2" max="2" width="47.33203125" style="2" customWidth="1"/>
    <col min="3" max="3" width="6" style="2" customWidth="1"/>
    <col min="4" max="4" width="7.1640625" style="2" customWidth="1"/>
    <col min="5" max="5" width="14.33203125" style="2" customWidth="1"/>
    <col min="6" max="6" width="14.33203125" style="2" hidden="1" customWidth="1"/>
    <col min="7" max="7" width="15" style="2" hidden="1" customWidth="1"/>
    <col min="8" max="8" width="14.1640625" style="2" hidden="1" customWidth="1"/>
    <col min="9" max="9" width="12.5" style="2" hidden="1" customWidth="1"/>
    <col min="10" max="10" width="13.5" style="2" hidden="1" customWidth="1"/>
    <col min="11" max="11" width="12.83203125" style="2" hidden="1" customWidth="1"/>
    <col min="12" max="12" width="16.83203125" style="2" hidden="1" customWidth="1"/>
    <col min="13" max="13" width="13.5" style="2" customWidth="1"/>
    <col min="14" max="14" width="10.83203125" style="2" customWidth="1"/>
    <col min="15" max="15" width="10.5" style="2" customWidth="1"/>
    <col min="16" max="16" width="12.83203125" style="2" customWidth="1"/>
    <col min="17" max="17" width="13.33203125" style="2" customWidth="1"/>
    <col min="18" max="18" width="17.1640625" style="2" customWidth="1"/>
    <col min="19" max="19" width="10" style="2" customWidth="1"/>
    <col min="20" max="20" width="35.1640625" style="2" customWidth="1"/>
    <col min="21" max="16384" width="9.33203125" style="2"/>
  </cols>
  <sheetData>
    <row r="1" spans="1:19" ht="15" x14ac:dyDescent="0.2">
      <c r="A1" s="54"/>
      <c r="B1" s="54"/>
      <c r="C1" s="1"/>
      <c r="D1" s="1"/>
      <c r="E1" s="1"/>
      <c r="F1" s="1"/>
      <c r="G1" s="1"/>
      <c r="H1" s="1"/>
      <c r="I1" s="1"/>
      <c r="J1" s="1"/>
      <c r="K1" s="1"/>
      <c r="L1" s="1"/>
      <c r="M1" s="1"/>
      <c r="N1" s="1"/>
      <c r="O1" s="1"/>
      <c r="P1" s="1"/>
      <c r="Q1" s="1"/>
      <c r="R1" s="34" t="s">
        <v>120</v>
      </c>
    </row>
    <row r="2" spans="1:19" ht="26.25" x14ac:dyDescent="0.2">
      <c r="A2" s="55" t="s">
        <v>118</v>
      </c>
      <c r="B2" s="55"/>
      <c r="C2" s="55"/>
      <c r="D2" s="55"/>
      <c r="E2" s="55"/>
      <c r="F2" s="55"/>
      <c r="G2" s="55"/>
      <c r="H2" s="55"/>
      <c r="I2" s="55"/>
      <c r="J2" s="55"/>
      <c r="K2" s="55"/>
      <c r="L2" s="55"/>
      <c r="M2" s="55"/>
      <c r="N2" s="55"/>
      <c r="O2" s="55"/>
      <c r="P2" s="55"/>
      <c r="Q2" s="55"/>
      <c r="R2" s="55"/>
    </row>
    <row r="3" spans="1:19" ht="26.25" x14ac:dyDescent="0.2">
      <c r="A3" s="55" t="s">
        <v>0</v>
      </c>
      <c r="B3" s="55"/>
      <c r="C3" s="55"/>
      <c r="D3" s="55"/>
      <c r="E3" s="55"/>
      <c r="F3" s="55"/>
      <c r="G3" s="55"/>
      <c r="H3" s="55"/>
      <c r="I3" s="55"/>
      <c r="J3" s="55"/>
      <c r="K3" s="55"/>
      <c r="L3" s="55"/>
      <c r="M3" s="55"/>
      <c r="N3" s="55"/>
      <c r="O3" s="55"/>
      <c r="P3" s="55"/>
      <c r="Q3" s="55"/>
      <c r="R3" s="55"/>
    </row>
    <row r="4" spans="1:19" ht="26.25" x14ac:dyDescent="0.2">
      <c r="A4" s="56" t="s">
        <v>119</v>
      </c>
      <c r="B4" s="56"/>
      <c r="C4" s="55"/>
      <c r="D4" s="55"/>
      <c r="E4" s="55"/>
      <c r="F4" s="55"/>
      <c r="G4" s="55"/>
      <c r="H4" s="55"/>
      <c r="I4" s="55"/>
      <c r="J4" s="55"/>
      <c r="K4" s="55"/>
      <c r="L4" s="55"/>
      <c r="M4" s="55"/>
      <c r="N4" s="55"/>
      <c r="O4" s="55"/>
      <c r="P4" s="55"/>
      <c r="Q4" s="55"/>
      <c r="R4" s="55"/>
    </row>
    <row r="5" spans="1:19" ht="30" x14ac:dyDescent="0.2">
      <c r="A5" s="57" t="s">
        <v>1</v>
      </c>
      <c r="B5" s="59" t="s">
        <v>2</v>
      </c>
      <c r="C5" s="61" t="s">
        <v>3</v>
      </c>
      <c r="D5" s="61"/>
      <c r="E5" s="40" t="s">
        <v>94</v>
      </c>
      <c r="F5" s="32"/>
      <c r="G5" s="62" t="s">
        <v>117</v>
      </c>
      <c r="H5" s="62"/>
      <c r="I5" s="62"/>
      <c r="J5" s="62"/>
      <c r="K5" s="62"/>
      <c r="L5" s="62"/>
      <c r="M5" s="62"/>
      <c r="N5" s="62"/>
      <c r="O5" s="62"/>
      <c r="P5" s="62"/>
      <c r="Q5" s="62"/>
      <c r="R5" s="61" t="s">
        <v>103</v>
      </c>
    </row>
    <row r="6" spans="1:19" ht="30" x14ac:dyDescent="0.2">
      <c r="A6" s="58"/>
      <c r="B6" s="60"/>
      <c r="C6" s="61"/>
      <c r="D6" s="61"/>
      <c r="E6" s="38" t="s">
        <v>4</v>
      </c>
      <c r="F6" s="30" t="s">
        <v>4</v>
      </c>
      <c r="G6" s="29" t="s">
        <v>95</v>
      </c>
      <c r="H6" s="29" t="s">
        <v>105</v>
      </c>
      <c r="I6" s="29" t="s">
        <v>96</v>
      </c>
      <c r="J6" s="29" t="s">
        <v>104</v>
      </c>
      <c r="K6" s="29" t="s">
        <v>97</v>
      </c>
      <c r="L6" s="29" t="s">
        <v>98</v>
      </c>
      <c r="M6" s="29" t="s">
        <v>115</v>
      </c>
      <c r="N6" s="29" t="s">
        <v>100</v>
      </c>
      <c r="O6" s="29" t="s">
        <v>116</v>
      </c>
      <c r="P6" s="29" t="s">
        <v>101</v>
      </c>
      <c r="Q6" s="29" t="s">
        <v>102</v>
      </c>
      <c r="R6" s="61"/>
    </row>
    <row r="7" spans="1:19" ht="15" x14ac:dyDescent="0.2">
      <c r="A7" s="45" t="s">
        <v>5</v>
      </c>
      <c r="B7" s="46"/>
      <c r="C7" s="52"/>
      <c r="D7" s="53"/>
      <c r="E7" s="3"/>
      <c r="F7" s="3"/>
      <c r="G7" s="33"/>
      <c r="H7" s="33"/>
      <c r="I7" s="33"/>
      <c r="J7" s="33"/>
      <c r="K7" s="33"/>
      <c r="L7" s="33"/>
      <c r="M7" s="33"/>
      <c r="N7" s="33"/>
      <c r="O7" s="33"/>
      <c r="P7" s="33"/>
      <c r="Q7" s="33"/>
      <c r="R7" s="33"/>
    </row>
    <row r="8" spans="1:19" ht="103.5" customHeight="1" x14ac:dyDescent="0.2">
      <c r="A8" s="4">
        <v>1</v>
      </c>
      <c r="B8" s="7" t="s">
        <v>99</v>
      </c>
      <c r="C8" s="4">
        <v>1</v>
      </c>
      <c r="D8" s="6" t="s">
        <v>6</v>
      </c>
      <c r="E8" s="18">
        <v>3650000</v>
      </c>
      <c r="F8" s="18">
        <f>E8*C8</f>
        <v>3650000</v>
      </c>
      <c r="G8" s="18">
        <v>15280533</v>
      </c>
      <c r="H8" s="18">
        <v>0</v>
      </c>
      <c r="I8" s="18">
        <v>0</v>
      </c>
      <c r="J8" s="18">
        <v>45000</v>
      </c>
      <c r="K8" s="18">
        <v>60000</v>
      </c>
      <c r="L8" s="18">
        <f>SUM(G8+H8+I8+J8+K8)*10%</f>
        <v>1538553.3</v>
      </c>
      <c r="M8" s="18">
        <f>L8+K8+J8+I8+G8+H8</f>
        <v>16924086.300000001</v>
      </c>
      <c r="N8" s="18">
        <v>150000</v>
      </c>
      <c r="O8" s="18"/>
      <c r="P8" s="18">
        <f>O8*M8</f>
        <v>0</v>
      </c>
      <c r="Q8" s="18">
        <f>O8*N8</f>
        <v>0</v>
      </c>
      <c r="R8" s="18">
        <f>Q8+P8</f>
        <v>0</v>
      </c>
    </row>
    <row r="9" spans="1:19" ht="120" customHeight="1" x14ac:dyDescent="0.2">
      <c r="A9" s="4">
        <v>2</v>
      </c>
      <c r="B9" s="7" t="s">
        <v>111</v>
      </c>
      <c r="C9" s="4">
        <v>10</v>
      </c>
      <c r="D9" s="6" t="s">
        <v>7</v>
      </c>
      <c r="E9" s="18">
        <v>218500</v>
      </c>
      <c r="F9" s="18">
        <f>E9*C9</f>
        <v>2185000</v>
      </c>
      <c r="G9" s="18">
        <v>396481</v>
      </c>
      <c r="H9" s="18">
        <v>0</v>
      </c>
      <c r="I9" s="18">
        <v>0</v>
      </c>
      <c r="J9" s="18">
        <v>2000</v>
      </c>
      <c r="K9" s="18">
        <v>3000</v>
      </c>
      <c r="L9" s="18">
        <f t="shared" ref="L9:L72" si="0">SUM(G9+H9+I9+J9+K9)*10%</f>
        <v>40148.100000000006</v>
      </c>
      <c r="M9" s="18">
        <f t="shared" ref="M9:M72" si="1">L9+K9+J9+I9+G9+H9</f>
        <v>441629.1</v>
      </c>
      <c r="N9" s="18">
        <v>17000</v>
      </c>
      <c r="O9" s="18"/>
      <c r="P9" s="18">
        <f t="shared" ref="P9:P21" si="2">O9*M9</f>
        <v>0</v>
      </c>
      <c r="Q9" s="18">
        <f t="shared" ref="Q9:Q21" si="3">O9*N9</f>
        <v>0</v>
      </c>
      <c r="R9" s="18">
        <f t="shared" ref="R9:R72" si="4">Q9+P9</f>
        <v>0</v>
      </c>
    </row>
    <row r="10" spans="1:19" ht="75" x14ac:dyDescent="0.2">
      <c r="A10" s="4">
        <v>3</v>
      </c>
      <c r="B10" s="7" t="s">
        <v>93</v>
      </c>
      <c r="C10" s="4">
        <v>1</v>
      </c>
      <c r="D10" s="6" t="s">
        <v>7</v>
      </c>
      <c r="E10" s="18">
        <v>45500</v>
      </c>
      <c r="F10" s="18">
        <f>E10*C10</f>
        <v>45500</v>
      </c>
      <c r="G10" s="18">
        <v>79905</v>
      </c>
      <c r="H10" s="18">
        <v>0</v>
      </c>
      <c r="I10" s="18">
        <v>0</v>
      </c>
      <c r="J10" s="18">
        <v>1000</v>
      </c>
      <c r="K10" s="18">
        <v>0</v>
      </c>
      <c r="L10" s="18">
        <f>SUM(G10+H10+I10+J10+K10)*15%</f>
        <v>12135.75</v>
      </c>
      <c r="M10" s="18">
        <f t="shared" si="1"/>
        <v>93040.75</v>
      </c>
      <c r="N10" s="18">
        <v>4700</v>
      </c>
      <c r="O10" s="18"/>
      <c r="P10" s="18">
        <f t="shared" si="2"/>
        <v>0</v>
      </c>
      <c r="Q10" s="18">
        <f t="shared" si="3"/>
        <v>0</v>
      </c>
      <c r="R10" s="18">
        <f t="shared" si="4"/>
        <v>0</v>
      </c>
    </row>
    <row r="11" spans="1:19" ht="75" x14ac:dyDescent="0.2">
      <c r="A11" s="9">
        <v>4</v>
      </c>
      <c r="B11" s="7" t="s">
        <v>107</v>
      </c>
      <c r="C11" s="8"/>
      <c r="D11" s="8"/>
      <c r="E11" s="8"/>
      <c r="F11" s="8"/>
      <c r="G11" s="8"/>
      <c r="H11" s="8"/>
      <c r="I11" s="8"/>
      <c r="J11" s="8"/>
      <c r="K11" s="8"/>
      <c r="L11" s="18">
        <f t="shared" si="0"/>
        <v>0</v>
      </c>
      <c r="M11" s="18">
        <f t="shared" si="1"/>
        <v>0</v>
      </c>
      <c r="N11" s="8"/>
      <c r="O11" s="8"/>
      <c r="P11" s="18">
        <f t="shared" si="2"/>
        <v>0</v>
      </c>
      <c r="Q11" s="18">
        <f t="shared" si="3"/>
        <v>0</v>
      </c>
      <c r="R11" s="18">
        <f t="shared" si="4"/>
        <v>0</v>
      </c>
    </row>
    <row r="12" spans="1:19" ht="15" x14ac:dyDescent="0.2">
      <c r="A12" s="10" t="s">
        <v>8</v>
      </c>
      <c r="B12" s="11" t="s">
        <v>9</v>
      </c>
      <c r="C12" s="4">
        <v>10</v>
      </c>
      <c r="D12" s="6" t="s">
        <v>7</v>
      </c>
      <c r="E12" s="18">
        <v>46900</v>
      </c>
      <c r="F12" s="18">
        <f>E12*C12</f>
        <v>469000</v>
      </c>
      <c r="G12" s="18">
        <v>114731</v>
      </c>
      <c r="H12" s="18">
        <v>0</v>
      </c>
      <c r="I12" s="18">
        <v>4600</v>
      </c>
      <c r="J12" s="18">
        <v>0</v>
      </c>
      <c r="K12" s="18">
        <v>0</v>
      </c>
      <c r="L12" s="18">
        <f>SUM(G12+H12+I12+J12+K12)*10%</f>
        <v>11933.1</v>
      </c>
      <c r="M12" s="18">
        <f t="shared" si="1"/>
        <v>131264.1</v>
      </c>
      <c r="N12" s="18">
        <v>4500</v>
      </c>
      <c r="O12" s="18"/>
      <c r="P12" s="18">
        <f t="shared" si="2"/>
        <v>0</v>
      </c>
      <c r="Q12" s="18">
        <f t="shared" si="3"/>
        <v>0</v>
      </c>
      <c r="R12" s="18">
        <f t="shared" si="4"/>
        <v>0</v>
      </c>
    </row>
    <row r="13" spans="1:19" ht="45" x14ac:dyDescent="0.2">
      <c r="A13" s="4">
        <v>5</v>
      </c>
      <c r="B13" s="7" t="s">
        <v>10</v>
      </c>
      <c r="C13" s="4">
        <v>2</v>
      </c>
      <c r="D13" s="6" t="s">
        <v>7</v>
      </c>
      <c r="E13" s="18">
        <v>15000</v>
      </c>
      <c r="F13" s="18">
        <f>E13*C13</f>
        <v>30000</v>
      </c>
      <c r="G13" s="18">
        <v>15000</v>
      </c>
      <c r="H13" s="18">
        <v>0</v>
      </c>
      <c r="I13" s="18">
        <v>2000</v>
      </c>
      <c r="J13" s="18">
        <v>0</v>
      </c>
      <c r="K13" s="18">
        <v>0</v>
      </c>
      <c r="L13" s="18">
        <f>SUM(G13+H13+I13+J13+K13)*15%</f>
        <v>2550</v>
      </c>
      <c r="M13" s="18">
        <f t="shared" si="1"/>
        <v>19550</v>
      </c>
      <c r="N13" s="18">
        <v>4000</v>
      </c>
      <c r="O13" s="18"/>
      <c r="P13" s="18">
        <f t="shared" si="2"/>
        <v>0</v>
      </c>
      <c r="Q13" s="18">
        <f t="shared" si="3"/>
        <v>0</v>
      </c>
      <c r="R13" s="18">
        <f t="shared" si="4"/>
        <v>0</v>
      </c>
    </row>
    <row r="14" spans="1:19" ht="106.5" customHeight="1" x14ac:dyDescent="0.2">
      <c r="A14" s="4">
        <v>6</v>
      </c>
      <c r="B14" s="7" t="s">
        <v>106</v>
      </c>
      <c r="C14" s="4">
        <v>1</v>
      </c>
      <c r="D14" s="6" t="s">
        <v>7</v>
      </c>
      <c r="E14" s="18">
        <v>195000</v>
      </c>
      <c r="F14" s="18">
        <f>E14*C14</f>
        <v>195000</v>
      </c>
      <c r="G14" s="18">
        <v>450000</v>
      </c>
      <c r="H14" s="18">
        <v>0</v>
      </c>
      <c r="I14" s="18">
        <v>0</v>
      </c>
      <c r="J14" s="18">
        <v>5000</v>
      </c>
      <c r="K14" s="18">
        <v>3000</v>
      </c>
      <c r="L14" s="18">
        <f>SUM(G14+H14+I14+J14+K14)*15%</f>
        <v>68700</v>
      </c>
      <c r="M14" s="18">
        <f t="shared" si="1"/>
        <v>526700</v>
      </c>
      <c r="N14" s="18">
        <v>15000</v>
      </c>
      <c r="O14" s="18"/>
      <c r="P14" s="18">
        <f t="shared" si="2"/>
        <v>0</v>
      </c>
      <c r="Q14" s="18">
        <f t="shared" si="3"/>
        <v>0</v>
      </c>
      <c r="R14" s="18">
        <f t="shared" si="4"/>
        <v>0</v>
      </c>
    </row>
    <row r="15" spans="1:19" ht="75" x14ac:dyDescent="0.2">
      <c r="A15" s="4">
        <v>7</v>
      </c>
      <c r="B15" s="7" t="s">
        <v>108</v>
      </c>
      <c r="C15" s="8"/>
      <c r="D15" s="8"/>
      <c r="E15" s="8"/>
      <c r="F15" s="8"/>
      <c r="G15" s="8"/>
      <c r="H15" s="8"/>
      <c r="I15" s="8"/>
      <c r="J15" s="8"/>
      <c r="K15" s="8"/>
      <c r="L15" s="18">
        <f t="shared" si="0"/>
        <v>0</v>
      </c>
      <c r="M15" s="18"/>
      <c r="N15" s="8"/>
      <c r="O15" s="8"/>
      <c r="P15" s="18"/>
      <c r="Q15" s="18"/>
      <c r="R15" s="18"/>
    </row>
    <row r="16" spans="1:19" ht="15" x14ac:dyDescent="0.2">
      <c r="A16" s="10" t="s">
        <v>8</v>
      </c>
      <c r="B16" s="11" t="s">
        <v>11</v>
      </c>
      <c r="C16" s="4">
        <v>280</v>
      </c>
      <c r="D16" s="6" t="s">
        <v>12</v>
      </c>
      <c r="E16" s="18">
        <v>3750</v>
      </c>
      <c r="F16" s="18">
        <f>E16*C16</f>
        <v>1050000</v>
      </c>
      <c r="G16" s="18">
        <v>3252</v>
      </c>
      <c r="H16" s="36">
        <v>87</v>
      </c>
      <c r="I16" s="18">
        <f>G16*25%</f>
        <v>813</v>
      </c>
      <c r="J16" s="18">
        <f>G16*0.5%</f>
        <v>16.260000000000002</v>
      </c>
      <c r="K16" s="18">
        <v>200</v>
      </c>
      <c r="L16" s="18">
        <f t="shared" si="0"/>
        <v>436.82600000000002</v>
      </c>
      <c r="M16" s="18">
        <f t="shared" si="1"/>
        <v>4805.0860000000002</v>
      </c>
      <c r="N16" s="18">
        <v>500</v>
      </c>
      <c r="O16" s="18"/>
      <c r="P16" s="18">
        <f t="shared" si="2"/>
        <v>0</v>
      </c>
      <c r="Q16" s="18">
        <f t="shared" si="3"/>
        <v>0</v>
      </c>
      <c r="R16" s="18">
        <f t="shared" si="4"/>
        <v>0</v>
      </c>
      <c r="S16" s="26"/>
    </row>
    <row r="17" spans="1:19" ht="15" x14ac:dyDescent="0.2">
      <c r="A17" s="10" t="s">
        <v>13</v>
      </c>
      <c r="B17" s="11" t="s">
        <v>9</v>
      </c>
      <c r="C17" s="4">
        <v>250</v>
      </c>
      <c r="D17" s="6" t="s">
        <v>12</v>
      </c>
      <c r="E17" s="18">
        <v>1680</v>
      </c>
      <c r="F17" s="18">
        <f>E17*C17</f>
        <v>420000</v>
      </c>
      <c r="G17" s="18">
        <v>1289</v>
      </c>
      <c r="H17" s="18">
        <f>G17*5%</f>
        <v>64.45</v>
      </c>
      <c r="I17" s="18">
        <f>G17*25%</f>
        <v>322.25</v>
      </c>
      <c r="J17" s="18">
        <f>G17*0.5%</f>
        <v>6.4450000000000003</v>
      </c>
      <c r="K17" s="18">
        <v>150</v>
      </c>
      <c r="L17" s="18">
        <f t="shared" si="0"/>
        <v>183.21450000000002</v>
      </c>
      <c r="M17" s="18">
        <f t="shared" si="1"/>
        <v>2015.3595</v>
      </c>
      <c r="N17" s="18">
        <v>350</v>
      </c>
      <c r="O17" s="18"/>
      <c r="P17" s="18">
        <f t="shared" si="2"/>
        <v>0</v>
      </c>
      <c r="Q17" s="18">
        <f t="shared" si="3"/>
        <v>0</v>
      </c>
      <c r="R17" s="18">
        <f t="shared" si="4"/>
        <v>0</v>
      </c>
    </row>
    <row r="18" spans="1:19" ht="91.5" customHeight="1" x14ac:dyDescent="0.2">
      <c r="A18" s="4">
        <v>8</v>
      </c>
      <c r="B18" s="7" t="s">
        <v>109</v>
      </c>
      <c r="C18" s="4">
        <v>1</v>
      </c>
      <c r="D18" s="6" t="s">
        <v>14</v>
      </c>
      <c r="E18" s="18">
        <v>170000</v>
      </c>
      <c r="F18" s="18">
        <f>E18*C18</f>
        <v>170000</v>
      </c>
      <c r="G18" s="18">
        <v>170000</v>
      </c>
      <c r="H18" s="18">
        <v>0</v>
      </c>
      <c r="I18" s="18">
        <v>10000</v>
      </c>
      <c r="J18" s="18">
        <v>0</v>
      </c>
      <c r="K18" s="18">
        <v>0</v>
      </c>
      <c r="L18" s="18">
        <f>SUM(G18+H18+I18+J18+K18)*15%</f>
        <v>27000</v>
      </c>
      <c r="M18" s="18">
        <f t="shared" si="1"/>
        <v>207000</v>
      </c>
      <c r="N18" s="18">
        <v>18000</v>
      </c>
      <c r="O18" s="18"/>
      <c r="P18" s="18">
        <f t="shared" si="2"/>
        <v>0</v>
      </c>
      <c r="Q18" s="18">
        <f t="shared" si="3"/>
        <v>0</v>
      </c>
      <c r="R18" s="18">
        <f t="shared" si="4"/>
        <v>0</v>
      </c>
    </row>
    <row r="19" spans="1:19" ht="45" x14ac:dyDescent="0.2">
      <c r="A19" s="9">
        <v>9</v>
      </c>
      <c r="B19" s="7" t="s">
        <v>110</v>
      </c>
      <c r="C19" s="8"/>
      <c r="D19" s="8"/>
      <c r="E19" s="8"/>
      <c r="F19" s="8"/>
      <c r="G19" s="8"/>
      <c r="H19" s="8"/>
      <c r="I19" s="8"/>
      <c r="J19" s="8"/>
      <c r="K19" s="8"/>
      <c r="L19" s="18"/>
      <c r="M19" s="18"/>
      <c r="N19" s="8"/>
      <c r="O19" s="8"/>
      <c r="P19" s="18"/>
      <c r="Q19" s="18"/>
      <c r="R19" s="18"/>
    </row>
    <row r="20" spans="1:19" ht="15" x14ac:dyDescent="0.2">
      <c r="A20" s="10" t="s">
        <v>8</v>
      </c>
      <c r="B20" s="11" t="s">
        <v>15</v>
      </c>
      <c r="C20" s="4">
        <v>9</v>
      </c>
      <c r="D20" s="6" t="s">
        <v>7</v>
      </c>
      <c r="E20" s="18">
        <v>8700</v>
      </c>
      <c r="F20" s="18">
        <f>E20*C20</f>
        <v>78300</v>
      </c>
      <c r="G20" s="18">
        <v>18264</v>
      </c>
      <c r="H20" s="18">
        <v>0</v>
      </c>
      <c r="I20" s="18">
        <v>0</v>
      </c>
      <c r="J20" s="18">
        <v>0</v>
      </c>
      <c r="K20" s="18">
        <v>500</v>
      </c>
      <c r="L20" s="18">
        <f>SUM(G20+H20+I20+J20+K20)*15%</f>
        <v>2814.6</v>
      </c>
      <c r="M20" s="18">
        <f t="shared" si="1"/>
        <v>21578.6</v>
      </c>
      <c r="N20" s="18">
        <v>1700</v>
      </c>
      <c r="O20" s="18"/>
      <c r="P20" s="18">
        <f t="shared" si="2"/>
        <v>0</v>
      </c>
      <c r="Q20" s="18">
        <f t="shared" si="3"/>
        <v>0</v>
      </c>
      <c r="R20" s="18">
        <f t="shared" si="4"/>
        <v>0</v>
      </c>
    </row>
    <row r="21" spans="1:19" ht="15" x14ac:dyDescent="0.2">
      <c r="A21" s="10" t="s">
        <v>13</v>
      </c>
      <c r="B21" s="11" t="s">
        <v>16</v>
      </c>
      <c r="C21" s="4">
        <v>9</v>
      </c>
      <c r="D21" s="6" t="s">
        <v>7</v>
      </c>
      <c r="E21" s="18">
        <v>19000</v>
      </c>
      <c r="F21" s="18">
        <f>E21*C21</f>
        <v>171000</v>
      </c>
      <c r="G21" s="18">
        <v>37290</v>
      </c>
      <c r="H21" s="18">
        <v>0</v>
      </c>
      <c r="I21" s="18">
        <v>0</v>
      </c>
      <c r="J21" s="18">
        <v>0</v>
      </c>
      <c r="K21" s="18">
        <v>500</v>
      </c>
      <c r="L21" s="18">
        <f>SUM(G21+H21+I21+J21+K21)*15%</f>
        <v>5668.5</v>
      </c>
      <c r="M21" s="18">
        <f t="shared" si="1"/>
        <v>43458.5</v>
      </c>
      <c r="N21" s="18">
        <v>1700</v>
      </c>
      <c r="O21" s="18"/>
      <c r="P21" s="18">
        <f t="shared" si="2"/>
        <v>0</v>
      </c>
      <c r="Q21" s="18">
        <f t="shared" si="3"/>
        <v>0</v>
      </c>
      <c r="R21" s="18">
        <f t="shared" si="4"/>
        <v>0</v>
      </c>
    </row>
    <row r="22" spans="1:19" ht="15.75" x14ac:dyDescent="0.2">
      <c r="A22" s="43" t="s">
        <v>74</v>
      </c>
      <c r="B22" s="44"/>
      <c r="C22" s="44"/>
      <c r="D22" s="44"/>
      <c r="E22" s="44"/>
      <c r="F22" s="12"/>
      <c r="G22" s="12"/>
      <c r="H22" s="12"/>
      <c r="I22" s="12"/>
      <c r="J22" s="12"/>
      <c r="K22" s="12"/>
      <c r="L22" s="12"/>
      <c r="M22" s="20"/>
      <c r="N22" s="12"/>
      <c r="O22" s="12"/>
      <c r="P22" s="12"/>
      <c r="Q22" s="12"/>
      <c r="R22" s="37">
        <f>SUM(R8:R21)</f>
        <v>0</v>
      </c>
    </row>
    <row r="23" spans="1:19" ht="15" x14ac:dyDescent="0.2">
      <c r="A23" s="45" t="s">
        <v>17</v>
      </c>
      <c r="B23" s="47"/>
      <c r="C23" s="3"/>
      <c r="D23" s="3"/>
      <c r="E23" s="3"/>
      <c r="F23" s="3"/>
      <c r="G23" s="3"/>
      <c r="H23" s="3"/>
      <c r="I23" s="3"/>
      <c r="J23" s="3"/>
      <c r="K23" s="3"/>
      <c r="L23" s="18">
        <f t="shared" si="0"/>
        <v>0</v>
      </c>
      <c r="M23" s="18"/>
      <c r="N23" s="3"/>
      <c r="O23" s="3"/>
      <c r="P23" s="18"/>
      <c r="Q23" s="18"/>
      <c r="R23" s="18"/>
    </row>
    <row r="24" spans="1:19" ht="61.5" customHeight="1" x14ac:dyDescent="0.2">
      <c r="A24" s="4">
        <v>1</v>
      </c>
      <c r="B24" s="7" t="s">
        <v>91</v>
      </c>
      <c r="C24" s="4">
        <v>2</v>
      </c>
      <c r="D24" s="10" t="s">
        <v>18</v>
      </c>
      <c r="E24" s="18">
        <v>175000</v>
      </c>
      <c r="F24" s="18">
        <f t="shared" ref="F24:F39" si="5">E24*C24</f>
        <v>350000</v>
      </c>
      <c r="G24" s="18">
        <v>0</v>
      </c>
      <c r="H24" s="18">
        <v>0</v>
      </c>
      <c r="I24" s="18">
        <v>0</v>
      </c>
      <c r="J24" s="18">
        <v>3000</v>
      </c>
      <c r="K24" s="18"/>
      <c r="L24" s="18">
        <f>SUM(G24+H24+I24+J24+K24)*10%</f>
        <v>300</v>
      </c>
      <c r="M24" s="18">
        <f t="shared" si="1"/>
        <v>3300</v>
      </c>
      <c r="N24" s="18">
        <v>15000</v>
      </c>
      <c r="O24" s="18"/>
      <c r="P24" s="18">
        <f>O24*M24</f>
        <v>0</v>
      </c>
      <c r="Q24" s="18">
        <f>O24*N24</f>
        <v>0</v>
      </c>
      <c r="R24" s="18">
        <f t="shared" si="4"/>
        <v>0</v>
      </c>
    </row>
    <row r="25" spans="1:19" ht="90" x14ac:dyDescent="0.2">
      <c r="A25" s="4">
        <v>2</v>
      </c>
      <c r="B25" s="7" t="s">
        <v>19</v>
      </c>
      <c r="C25" s="4">
        <v>3</v>
      </c>
      <c r="D25" s="10" t="s">
        <v>18</v>
      </c>
      <c r="E25" s="18">
        <v>95000</v>
      </c>
      <c r="F25" s="18">
        <f t="shared" si="5"/>
        <v>285000</v>
      </c>
      <c r="G25" s="18">
        <v>135000</v>
      </c>
      <c r="H25" s="18">
        <v>0</v>
      </c>
      <c r="I25" s="18">
        <v>5000</v>
      </c>
      <c r="J25" s="18">
        <v>2000</v>
      </c>
      <c r="K25" s="18">
        <v>0</v>
      </c>
      <c r="L25" s="18">
        <f t="shared" si="0"/>
        <v>14200</v>
      </c>
      <c r="M25" s="18">
        <f t="shared" si="1"/>
        <v>156200</v>
      </c>
      <c r="N25" s="18">
        <v>10000</v>
      </c>
      <c r="O25" s="18"/>
      <c r="P25" s="18">
        <f t="shared" ref="P25:P82" si="6">O25*M25</f>
        <v>0</v>
      </c>
      <c r="Q25" s="18">
        <f t="shared" ref="Q25:Q82" si="7">O25*N25</f>
        <v>0</v>
      </c>
      <c r="R25" s="18">
        <f t="shared" si="4"/>
        <v>0</v>
      </c>
      <c r="S25" s="35"/>
    </row>
    <row r="26" spans="1:19" ht="63.75" customHeight="1" x14ac:dyDescent="0.2">
      <c r="A26" s="4">
        <v>3</v>
      </c>
      <c r="B26" s="5" t="s">
        <v>20</v>
      </c>
      <c r="C26" s="4">
        <v>3</v>
      </c>
      <c r="D26" s="10" t="s">
        <v>18</v>
      </c>
      <c r="E26" s="18">
        <v>77000</v>
      </c>
      <c r="F26" s="18">
        <f t="shared" si="5"/>
        <v>231000</v>
      </c>
      <c r="G26" s="18">
        <v>170554</v>
      </c>
      <c r="H26" s="18"/>
      <c r="I26" s="18"/>
      <c r="J26" s="18"/>
      <c r="K26" s="18"/>
      <c r="L26" s="18">
        <f t="shared" si="0"/>
        <v>17055.400000000001</v>
      </c>
      <c r="M26" s="18">
        <f t="shared" si="1"/>
        <v>187609.4</v>
      </c>
      <c r="N26" s="18">
        <v>15000</v>
      </c>
      <c r="O26" s="18"/>
      <c r="P26" s="18">
        <f t="shared" si="6"/>
        <v>0</v>
      </c>
      <c r="Q26" s="18">
        <f t="shared" si="7"/>
        <v>0</v>
      </c>
      <c r="R26" s="18">
        <f t="shared" si="4"/>
        <v>0</v>
      </c>
    </row>
    <row r="27" spans="1:19" ht="45" x14ac:dyDescent="0.2">
      <c r="A27" s="4">
        <v>4</v>
      </c>
      <c r="B27" s="7" t="s">
        <v>21</v>
      </c>
      <c r="C27" s="4">
        <v>25</v>
      </c>
      <c r="D27" s="10" t="s">
        <v>18</v>
      </c>
      <c r="E27" s="18">
        <v>25000</v>
      </c>
      <c r="F27" s="18">
        <f t="shared" si="5"/>
        <v>625000</v>
      </c>
      <c r="G27" s="18">
        <v>50875</v>
      </c>
      <c r="H27" s="18"/>
      <c r="I27" s="18">
        <v>1500</v>
      </c>
      <c r="J27" s="18"/>
      <c r="K27" s="18"/>
      <c r="L27" s="18">
        <f t="shared" si="0"/>
        <v>5237.5</v>
      </c>
      <c r="M27" s="18">
        <f t="shared" si="1"/>
        <v>57612.5</v>
      </c>
      <c r="N27" s="18">
        <v>8000</v>
      </c>
      <c r="O27" s="18"/>
      <c r="P27" s="18">
        <f t="shared" si="6"/>
        <v>0</v>
      </c>
      <c r="Q27" s="18">
        <f t="shared" si="7"/>
        <v>0</v>
      </c>
      <c r="R27" s="18">
        <f t="shared" si="4"/>
        <v>0</v>
      </c>
    </row>
    <row r="28" spans="1:19" ht="60" x14ac:dyDescent="0.2">
      <c r="A28" s="4">
        <v>5</v>
      </c>
      <c r="B28" s="7" t="s">
        <v>22</v>
      </c>
      <c r="C28" s="4">
        <v>3</v>
      </c>
      <c r="D28" s="10" t="s">
        <v>18</v>
      </c>
      <c r="E28" s="18">
        <v>25000</v>
      </c>
      <c r="F28" s="18">
        <f t="shared" si="5"/>
        <v>75000</v>
      </c>
      <c r="G28" s="18">
        <v>50875</v>
      </c>
      <c r="H28" s="18"/>
      <c r="I28" s="18">
        <v>1500</v>
      </c>
      <c r="J28" s="18"/>
      <c r="K28" s="18"/>
      <c r="L28" s="18">
        <f t="shared" si="0"/>
        <v>5237.5</v>
      </c>
      <c r="M28" s="18">
        <f t="shared" si="1"/>
        <v>57612.5</v>
      </c>
      <c r="N28" s="18">
        <v>8000</v>
      </c>
      <c r="O28" s="18"/>
      <c r="P28" s="18">
        <f t="shared" si="6"/>
        <v>0</v>
      </c>
      <c r="Q28" s="18">
        <f t="shared" si="7"/>
        <v>0</v>
      </c>
      <c r="R28" s="18">
        <f t="shared" si="4"/>
        <v>0</v>
      </c>
    </row>
    <row r="29" spans="1:19" ht="45" x14ac:dyDescent="0.2">
      <c r="A29" s="9">
        <v>6</v>
      </c>
      <c r="B29" s="7" t="s">
        <v>23</v>
      </c>
      <c r="C29" s="9">
        <v>44</v>
      </c>
      <c r="D29" s="13" t="s">
        <v>18</v>
      </c>
      <c r="E29" s="18">
        <v>19000</v>
      </c>
      <c r="F29" s="18">
        <f t="shared" si="5"/>
        <v>836000</v>
      </c>
      <c r="G29" s="18">
        <v>19000</v>
      </c>
      <c r="H29" s="18"/>
      <c r="I29" s="18">
        <v>0</v>
      </c>
      <c r="J29" s="18"/>
      <c r="K29" s="18"/>
      <c r="L29" s="18">
        <f t="shared" si="0"/>
        <v>1900</v>
      </c>
      <c r="M29" s="18">
        <f t="shared" si="1"/>
        <v>20900</v>
      </c>
      <c r="N29" s="18">
        <v>6000</v>
      </c>
      <c r="O29" s="18"/>
      <c r="P29" s="18">
        <f t="shared" si="6"/>
        <v>0</v>
      </c>
      <c r="Q29" s="18">
        <f t="shared" si="7"/>
        <v>0</v>
      </c>
      <c r="R29" s="18">
        <f t="shared" si="4"/>
        <v>0</v>
      </c>
    </row>
    <row r="30" spans="1:19" ht="45" x14ac:dyDescent="0.2">
      <c r="A30" s="9">
        <v>7</v>
      </c>
      <c r="B30" s="7" t="s">
        <v>24</v>
      </c>
      <c r="C30" s="9">
        <v>4</v>
      </c>
      <c r="D30" s="13" t="s">
        <v>18</v>
      </c>
      <c r="E30" s="18">
        <v>17500</v>
      </c>
      <c r="F30" s="18">
        <f t="shared" si="5"/>
        <v>70000</v>
      </c>
      <c r="G30" s="18">
        <v>17500</v>
      </c>
      <c r="H30" s="18"/>
      <c r="I30" s="18">
        <v>0</v>
      </c>
      <c r="J30" s="18"/>
      <c r="K30" s="18"/>
      <c r="L30" s="18">
        <f t="shared" si="0"/>
        <v>1750</v>
      </c>
      <c r="M30" s="18">
        <f t="shared" si="1"/>
        <v>19250</v>
      </c>
      <c r="N30" s="18">
        <v>6000</v>
      </c>
      <c r="O30" s="18"/>
      <c r="P30" s="18">
        <f t="shared" si="6"/>
        <v>0</v>
      </c>
      <c r="Q30" s="18">
        <f t="shared" si="7"/>
        <v>0</v>
      </c>
      <c r="R30" s="18">
        <f t="shared" si="4"/>
        <v>0</v>
      </c>
    </row>
    <row r="31" spans="1:19" ht="45" x14ac:dyDescent="0.2">
      <c r="A31" s="4">
        <v>8</v>
      </c>
      <c r="B31" s="7" t="s">
        <v>25</v>
      </c>
      <c r="C31" s="4">
        <v>56</v>
      </c>
      <c r="D31" s="10" t="s">
        <v>18</v>
      </c>
      <c r="E31" s="18">
        <v>1800</v>
      </c>
      <c r="F31" s="18">
        <f t="shared" si="5"/>
        <v>100800</v>
      </c>
      <c r="G31" s="18">
        <v>1875</v>
      </c>
      <c r="H31" s="18"/>
      <c r="I31" s="18">
        <v>0</v>
      </c>
      <c r="J31" s="18"/>
      <c r="K31" s="18"/>
      <c r="L31" s="18">
        <f t="shared" si="0"/>
        <v>187.5</v>
      </c>
      <c r="M31" s="18">
        <f t="shared" si="1"/>
        <v>2062.5</v>
      </c>
      <c r="N31" s="18">
        <v>500</v>
      </c>
      <c r="O31" s="18"/>
      <c r="P31" s="18">
        <f t="shared" si="6"/>
        <v>0</v>
      </c>
      <c r="Q31" s="18">
        <f t="shared" si="7"/>
        <v>0</v>
      </c>
      <c r="R31" s="18">
        <f t="shared" si="4"/>
        <v>0</v>
      </c>
    </row>
    <row r="32" spans="1:19" ht="45" x14ac:dyDescent="0.2">
      <c r="A32" s="4">
        <v>9</v>
      </c>
      <c r="B32" s="7" t="s">
        <v>26</v>
      </c>
      <c r="C32" s="4">
        <v>28</v>
      </c>
      <c r="D32" s="10" t="s">
        <v>18</v>
      </c>
      <c r="E32" s="18">
        <v>6500</v>
      </c>
      <c r="F32" s="18">
        <f t="shared" si="5"/>
        <v>182000</v>
      </c>
      <c r="G32" s="18">
        <v>7800</v>
      </c>
      <c r="H32" s="18"/>
      <c r="I32" s="18">
        <v>0</v>
      </c>
      <c r="J32" s="18"/>
      <c r="K32" s="18"/>
      <c r="L32" s="18">
        <f t="shared" si="0"/>
        <v>780</v>
      </c>
      <c r="M32" s="18">
        <f t="shared" si="1"/>
        <v>8580</v>
      </c>
      <c r="N32" s="18">
        <v>1000</v>
      </c>
      <c r="O32" s="18"/>
      <c r="P32" s="18">
        <f t="shared" si="6"/>
        <v>0</v>
      </c>
      <c r="Q32" s="18">
        <f t="shared" si="7"/>
        <v>0</v>
      </c>
      <c r="R32" s="18">
        <f t="shared" si="4"/>
        <v>0</v>
      </c>
    </row>
    <row r="33" spans="1:18" ht="45" x14ac:dyDescent="0.2">
      <c r="A33" s="9">
        <v>10</v>
      </c>
      <c r="B33" s="7" t="s">
        <v>27</v>
      </c>
      <c r="C33" s="9">
        <v>100</v>
      </c>
      <c r="D33" s="13" t="s">
        <v>18</v>
      </c>
      <c r="E33" s="18">
        <v>2250</v>
      </c>
      <c r="F33" s="18">
        <f t="shared" si="5"/>
        <v>225000</v>
      </c>
      <c r="G33" s="18">
        <v>3000</v>
      </c>
      <c r="H33" s="18"/>
      <c r="I33" s="18">
        <v>0</v>
      </c>
      <c r="J33" s="18"/>
      <c r="K33" s="18"/>
      <c r="L33" s="18">
        <f t="shared" si="0"/>
        <v>300</v>
      </c>
      <c r="M33" s="18">
        <f t="shared" si="1"/>
        <v>3300</v>
      </c>
      <c r="N33" s="18">
        <v>500</v>
      </c>
      <c r="O33" s="18"/>
      <c r="P33" s="18">
        <f t="shared" si="6"/>
        <v>0</v>
      </c>
      <c r="Q33" s="18">
        <f t="shared" si="7"/>
        <v>0</v>
      </c>
      <c r="R33" s="18">
        <f t="shared" si="4"/>
        <v>0</v>
      </c>
    </row>
    <row r="34" spans="1:18" ht="45" x14ac:dyDescent="0.2">
      <c r="A34" s="4">
        <v>11</v>
      </c>
      <c r="B34" s="7" t="s">
        <v>28</v>
      </c>
      <c r="C34" s="4">
        <v>48</v>
      </c>
      <c r="D34" s="10" t="s">
        <v>18</v>
      </c>
      <c r="E34" s="18">
        <v>3500</v>
      </c>
      <c r="F34" s="18">
        <f t="shared" si="5"/>
        <v>168000</v>
      </c>
      <c r="G34" s="18">
        <v>5500</v>
      </c>
      <c r="H34" s="18"/>
      <c r="I34" s="18">
        <v>0</v>
      </c>
      <c r="J34" s="18"/>
      <c r="K34" s="18"/>
      <c r="L34" s="18">
        <f t="shared" si="0"/>
        <v>550</v>
      </c>
      <c r="M34" s="18">
        <f t="shared" si="1"/>
        <v>6050</v>
      </c>
      <c r="N34" s="18">
        <v>500</v>
      </c>
      <c r="O34" s="18"/>
      <c r="P34" s="18">
        <f t="shared" si="6"/>
        <v>0</v>
      </c>
      <c r="Q34" s="18">
        <f t="shared" si="7"/>
        <v>0</v>
      </c>
      <c r="R34" s="18">
        <f t="shared" si="4"/>
        <v>0</v>
      </c>
    </row>
    <row r="35" spans="1:18" ht="30" x14ac:dyDescent="0.2">
      <c r="A35" s="9">
        <v>12</v>
      </c>
      <c r="B35" s="7" t="s">
        <v>29</v>
      </c>
      <c r="C35" s="9">
        <v>28</v>
      </c>
      <c r="D35" s="13" t="s">
        <v>18</v>
      </c>
      <c r="E35" s="18">
        <v>3900</v>
      </c>
      <c r="F35" s="18">
        <f t="shared" si="5"/>
        <v>109200</v>
      </c>
      <c r="G35" s="18">
        <v>5000</v>
      </c>
      <c r="H35" s="18"/>
      <c r="I35" s="18">
        <v>0</v>
      </c>
      <c r="J35" s="18"/>
      <c r="K35" s="18"/>
      <c r="L35" s="18">
        <f t="shared" si="0"/>
        <v>500</v>
      </c>
      <c r="M35" s="18">
        <f t="shared" si="1"/>
        <v>5500</v>
      </c>
      <c r="N35" s="18">
        <v>500</v>
      </c>
      <c r="O35" s="18"/>
      <c r="P35" s="18">
        <f t="shared" si="6"/>
        <v>0</v>
      </c>
      <c r="Q35" s="18">
        <f t="shared" si="7"/>
        <v>0</v>
      </c>
      <c r="R35" s="18">
        <f t="shared" si="4"/>
        <v>0</v>
      </c>
    </row>
    <row r="36" spans="1:18" ht="30" x14ac:dyDescent="0.2">
      <c r="A36" s="9">
        <v>13</v>
      </c>
      <c r="B36" s="7" t="s">
        <v>30</v>
      </c>
      <c r="C36" s="9">
        <v>48</v>
      </c>
      <c r="D36" s="13" t="s">
        <v>18</v>
      </c>
      <c r="E36" s="18">
        <v>5200</v>
      </c>
      <c r="F36" s="18">
        <f t="shared" si="5"/>
        <v>249600</v>
      </c>
      <c r="G36" s="18">
        <v>5200</v>
      </c>
      <c r="H36" s="18"/>
      <c r="I36" s="18">
        <v>0</v>
      </c>
      <c r="J36" s="18"/>
      <c r="K36" s="18"/>
      <c r="L36" s="18">
        <f t="shared" si="0"/>
        <v>520</v>
      </c>
      <c r="M36" s="18">
        <f t="shared" si="1"/>
        <v>5720</v>
      </c>
      <c r="N36" s="18">
        <v>750</v>
      </c>
      <c r="O36" s="18"/>
      <c r="P36" s="18">
        <f t="shared" si="6"/>
        <v>0</v>
      </c>
      <c r="Q36" s="18">
        <f t="shared" si="7"/>
        <v>0</v>
      </c>
      <c r="R36" s="18">
        <f t="shared" si="4"/>
        <v>0</v>
      </c>
    </row>
    <row r="37" spans="1:18" ht="30" x14ac:dyDescent="0.2">
      <c r="A37" s="9">
        <v>14</v>
      </c>
      <c r="B37" s="7" t="s">
        <v>31</v>
      </c>
      <c r="C37" s="9">
        <v>48</v>
      </c>
      <c r="D37" s="13" t="s">
        <v>18</v>
      </c>
      <c r="E37" s="18">
        <v>9900</v>
      </c>
      <c r="F37" s="18">
        <f t="shared" si="5"/>
        <v>475200</v>
      </c>
      <c r="G37" s="18">
        <v>9900</v>
      </c>
      <c r="H37" s="18"/>
      <c r="I37" s="18">
        <v>0</v>
      </c>
      <c r="J37" s="18"/>
      <c r="K37" s="18"/>
      <c r="L37" s="18">
        <f t="shared" si="0"/>
        <v>990</v>
      </c>
      <c r="M37" s="18">
        <f t="shared" si="1"/>
        <v>10890</v>
      </c>
      <c r="N37" s="18">
        <v>2000</v>
      </c>
      <c r="O37" s="18"/>
      <c r="P37" s="18">
        <f t="shared" si="6"/>
        <v>0</v>
      </c>
      <c r="Q37" s="18">
        <f t="shared" si="7"/>
        <v>0</v>
      </c>
      <c r="R37" s="18">
        <f t="shared" si="4"/>
        <v>0</v>
      </c>
    </row>
    <row r="38" spans="1:18" ht="30" x14ac:dyDescent="0.2">
      <c r="A38" s="9">
        <v>15</v>
      </c>
      <c r="B38" s="7" t="s">
        <v>32</v>
      </c>
      <c r="C38" s="9">
        <v>48</v>
      </c>
      <c r="D38" s="13" t="s">
        <v>18</v>
      </c>
      <c r="E38" s="18">
        <v>10500</v>
      </c>
      <c r="F38" s="18">
        <f t="shared" si="5"/>
        <v>504000</v>
      </c>
      <c r="G38" s="18">
        <v>30000</v>
      </c>
      <c r="H38" s="18"/>
      <c r="I38" s="18">
        <v>0</v>
      </c>
      <c r="J38" s="18"/>
      <c r="K38" s="18"/>
      <c r="L38" s="18">
        <f t="shared" si="0"/>
        <v>3000</v>
      </c>
      <c r="M38" s="18">
        <f t="shared" si="1"/>
        <v>33000</v>
      </c>
      <c r="N38" s="18">
        <v>1200</v>
      </c>
      <c r="O38" s="18"/>
      <c r="P38" s="18">
        <f t="shared" si="6"/>
        <v>0</v>
      </c>
      <c r="Q38" s="18">
        <f t="shared" si="7"/>
        <v>0</v>
      </c>
      <c r="R38" s="18">
        <f t="shared" si="4"/>
        <v>0</v>
      </c>
    </row>
    <row r="39" spans="1:18" ht="30" x14ac:dyDescent="0.2">
      <c r="A39" s="9">
        <v>16</v>
      </c>
      <c r="B39" s="7" t="s">
        <v>33</v>
      </c>
      <c r="C39" s="9">
        <v>12</v>
      </c>
      <c r="D39" s="14" t="s">
        <v>18</v>
      </c>
      <c r="E39" s="18">
        <v>18900</v>
      </c>
      <c r="F39" s="18">
        <f t="shared" si="5"/>
        <v>226800</v>
      </c>
      <c r="G39" s="18">
        <v>18900</v>
      </c>
      <c r="H39" s="18"/>
      <c r="I39" s="18">
        <v>0</v>
      </c>
      <c r="J39" s="18"/>
      <c r="K39" s="18"/>
      <c r="L39" s="18">
        <f t="shared" si="0"/>
        <v>1890</v>
      </c>
      <c r="M39" s="18">
        <f t="shared" si="1"/>
        <v>20790</v>
      </c>
      <c r="N39" s="18">
        <v>2000</v>
      </c>
      <c r="O39" s="18"/>
      <c r="P39" s="18">
        <f t="shared" si="6"/>
        <v>0</v>
      </c>
      <c r="Q39" s="18">
        <f t="shared" si="7"/>
        <v>0</v>
      </c>
      <c r="R39" s="18">
        <f t="shared" si="4"/>
        <v>0</v>
      </c>
    </row>
    <row r="40" spans="1:18" ht="15" x14ac:dyDescent="0.2">
      <c r="A40" s="9">
        <v>17</v>
      </c>
      <c r="B40" s="15" t="s">
        <v>34</v>
      </c>
      <c r="C40" s="3"/>
      <c r="D40" s="3"/>
      <c r="E40" s="3"/>
      <c r="F40" s="3"/>
      <c r="G40" s="3"/>
      <c r="H40" s="3"/>
      <c r="I40" s="3"/>
      <c r="J40" s="3"/>
      <c r="K40" s="3"/>
      <c r="L40" s="18"/>
      <c r="M40" s="18"/>
      <c r="N40" s="3"/>
      <c r="O40" s="3"/>
      <c r="P40" s="18"/>
      <c r="Q40" s="18"/>
      <c r="R40" s="18"/>
    </row>
    <row r="41" spans="1:18" ht="180.75" customHeight="1" x14ac:dyDescent="0.2">
      <c r="A41" s="16" t="s">
        <v>35</v>
      </c>
      <c r="B41" s="7" t="s">
        <v>92</v>
      </c>
      <c r="C41" s="5"/>
      <c r="D41" s="5"/>
      <c r="E41" s="5"/>
      <c r="F41" s="5"/>
      <c r="G41" s="5"/>
      <c r="H41" s="5"/>
      <c r="I41" s="5"/>
      <c r="J41" s="5"/>
      <c r="K41" s="5"/>
      <c r="L41" s="18"/>
      <c r="M41" s="18"/>
      <c r="N41" s="5"/>
      <c r="O41" s="5"/>
      <c r="P41" s="18"/>
      <c r="Q41" s="18"/>
      <c r="R41" s="18"/>
    </row>
    <row r="42" spans="1:18" ht="15" x14ac:dyDescent="0.2">
      <c r="A42" s="10" t="s">
        <v>8</v>
      </c>
      <c r="B42" s="11" t="s">
        <v>36</v>
      </c>
      <c r="C42" s="4">
        <v>900</v>
      </c>
      <c r="D42" s="6" t="s">
        <v>12</v>
      </c>
      <c r="E42" s="18">
        <v>498</v>
      </c>
      <c r="F42" s="18">
        <f>E42*C42</f>
        <v>448200</v>
      </c>
      <c r="G42" s="18">
        <v>1196</v>
      </c>
      <c r="H42" s="18">
        <f>G42*5%</f>
        <v>59.800000000000004</v>
      </c>
      <c r="I42" s="18">
        <f>G42*40%</f>
        <v>478.40000000000003</v>
      </c>
      <c r="J42" s="18"/>
      <c r="K42" s="18">
        <f>G42*10%</f>
        <v>119.60000000000001</v>
      </c>
      <c r="L42" s="18">
        <f t="shared" si="0"/>
        <v>185.38</v>
      </c>
      <c r="M42" s="18">
        <f t="shared" si="1"/>
        <v>2039.18</v>
      </c>
      <c r="N42" s="18">
        <v>250</v>
      </c>
      <c r="O42" s="18"/>
      <c r="P42" s="18">
        <f t="shared" si="6"/>
        <v>0</v>
      </c>
      <c r="Q42" s="18">
        <f t="shared" si="7"/>
        <v>0</v>
      </c>
      <c r="R42" s="18">
        <f t="shared" si="4"/>
        <v>0</v>
      </c>
    </row>
    <row r="43" spans="1:18" ht="15" x14ac:dyDescent="0.2">
      <c r="A43" s="10" t="s">
        <v>37</v>
      </c>
      <c r="B43" s="11" t="s">
        <v>38</v>
      </c>
      <c r="C43" s="4">
        <v>300</v>
      </c>
      <c r="D43" s="6" t="s">
        <v>12</v>
      </c>
      <c r="E43" s="18">
        <v>370</v>
      </c>
      <c r="F43" s="18">
        <f>E43*C43</f>
        <v>111000</v>
      </c>
      <c r="G43" s="18">
        <v>568</v>
      </c>
      <c r="H43" s="18">
        <f>G43*5%</f>
        <v>28.400000000000002</v>
      </c>
      <c r="I43" s="18">
        <f>G43*40%</f>
        <v>227.20000000000002</v>
      </c>
      <c r="J43" s="18"/>
      <c r="K43" s="18">
        <f>G43*10%</f>
        <v>56.800000000000004</v>
      </c>
      <c r="L43" s="18">
        <f t="shared" si="0"/>
        <v>88.04</v>
      </c>
      <c r="M43" s="18">
        <f t="shared" si="1"/>
        <v>968.43999999999994</v>
      </c>
      <c r="N43" s="18">
        <v>200</v>
      </c>
      <c r="O43" s="39">
        <v>104.22</v>
      </c>
      <c r="P43" s="18">
        <f t="shared" si="6"/>
        <v>100930.81679999999</v>
      </c>
      <c r="Q43" s="18">
        <f t="shared" si="7"/>
        <v>20844</v>
      </c>
      <c r="R43" s="18">
        <f t="shared" si="4"/>
        <v>121774.81679999999</v>
      </c>
    </row>
    <row r="44" spans="1:18" ht="15" x14ac:dyDescent="0.2">
      <c r="A44" s="10" t="s">
        <v>39</v>
      </c>
      <c r="B44" s="11" t="s">
        <v>40</v>
      </c>
      <c r="C44" s="4">
        <v>700</v>
      </c>
      <c r="D44" s="6" t="s">
        <v>12</v>
      </c>
      <c r="E44" s="18">
        <v>198</v>
      </c>
      <c r="F44" s="18">
        <f>E44*C44</f>
        <v>138600</v>
      </c>
      <c r="G44" s="18">
        <v>416</v>
      </c>
      <c r="H44" s="18">
        <f>G44*5%</f>
        <v>20.8</v>
      </c>
      <c r="I44" s="18">
        <f>G44*40%</f>
        <v>166.4</v>
      </c>
      <c r="J44" s="18"/>
      <c r="K44" s="18">
        <f>G44*10%</f>
        <v>41.6</v>
      </c>
      <c r="L44" s="18">
        <f t="shared" si="0"/>
        <v>64.48</v>
      </c>
      <c r="M44" s="18">
        <f t="shared" si="1"/>
        <v>709.28</v>
      </c>
      <c r="N44" s="18">
        <v>175</v>
      </c>
      <c r="O44" s="39">
        <v>305.2</v>
      </c>
      <c r="P44" s="18">
        <f t="shared" si="6"/>
        <v>216472.25599999999</v>
      </c>
      <c r="Q44" s="18">
        <f t="shared" si="7"/>
        <v>53410</v>
      </c>
      <c r="R44" s="18">
        <f t="shared" si="4"/>
        <v>269882.25599999999</v>
      </c>
    </row>
    <row r="45" spans="1:18" ht="15" x14ac:dyDescent="0.2">
      <c r="A45" s="10" t="s">
        <v>41</v>
      </c>
      <c r="B45" s="11" t="s">
        <v>42</v>
      </c>
      <c r="C45" s="4">
        <v>850</v>
      </c>
      <c r="D45" s="6" t="s">
        <v>12</v>
      </c>
      <c r="E45" s="18">
        <v>160</v>
      </c>
      <c r="F45" s="18">
        <f>E45*C45</f>
        <v>136000</v>
      </c>
      <c r="G45" s="18">
        <v>313</v>
      </c>
      <c r="H45" s="18">
        <f>G45*5%</f>
        <v>15.65</v>
      </c>
      <c r="I45" s="18">
        <f>G45*40%</f>
        <v>125.2</v>
      </c>
      <c r="J45" s="18"/>
      <c r="K45" s="18">
        <f>G45*10%</f>
        <v>31.3</v>
      </c>
      <c r="L45" s="18">
        <f t="shared" si="0"/>
        <v>48.515000000000001</v>
      </c>
      <c r="M45" s="18">
        <f t="shared" si="1"/>
        <v>533.66499999999996</v>
      </c>
      <c r="N45" s="18">
        <v>150</v>
      </c>
      <c r="O45" s="39">
        <v>653.15</v>
      </c>
      <c r="P45" s="18">
        <f t="shared" si="6"/>
        <v>348563.29474999994</v>
      </c>
      <c r="Q45" s="18">
        <f t="shared" si="7"/>
        <v>97972.5</v>
      </c>
      <c r="R45" s="18">
        <f t="shared" si="4"/>
        <v>446535.79474999994</v>
      </c>
    </row>
    <row r="46" spans="1:18" ht="15" x14ac:dyDescent="0.2">
      <c r="A46" s="10" t="s">
        <v>43</v>
      </c>
      <c r="B46" s="11" t="s">
        <v>44</v>
      </c>
      <c r="C46" s="4">
        <v>1000</v>
      </c>
      <c r="D46" s="6" t="s">
        <v>12</v>
      </c>
      <c r="E46" s="18">
        <v>145</v>
      </c>
      <c r="F46" s="18">
        <f>E46*C46</f>
        <v>145000</v>
      </c>
      <c r="G46" s="18">
        <v>255</v>
      </c>
      <c r="H46" s="18">
        <f>G46*5%</f>
        <v>12.75</v>
      </c>
      <c r="I46" s="18">
        <f>G46*40%</f>
        <v>102</v>
      </c>
      <c r="J46" s="18"/>
      <c r="K46" s="18">
        <f>G46*10%</f>
        <v>25.5</v>
      </c>
      <c r="L46" s="18">
        <f t="shared" si="0"/>
        <v>39.525000000000006</v>
      </c>
      <c r="M46" s="18">
        <f t="shared" si="1"/>
        <v>434.77499999999998</v>
      </c>
      <c r="N46" s="18">
        <v>125</v>
      </c>
      <c r="O46" s="39">
        <v>440.82</v>
      </c>
      <c r="P46" s="18">
        <f t="shared" si="6"/>
        <v>191657.51549999998</v>
      </c>
      <c r="Q46" s="18">
        <f t="shared" si="7"/>
        <v>55102.5</v>
      </c>
      <c r="R46" s="18">
        <f t="shared" si="4"/>
        <v>246760.01549999998</v>
      </c>
    </row>
    <row r="47" spans="1:18" ht="15" x14ac:dyDescent="0.2">
      <c r="A47" s="17" t="s">
        <v>45</v>
      </c>
      <c r="B47" s="15" t="s">
        <v>46</v>
      </c>
      <c r="C47" s="3"/>
      <c r="D47" s="3"/>
      <c r="E47" s="3"/>
      <c r="F47" s="3"/>
      <c r="G47" s="3"/>
      <c r="H47" s="3"/>
      <c r="I47" s="3"/>
      <c r="J47" s="3"/>
      <c r="K47" s="3"/>
      <c r="L47" s="18">
        <f t="shared" si="0"/>
        <v>0</v>
      </c>
      <c r="M47" s="18"/>
      <c r="N47" s="3"/>
      <c r="O47" s="39"/>
      <c r="P47" s="18"/>
      <c r="Q47" s="18"/>
      <c r="R47" s="18"/>
    </row>
    <row r="48" spans="1:18" ht="15" x14ac:dyDescent="0.2">
      <c r="A48" s="10" t="s">
        <v>8</v>
      </c>
      <c r="B48" s="11" t="s">
        <v>36</v>
      </c>
      <c r="C48" s="4">
        <v>6</v>
      </c>
      <c r="D48" s="6" t="s">
        <v>7</v>
      </c>
      <c r="E48" s="18">
        <v>9900</v>
      </c>
      <c r="F48" s="18">
        <f>E48*C48</f>
        <v>59400</v>
      </c>
      <c r="G48" s="18">
        <v>16700</v>
      </c>
      <c r="H48" s="18"/>
      <c r="I48" s="18">
        <f>G48*25%</f>
        <v>4175</v>
      </c>
      <c r="J48" s="18"/>
      <c r="K48" s="18"/>
      <c r="L48" s="18">
        <f t="shared" si="0"/>
        <v>2087.5</v>
      </c>
      <c r="M48" s="18">
        <f t="shared" si="1"/>
        <v>22962.5</v>
      </c>
      <c r="N48" s="18">
        <v>2000</v>
      </c>
      <c r="O48" s="39"/>
      <c r="P48" s="18">
        <f t="shared" si="6"/>
        <v>0</v>
      </c>
      <c r="Q48" s="18">
        <f t="shared" si="7"/>
        <v>0</v>
      </c>
      <c r="R48" s="18">
        <f t="shared" si="4"/>
        <v>0</v>
      </c>
    </row>
    <row r="49" spans="1:18" ht="15" x14ac:dyDescent="0.2">
      <c r="A49" s="10" t="s">
        <v>37</v>
      </c>
      <c r="B49" s="11" t="s">
        <v>47</v>
      </c>
      <c r="C49" s="4">
        <v>6</v>
      </c>
      <c r="D49" s="6" t="s">
        <v>7</v>
      </c>
      <c r="E49" s="18">
        <v>8800</v>
      </c>
      <c r="F49" s="18">
        <f>E49*C49</f>
        <v>52800</v>
      </c>
      <c r="G49" s="18">
        <v>11930</v>
      </c>
      <c r="H49" s="18"/>
      <c r="I49" s="18">
        <f>G49*25%</f>
        <v>2982.5</v>
      </c>
      <c r="J49" s="18"/>
      <c r="K49" s="18"/>
      <c r="L49" s="18">
        <f t="shared" si="0"/>
        <v>1491.25</v>
      </c>
      <c r="M49" s="18">
        <f t="shared" si="1"/>
        <v>16403.75</v>
      </c>
      <c r="N49" s="18">
        <v>1500</v>
      </c>
      <c r="O49" s="39"/>
      <c r="P49" s="18">
        <f t="shared" si="6"/>
        <v>0</v>
      </c>
      <c r="Q49" s="18">
        <f t="shared" si="7"/>
        <v>0</v>
      </c>
      <c r="R49" s="18">
        <f t="shared" si="4"/>
        <v>0</v>
      </c>
    </row>
    <row r="50" spans="1:18" ht="15" x14ac:dyDescent="0.2">
      <c r="A50" s="10" t="s">
        <v>39</v>
      </c>
      <c r="B50" s="11" t="s">
        <v>38</v>
      </c>
      <c r="C50" s="4">
        <v>10</v>
      </c>
      <c r="D50" s="6" t="s">
        <v>7</v>
      </c>
      <c r="E50" s="18">
        <v>7700</v>
      </c>
      <c r="F50" s="18">
        <f>E50*C50</f>
        <v>77000</v>
      </c>
      <c r="G50" s="18">
        <v>8070</v>
      </c>
      <c r="H50" s="18"/>
      <c r="I50" s="18">
        <f>G50*25%</f>
        <v>2017.5</v>
      </c>
      <c r="J50" s="18"/>
      <c r="K50" s="18"/>
      <c r="L50" s="18">
        <f t="shared" si="0"/>
        <v>1008.75</v>
      </c>
      <c r="M50" s="18">
        <f t="shared" si="1"/>
        <v>11096.25</v>
      </c>
      <c r="N50" s="18">
        <v>1200</v>
      </c>
      <c r="O50" s="39"/>
      <c r="P50" s="18">
        <f t="shared" si="6"/>
        <v>0</v>
      </c>
      <c r="Q50" s="18">
        <f t="shared" si="7"/>
        <v>0</v>
      </c>
      <c r="R50" s="18">
        <f t="shared" si="4"/>
        <v>0</v>
      </c>
    </row>
    <row r="51" spans="1:18" ht="15" x14ac:dyDescent="0.2">
      <c r="A51" s="10" t="s">
        <v>41</v>
      </c>
      <c r="B51" s="11" t="s">
        <v>40</v>
      </c>
      <c r="C51" s="4">
        <v>12</v>
      </c>
      <c r="D51" s="6" t="s">
        <v>7</v>
      </c>
      <c r="E51" s="18">
        <v>6500</v>
      </c>
      <c r="F51" s="18">
        <f>E51*C51</f>
        <v>78000</v>
      </c>
      <c r="G51" s="18">
        <v>5700</v>
      </c>
      <c r="H51" s="18"/>
      <c r="I51" s="18">
        <f>G51*25%</f>
        <v>1425</v>
      </c>
      <c r="J51" s="18"/>
      <c r="K51" s="18"/>
      <c r="L51" s="18">
        <f t="shared" si="0"/>
        <v>712.5</v>
      </c>
      <c r="M51" s="18">
        <f t="shared" si="1"/>
        <v>7837.5</v>
      </c>
      <c r="N51" s="18">
        <v>1000</v>
      </c>
      <c r="O51" s="39"/>
      <c r="P51" s="18">
        <f t="shared" si="6"/>
        <v>0</v>
      </c>
      <c r="Q51" s="18">
        <f t="shared" si="7"/>
        <v>0</v>
      </c>
      <c r="R51" s="18">
        <f t="shared" si="4"/>
        <v>0</v>
      </c>
    </row>
    <row r="52" spans="1:18" ht="15" x14ac:dyDescent="0.2">
      <c r="A52" s="10" t="s">
        <v>48</v>
      </c>
      <c r="B52" s="11" t="s">
        <v>42</v>
      </c>
      <c r="C52" s="4">
        <v>6</v>
      </c>
      <c r="D52" s="6" t="s">
        <v>7</v>
      </c>
      <c r="E52" s="18">
        <v>5000</v>
      </c>
      <c r="F52" s="18">
        <f>E52*C52</f>
        <v>30000</v>
      </c>
      <c r="G52" s="18">
        <v>4080</v>
      </c>
      <c r="H52" s="18"/>
      <c r="I52" s="18">
        <f>G52*25%</f>
        <v>1020</v>
      </c>
      <c r="J52" s="18"/>
      <c r="K52" s="18"/>
      <c r="L52" s="18">
        <f t="shared" si="0"/>
        <v>510</v>
      </c>
      <c r="M52" s="18">
        <f t="shared" si="1"/>
        <v>5610</v>
      </c>
      <c r="N52" s="18">
        <v>1000</v>
      </c>
      <c r="O52" s="39"/>
      <c r="P52" s="18">
        <f t="shared" si="6"/>
        <v>0</v>
      </c>
      <c r="Q52" s="18">
        <f t="shared" si="7"/>
        <v>0</v>
      </c>
      <c r="R52" s="18">
        <f t="shared" si="4"/>
        <v>0</v>
      </c>
    </row>
    <row r="53" spans="1:18" ht="15" x14ac:dyDescent="0.2">
      <c r="A53" s="17" t="s">
        <v>49</v>
      </c>
      <c r="B53" s="15" t="s">
        <v>50</v>
      </c>
      <c r="C53" s="3"/>
      <c r="D53" s="3"/>
      <c r="E53" s="3"/>
      <c r="F53" s="3"/>
      <c r="G53" s="3"/>
      <c r="H53" s="3"/>
      <c r="I53" s="3"/>
      <c r="J53" s="3"/>
      <c r="K53" s="3"/>
      <c r="L53" s="18">
        <f t="shared" si="0"/>
        <v>0</v>
      </c>
      <c r="M53" s="18"/>
      <c r="N53" s="3"/>
      <c r="O53" s="39"/>
      <c r="P53" s="18"/>
      <c r="Q53" s="18"/>
      <c r="R53" s="18"/>
    </row>
    <row r="54" spans="1:18" ht="15" x14ac:dyDescent="0.2">
      <c r="A54" s="10" t="s">
        <v>8</v>
      </c>
      <c r="B54" s="11" t="s">
        <v>44</v>
      </c>
      <c r="C54" s="4">
        <v>9</v>
      </c>
      <c r="D54" s="6" t="s">
        <v>7</v>
      </c>
      <c r="E54" s="18">
        <v>2200</v>
      </c>
      <c r="F54" s="18">
        <f t="shared" ref="F54:F59" si="8">E54*C54</f>
        <v>19800</v>
      </c>
      <c r="G54" s="18">
        <v>2760</v>
      </c>
      <c r="H54" s="18"/>
      <c r="I54" s="18">
        <f t="shared" ref="I54:I59" si="9">G54*25%</f>
        <v>690</v>
      </c>
      <c r="J54" s="18"/>
      <c r="K54" s="18"/>
      <c r="L54" s="18">
        <f t="shared" si="0"/>
        <v>345</v>
      </c>
      <c r="M54" s="18">
        <f t="shared" si="1"/>
        <v>3795</v>
      </c>
      <c r="N54" s="18">
        <v>1000</v>
      </c>
      <c r="O54" s="39"/>
      <c r="P54" s="18">
        <f t="shared" si="6"/>
        <v>0</v>
      </c>
      <c r="Q54" s="18">
        <f t="shared" si="7"/>
        <v>0</v>
      </c>
      <c r="R54" s="18">
        <f t="shared" si="4"/>
        <v>0</v>
      </c>
    </row>
    <row r="55" spans="1:18" ht="15" x14ac:dyDescent="0.2">
      <c r="A55" s="10" t="s">
        <v>37</v>
      </c>
      <c r="B55" s="11" t="s">
        <v>36</v>
      </c>
      <c r="C55" s="4">
        <v>3</v>
      </c>
      <c r="D55" s="6" t="s">
        <v>7</v>
      </c>
      <c r="E55" s="18">
        <v>6800</v>
      </c>
      <c r="F55" s="18">
        <f t="shared" si="8"/>
        <v>20400</v>
      </c>
      <c r="G55" s="18">
        <v>16890</v>
      </c>
      <c r="H55" s="18"/>
      <c r="I55" s="18">
        <f t="shared" si="9"/>
        <v>4222.5</v>
      </c>
      <c r="J55" s="18"/>
      <c r="K55" s="18"/>
      <c r="L55" s="18">
        <f t="shared" si="0"/>
        <v>2111.25</v>
      </c>
      <c r="M55" s="18">
        <f t="shared" si="1"/>
        <v>23223.75</v>
      </c>
      <c r="N55" s="18">
        <v>2000</v>
      </c>
      <c r="O55" s="39"/>
      <c r="P55" s="18">
        <f t="shared" si="6"/>
        <v>0</v>
      </c>
      <c r="Q55" s="18">
        <f t="shared" si="7"/>
        <v>0</v>
      </c>
      <c r="R55" s="18">
        <f t="shared" si="4"/>
        <v>0</v>
      </c>
    </row>
    <row r="56" spans="1:18" ht="15" x14ac:dyDescent="0.2">
      <c r="A56" s="10" t="s">
        <v>51</v>
      </c>
      <c r="B56" s="11" t="s">
        <v>52</v>
      </c>
      <c r="C56" s="4">
        <v>2</v>
      </c>
      <c r="D56" s="6" t="s">
        <v>7</v>
      </c>
      <c r="E56" s="18">
        <v>8000</v>
      </c>
      <c r="F56" s="18">
        <f t="shared" si="8"/>
        <v>16000</v>
      </c>
      <c r="G56" s="18">
        <v>9600</v>
      </c>
      <c r="H56" s="18"/>
      <c r="I56" s="18">
        <f t="shared" si="9"/>
        <v>2400</v>
      </c>
      <c r="J56" s="18"/>
      <c r="K56" s="18"/>
      <c r="L56" s="18">
        <f t="shared" si="0"/>
        <v>1200</v>
      </c>
      <c r="M56" s="18">
        <f t="shared" si="1"/>
        <v>13200</v>
      </c>
      <c r="N56" s="18">
        <v>1500</v>
      </c>
      <c r="O56" s="39"/>
      <c r="P56" s="18">
        <f t="shared" si="6"/>
        <v>0</v>
      </c>
      <c r="Q56" s="18">
        <f t="shared" si="7"/>
        <v>0</v>
      </c>
      <c r="R56" s="18">
        <f t="shared" si="4"/>
        <v>0</v>
      </c>
    </row>
    <row r="57" spans="1:18" ht="15" x14ac:dyDescent="0.2">
      <c r="A57" s="10" t="s">
        <v>53</v>
      </c>
      <c r="B57" s="11" t="s">
        <v>54</v>
      </c>
      <c r="C57" s="4">
        <v>2</v>
      </c>
      <c r="D57" s="6" t="s">
        <v>7</v>
      </c>
      <c r="E57" s="18">
        <v>6000</v>
      </c>
      <c r="F57" s="18">
        <f t="shared" si="8"/>
        <v>12000</v>
      </c>
      <c r="G57" s="18">
        <v>8750</v>
      </c>
      <c r="H57" s="18"/>
      <c r="I57" s="18">
        <f t="shared" si="9"/>
        <v>2187.5</v>
      </c>
      <c r="J57" s="18"/>
      <c r="K57" s="18"/>
      <c r="L57" s="18">
        <f t="shared" si="0"/>
        <v>1093.75</v>
      </c>
      <c r="M57" s="18">
        <f t="shared" si="1"/>
        <v>12031.25</v>
      </c>
      <c r="N57" s="18">
        <v>2000</v>
      </c>
      <c r="O57" s="39"/>
      <c r="P57" s="18">
        <f t="shared" si="6"/>
        <v>0</v>
      </c>
      <c r="Q57" s="18">
        <f t="shared" si="7"/>
        <v>0</v>
      </c>
      <c r="R57" s="18">
        <f t="shared" si="4"/>
        <v>0</v>
      </c>
    </row>
    <row r="58" spans="1:18" ht="15" x14ac:dyDescent="0.2">
      <c r="A58" s="10" t="s">
        <v>55</v>
      </c>
      <c r="B58" s="11" t="s">
        <v>56</v>
      </c>
      <c r="C58" s="4">
        <v>2</v>
      </c>
      <c r="D58" s="6" t="s">
        <v>7</v>
      </c>
      <c r="E58" s="18">
        <v>4500</v>
      </c>
      <c r="F58" s="18">
        <f t="shared" si="8"/>
        <v>9000</v>
      </c>
      <c r="G58" s="18">
        <v>13800</v>
      </c>
      <c r="H58" s="18"/>
      <c r="I58" s="18">
        <f t="shared" si="9"/>
        <v>3450</v>
      </c>
      <c r="J58" s="18"/>
      <c r="K58" s="18"/>
      <c r="L58" s="18">
        <f t="shared" si="0"/>
        <v>1725</v>
      </c>
      <c r="M58" s="18">
        <f t="shared" si="1"/>
        <v>18975</v>
      </c>
      <c r="N58" s="18">
        <v>2000</v>
      </c>
      <c r="O58" s="39"/>
      <c r="P58" s="18">
        <f t="shared" si="6"/>
        <v>0</v>
      </c>
      <c r="Q58" s="18">
        <f t="shared" si="7"/>
        <v>0</v>
      </c>
      <c r="R58" s="18">
        <f t="shared" si="4"/>
        <v>0</v>
      </c>
    </row>
    <row r="59" spans="1:18" ht="15" x14ac:dyDescent="0.2">
      <c r="A59" s="10" t="s">
        <v>57</v>
      </c>
      <c r="B59" s="11" t="s">
        <v>58</v>
      </c>
      <c r="C59" s="4">
        <v>2</v>
      </c>
      <c r="D59" s="6" t="s">
        <v>7</v>
      </c>
      <c r="E59" s="18">
        <v>15000</v>
      </c>
      <c r="F59" s="18">
        <f t="shared" si="8"/>
        <v>30000</v>
      </c>
      <c r="G59" s="18">
        <v>15000</v>
      </c>
      <c r="H59" s="18"/>
      <c r="I59" s="18">
        <f t="shared" si="9"/>
        <v>3750</v>
      </c>
      <c r="J59" s="18"/>
      <c r="K59" s="18"/>
      <c r="L59" s="18">
        <f t="shared" si="0"/>
        <v>1875</v>
      </c>
      <c r="M59" s="18">
        <f t="shared" si="1"/>
        <v>20625</v>
      </c>
      <c r="N59" s="18">
        <v>2000</v>
      </c>
      <c r="O59" s="39"/>
      <c r="P59" s="18">
        <f t="shared" si="6"/>
        <v>0</v>
      </c>
      <c r="Q59" s="18">
        <f t="shared" si="7"/>
        <v>0</v>
      </c>
      <c r="R59" s="18">
        <f t="shared" si="4"/>
        <v>0</v>
      </c>
    </row>
    <row r="60" spans="1:18" ht="15" x14ac:dyDescent="0.2">
      <c r="A60" s="9">
        <v>18</v>
      </c>
      <c r="B60" s="15" t="s">
        <v>59</v>
      </c>
      <c r="C60" s="3"/>
      <c r="D60" s="3"/>
      <c r="E60" s="3"/>
      <c r="F60" s="3"/>
      <c r="G60" s="3"/>
      <c r="H60" s="3"/>
      <c r="I60" s="3"/>
      <c r="J60" s="3"/>
      <c r="K60" s="3"/>
      <c r="L60" s="18">
        <f t="shared" si="0"/>
        <v>0</v>
      </c>
      <c r="M60" s="18"/>
      <c r="N60" s="3"/>
      <c r="O60" s="39"/>
      <c r="P60" s="18"/>
      <c r="Q60" s="18"/>
      <c r="R60" s="18"/>
    </row>
    <row r="61" spans="1:18" ht="180" x14ac:dyDescent="0.2">
      <c r="A61" s="10" t="s">
        <v>35</v>
      </c>
      <c r="B61" s="7" t="s">
        <v>60</v>
      </c>
      <c r="C61" s="5"/>
      <c r="D61" s="5"/>
      <c r="E61" s="5"/>
      <c r="F61" s="5"/>
      <c r="G61" s="5"/>
      <c r="H61" s="5"/>
      <c r="I61" s="5"/>
      <c r="J61" s="5"/>
      <c r="K61" s="5"/>
      <c r="L61" s="18"/>
      <c r="M61" s="18"/>
      <c r="N61" s="5"/>
      <c r="O61" s="39"/>
      <c r="P61" s="18"/>
      <c r="Q61" s="18"/>
      <c r="R61" s="18"/>
    </row>
    <row r="62" spans="1:18" ht="15" x14ac:dyDescent="0.2">
      <c r="A62" s="10" t="s">
        <v>8</v>
      </c>
      <c r="B62" s="11" t="s">
        <v>61</v>
      </c>
      <c r="C62" s="4">
        <v>100</v>
      </c>
      <c r="D62" s="6" t="s">
        <v>12</v>
      </c>
      <c r="E62" s="18">
        <v>2300</v>
      </c>
      <c r="F62" s="18">
        <f>E62*C62</f>
        <v>230000</v>
      </c>
      <c r="G62" s="18">
        <v>3010</v>
      </c>
      <c r="H62" s="18">
        <f>G62*5%</f>
        <v>150.5</v>
      </c>
      <c r="I62" s="18">
        <f>G62*40%</f>
        <v>1204</v>
      </c>
      <c r="J62" s="18"/>
      <c r="K62" s="18">
        <f>G62*10%</f>
        <v>301</v>
      </c>
      <c r="L62" s="18">
        <f t="shared" si="0"/>
        <v>466.55</v>
      </c>
      <c r="M62" s="18">
        <f t="shared" si="1"/>
        <v>5132.05</v>
      </c>
      <c r="N62" s="18">
        <v>300</v>
      </c>
      <c r="O62" s="39"/>
      <c r="P62" s="18">
        <f t="shared" si="6"/>
        <v>0</v>
      </c>
      <c r="Q62" s="18">
        <f t="shared" si="7"/>
        <v>0</v>
      </c>
      <c r="R62" s="18">
        <f t="shared" si="4"/>
        <v>0</v>
      </c>
    </row>
    <row r="63" spans="1:18" ht="15" x14ac:dyDescent="0.2">
      <c r="A63" s="10" t="s">
        <v>37</v>
      </c>
      <c r="B63" s="11" t="s">
        <v>62</v>
      </c>
      <c r="C63" s="4">
        <v>160</v>
      </c>
      <c r="D63" s="6" t="s">
        <v>12</v>
      </c>
      <c r="E63" s="18">
        <v>1800</v>
      </c>
      <c r="F63" s="18">
        <f>E63*C63</f>
        <v>288000</v>
      </c>
      <c r="G63" s="18">
        <v>2002</v>
      </c>
      <c r="H63" s="18">
        <f>G63*5%</f>
        <v>100.10000000000001</v>
      </c>
      <c r="I63" s="18">
        <f>G63*40%</f>
        <v>800.80000000000007</v>
      </c>
      <c r="J63" s="18"/>
      <c r="K63" s="18">
        <f>G63*10%</f>
        <v>200.20000000000002</v>
      </c>
      <c r="L63" s="18">
        <f t="shared" si="0"/>
        <v>310.31</v>
      </c>
      <c r="M63" s="18">
        <f t="shared" si="1"/>
        <v>3413.41</v>
      </c>
      <c r="N63" s="18">
        <v>260</v>
      </c>
      <c r="O63" s="39">
        <v>44.4</v>
      </c>
      <c r="P63" s="18">
        <f t="shared" si="6"/>
        <v>151555.40399999998</v>
      </c>
      <c r="Q63" s="18">
        <f t="shared" si="7"/>
        <v>11544</v>
      </c>
      <c r="R63" s="18">
        <f t="shared" si="4"/>
        <v>163099.40399999998</v>
      </c>
    </row>
    <row r="64" spans="1:18" ht="15" x14ac:dyDescent="0.2">
      <c r="A64" s="10" t="s">
        <v>39</v>
      </c>
      <c r="B64" s="11" t="s">
        <v>63</v>
      </c>
      <c r="C64" s="4">
        <v>1300</v>
      </c>
      <c r="D64" s="6" t="s">
        <v>12</v>
      </c>
      <c r="E64" s="18">
        <v>990</v>
      </c>
      <c r="F64" s="18">
        <f>E64*C64</f>
        <v>1287000</v>
      </c>
      <c r="G64" s="18">
        <v>1058</v>
      </c>
      <c r="H64" s="18">
        <f>G64*5%</f>
        <v>52.900000000000006</v>
      </c>
      <c r="I64" s="18">
        <f>G64*40%</f>
        <v>423.20000000000005</v>
      </c>
      <c r="J64" s="18"/>
      <c r="K64" s="18">
        <f>G64*10%</f>
        <v>105.80000000000001</v>
      </c>
      <c r="L64" s="18">
        <f t="shared" si="0"/>
        <v>163.99</v>
      </c>
      <c r="M64" s="18">
        <f t="shared" si="1"/>
        <v>1803.89</v>
      </c>
      <c r="N64" s="18">
        <v>220</v>
      </c>
      <c r="O64" s="39">
        <v>567.70000000000005</v>
      </c>
      <c r="P64" s="18">
        <f t="shared" si="6"/>
        <v>1024068.3530000001</v>
      </c>
      <c r="Q64" s="18">
        <f t="shared" si="7"/>
        <v>124894.00000000001</v>
      </c>
      <c r="R64" s="18">
        <f t="shared" si="4"/>
        <v>1148962.3530000001</v>
      </c>
    </row>
    <row r="65" spans="1:18" ht="15" x14ac:dyDescent="0.2">
      <c r="A65" s="10" t="s">
        <v>41</v>
      </c>
      <c r="B65" s="11" t="s">
        <v>64</v>
      </c>
      <c r="C65" s="4">
        <v>1400</v>
      </c>
      <c r="D65" s="6" t="s">
        <v>12</v>
      </c>
      <c r="E65" s="18">
        <v>680</v>
      </c>
      <c r="F65" s="18">
        <f>E65*C65</f>
        <v>952000</v>
      </c>
      <c r="G65" s="18">
        <v>729</v>
      </c>
      <c r="H65" s="18">
        <f>G65*5%</f>
        <v>36.450000000000003</v>
      </c>
      <c r="I65" s="18">
        <f>G65*40%</f>
        <v>291.60000000000002</v>
      </c>
      <c r="J65" s="18"/>
      <c r="K65" s="18">
        <f>G65*10%</f>
        <v>72.900000000000006</v>
      </c>
      <c r="L65" s="18">
        <f t="shared" si="0"/>
        <v>112.99500000000003</v>
      </c>
      <c r="M65" s="18">
        <f t="shared" si="1"/>
        <v>1242.9450000000002</v>
      </c>
      <c r="N65" s="18">
        <v>215</v>
      </c>
      <c r="O65" s="39">
        <v>253.66</v>
      </c>
      <c r="P65" s="18">
        <f t="shared" si="6"/>
        <v>315285.42870000005</v>
      </c>
      <c r="Q65" s="18">
        <f t="shared" si="7"/>
        <v>54536.9</v>
      </c>
      <c r="R65" s="18">
        <f t="shared" si="4"/>
        <v>369822.32870000007</v>
      </c>
    </row>
    <row r="66" spans="1:18" ht="15" x14ac:dyDescent="0.2">
      <c r="A66" s="10" t="s">
        <v>43</v>
      </c>
      <c r="B66" s="11" t="s">
        <v>36</v>
      </c>
      <c r="C66" s="4">
        <v>1200</v>
      </c>
      <c r="D66" s="6" t="s">
        <v>12</v>
      </c>
      <c r="E66" s="18">
        <v>310</v>
      </c>
      <c r="F66" s="18">
        <f>E66*C66</f>
        <v>372000</v>
      </c>
      <c r="G66" s="18">
        <v>375</v>
      </c>
      <c r="H66" s="18">
        <f>G66*5%</f>
        <v>18.75</v>
      </c>
      <c r="I66" s="18">
        <f>G66*40%</f>
        <v>150</v>
      </c>
      <c r="J66" s="18"/>
      <c r="K66" s="18">
        <f>G66*10%</f>
        <v>37.5</v>
      </c>
      <c r="L66" s="18">
        <f t="shared" si="0"/>
        <v>58.125</v>
      </c>
      <c r="M66" s="18">
        <f t="shared" si="1"/>
        <v>639.375</v>
      </c>
      <c r="N66" s="18">
        <v>200</v>
      </c>
      <c r="O66" s="39">
        <v>507.42</v>
      </c>
      <c r="P66" s="18">
        <f t="shared" si="6"/>
        <v>324431.66250000003</v>
      </c>
      <c r="Q66" s="18">
        <f t="shared" si="7"/>
        <v>101484</v>
      </c>
      <c r="R66" s="18">
        <f t="shared" si="4"/>
        <v>425915.66250000003</v>
      </c>
    </row>
    <row r="67" spans="1:18" ht="30" x14ac:dyDescent="0.2">
      <c r="A67" s="9">
        <v>19</v>
      </c>
      <c r="B67" s="7" t="s">
        <v>65</v>
      </c>
      <c r="C67" s="3"/>
      <c r="D67" s="3"/>
      <c r="E67" s="3"/>
      <c r="F67" s="3"/>
      <c r="G67" s="3"/>
      <c r="H67" s="3"/>
      <c r="I67" s="3"/>
      <c r="J67" s="3"/>
      <c r="K67" s="3"/>
      <c r="L67" s="18"/>
      <c r="M67" s="18"/>
      <c r="N67" s="3"/>
      <c r="O67" s="39"/>
      <c r="P67" s="18"/>
      <c r="Q67" s="18"/>
      <c r="R67" s="18"/>
    </row>
    <row r="68" spans="1:18" ht="30" x14ac:dyDescent="0.2">
      <c r="A68" s="10" t="s">
        <v>66</v>
      </c>
      <c r="B68" s="11" t="s">
        <v>62</v>
      </c>
      <c r="C68" s="4">
        <v>2</v>
      </c>
      <c r="D68" s="6" t="s">
        <v>18</v>
      </c>
      <c r="E68" s="18">
        <v>6000</v>
      </c>
      <c r="F68" s="18">
        <f>E68*C68</f>
        <v>12000</v>
      </c>
      <c r="G68" s="18">
        <v>14500</v>
      </c>
      <c r="H68" s="18">
        <v>0</v>
      </c>
      <c r="I68" s="18">
        <v>0</v>
      </c>
      <c r="J68" s="18">
        <v>0</v>
      </c>
      <c r="K68" s="18">
        <v>0</v>
      </c>
      <c r="L68" s="18">
        <f t="shared" si="0"/>
        <v>1450</v>
      </c>
      <c r="M68" s="18">
        <f t="shared" si="1"/>
        <v>15950</v>
      </c>
      <c r="N68" s="18">
        <v>1500</v>
      </c>
      <c r="O68" s="39"/>
      <c r="P68" s="18">
        <f t="shared" si="6"/>
        <v>0</v>
      </c>
      <c r="Q68" s="18">
        <f t="shared" si="7"/>
        <v>0</v>
      </c>
      <c r="R68" s="18">
        <f t="shared" si="4"/>
        <v>0</v>
      </c>
    </row>
    <row r="69" spans="1:18" ht="30" x14ac:dyDescent="0.2">
      <c r="A69" s="9">
        <v>20</v>
      </c>
      <c r="B69" s="7" t="s">
        <v>67</v>
      </c>
      <c r="C69" s="3"/>
      <c r="D69" s="3"/>
      <c r="E69" s="3"/>
      <c r="F69" s="3"/>
      <c r="G69" s="3"/>
      <c r="H69" s="3"/>
      <c r="I69" s="3"/>
      <c r="J69" s="3"/>
      <c r="K69" s="3"/>
      <c r="L69" s="18"/>
      <c r="M69" s="18"/>
      <c r="N69" s="3"/>
      <c r="O69" s="39"/>
      <c r="P69" s="18"/>
      <c r="Q69" s="18"/>
      <c r="R69" s="18"/>
    </row>
    <row r="70" spans="1:18" ht="30" x14ac:dyDescent="0.2">
      <c r="A70" s="10" t="s">
        <v>8</v>
      </c>
      <c r="B70" s="11" t="s">
        <v>63</v>
      </c>
      <c r="C70" s="4">
        <v>90</v>
      </c>
      <c r="D70" s="6" t="s">
        <v>18</v>
      </c>
      <c r="E70" s="18">
        <v>4000</v>
      </c>
      <c r="F70" s="18">
        <f>E70*C70</f>
        <v>360000</v>
      </c>
      <c r="G70" s="18">
        <v>6500</v>
      </c>
      <c r="H70" s="18">
        <v>0</v>
      </c>
      <c r="I70" s="18">
        <v>0</v>
      </c>
      <c r="J70" s="18">
        <v>0</v>
      </c>
      <c r="K70" s="18">
        <v>0</v>
      </c>
      <c r="L70" s="18">
        <f t="shared" si="0"/>
        <v>650</v>
      </c>
      <c r="M70" s="18">
        <f t="shared" si="1"/>
        <v>7150</v>
      </c>
      <c r="N70" s="18">
        <v>1000</v>
      </c>
      <c r="O70" s="39">
        <v>46</v>
      </c>
      <c r="P70" s="18">
        <f t="shared" si="6"/>
        <v>328900</v>
      </c>
      <c r="Q70" s="18">
        <f t="shared" si="7"/>
        <v>46000</v>
      </c>
      <c r="R70" s="18">
        <f t="shared" si="4"/>
        <v>374900</v>
      </c>
    </row>
    <row r="71" spans="1:18" ht="45" x14ac:dyDescent="0.2">
      <c r="A71" s="9">
        <v>21</v>
      </c>
      <c r="B71" s="7" t="s">
        <v>68</v>
      </c>
      <c r="C71" s="8"/>
      <c r="D71" s="8"/>
      <c r="E71" s="8"/>
      <c r="F71" s="8"/>
      <c r="G71" s="8"/>
      <c r="H71" s="8"/>
      <c r="I71" s="8"/>
      <c r="J71" s="8"/>
      <c r="K71" s="8"/>
      <c r="L71" s="18"/>
      <c r="M71" s="18"/>
      <c r="N71" s="8"/>
      <c r="O71" s="39"/>
      <c r="P71" s="18"/>
      <c r="Q71" s="18"/>
      <c r="R71" s="18"/>
    </row>
    <row r="72" spans="1:18" ht="30" x14ac:dyDescent="0.2">
      <c r="A72" s="10" t="s">
        <v>8</v>
      </c>
      <c r="B72" s="11" t="s">
        <v>62</v>
      </c>
      <c r="C72" s="4">
        <v>1</v>
      </c>
      <c r="D72" s="6" t="s">
        <v>18</v>
      </c>
      <c r="E72" s="18">
        <v>2000</v>
      </c>
      <c r="F72" s="18">
        <f>E72*C72</f>
        <v>2000</v>
      </c>
      <c r="G72" s="18">
        <v>2000</v>
      </c>
      <c r="H72" s="18">
        <v>0</v>
      </c>
      <c r="I72" s="18">
        <v>0</v>
      </c>
      <c r="J72" s="18">
        <v>0</v>
      </c>
      <c r="K72" s="18">
        <v>0</v>
      </c>
      <c r="L72" s="18">
        <f t="shared" si="0"/>
        <v>200</v>
      </c>
      <c r="M72" s="18">
        <f t="shared" si="1"/>
        <v>2200</v>
      </c>
      <c r="N72" s="18">
        <v>700</v>
      </c>
      <c r="O72" s="39"/>
      <c r="P72" s="18">
        <f t="shared" si="6"/>
        <v>0</v>
      </c>
      <c r="Q72" s="18">
        <f t="shared" si="7"/>
        <v>0</v>
      </c>
      <c r="R72" s="18">
        <f t="shared" si="4"/>
        <v>0</v>
      </c>
    </row>
    <row r="73" spans="1:18" ht="30" x14ac:dyDescent="0.2">
      <c r="A73" s="10" t="s">
        <v>13</v>
      </c>
      <c r="B73" s="11" t="s">
        <v>63</v>
      </c>
      <c r="C73" s="4">
        <v>1</v>
      </c>
      <c r="D73" s="6" t="s">
        <v>18</v>
      </c>
      <c r="E73" s="18">
        <v>1800</v>
      </c>
      <c r="F73" s="18">
        <f>E73*C73</f>
        <v>1800</v>
      </c>
      <c r="G73" s="18">
        <v>1800</v>
      </c>
      <c r="H73" s="18">
        <v>0</v>
      </c>
      <c r="I73" s="18">
        <v>0</v>
      </c>
      <c r="J73" s="18">
        <v>0</v>
      </c>
      <c r="K73" s="18">
        <v>0</v>
      </c>
      <c r="L73" s="18">
        <f t="shared" ref="L73:L107" si="10">SUM(G73+H73+I73+J73+K73)*10%</f>
        <v>180</v>
      </c>
      <c r="M73" s="18">
        <f t="shared" ref="M73:M107" si="11">L73+K73+J73+I73+G73+H73</f>
        <v>1980</v>
      </c>
      <c r="N73" s="18">
        <v>700</v>
      </c>
      <c r="O73" s="39"/>
      <c r="P73" s="18">
        <f t="shared" si="6"/>
        <v>0</v>
      </c>
      <c r="Q73" s="18">
        <f t="shared" si="7"/>
        <v>0</v>
      </c>
      <c r="R73" s="18">
        <f t="shared" ref="R73:R74" si="12">Q73+P73</f>
        <v>0</v>
      </c>
    </row>
    <row r="74" spans="1:18" ht="30" x14ac:dyDescent="0.2">
      <c r="A74" s="10" t="s">
        <v>39</v>
      </c>
      <c r="B74" s="11" t="s">
        <v>64</v>
      </c>
      <c r="C74" s="4">
        <v>1</v>
      </c>
      <c r="D74" s="6" t="s">
        <v>18</v>
      </c>
      <c r="E74" s="18">
        <v>1700</v>
      </c>
      <c r="F74" s="18">
        <f>E74*C74</f>
        <v>1700</v>
      </c>
      <c r="G74" s="18">
        <v>1700</v>
      </c>
      <c r="H74" s="18">
        <v>0</v>
      </c>
      <c r="I74" s="18">
        <v>0</v>
      </c>
      <c r="J74" s="18">
        <v>0</v>
      </c>
      <c r="K74" s="18">
        <v>0</v>
      </c>
      <c r="L74" s="18">
        <f t="shared" si="10"/>
        <v>170</v>
      </c>
      <c r="M74" s="18">
        <f t="shared" si="11"/>
        <v>1870</v>
      </c>
      <c r="N74" s="18">
        <v>700</v>
      </c>
      <c r="O74" s="39"/>
      <c r="P74" s="18">
        <f t="shared" si="6"/>
        <v>0</v>
      </c>
      <c r="Q74" s="18">
        <f t="shared" si="7"/>
        <v>0</v>
      </c>
      <c r="R74" s="18">
        <f t="shared" si="12"/>
        <v>0</v>
      </c>
    </row>
    <row r="75" spans="1:18" ht="30" x14ac:dyDescent="0.2">
      <c r="A75" s="9">
        <v>22</v>
      </c>
      <c r="B75" s="7" t="s">
        <v>69</v>
      </c>
      <c r="C75" s="3"/>
      <c r="D75" s="3"/>
      <c r="E75" s="3"/>
      <c r="F75" s="3"/>
      <c r="G75" s="3"/>
      <c r="H75" s="3"/>
      <c r="I75" s="3"/>
      <c r="J75" s="3"/>
      <c r="K75" s="3"/>
      <c r="L75" s="18"/>
      <c r="M75" s="18"/>
      <c r="N75" s="3"/>
      <c r="O75" s="39"/>
      <c r="P75" s="18"/>
      <c r="Q75" s="18"/>
      <c r="R75" s="18"/>
    </row>
    <row r="76" spans="1:18" ht="30" x14ac:dyDescent="0.2">
      <c r="A76" s="10" t="s">
        <v>8</v>
      </c>
      <c r="B76" s="11" t="s">
        <v>63</v>
      </c>
      <c r="C76" s="4">
        <v>13</v>
      </c>
      <c r="D76" s="6" t="s">
        <v>18</v>
      </c>
      <c r="E76" s="18">
        <v>1500</v>
      </c>
      <c r="F76" s="18">
        <f t="shared" ref="F76:F82" si="13">E76*C76</f>
        <v>19500</v>
      </c>
      <c r="G76" s="18">
        <v>4000</v>
      </c>
      <c r="H76" s="18">
        <v>0</v>
      </c>
      <c r="I76" s="18">
        <v>0</v>
      </c>
      <c r="J76" s="18">
        <v>0</v>
      </c>
      <c r="K76" s="18">
        <v>0</v>
      </c>
      <c r="L76" s="18">
        <f t="shared" si="10"/>
        <v>400</v>
      </c>
      <c r="M76" s="18">
        <f t="shared" si="11"/>
        <v>4400</v>
      </c>
      <c r="N76" s="18">
        <v>700</v>
      </c>
      <c r="O76" s="39">
        <v>18</v>
      </c>
      <c r="P76" s="18">
        <f t="shared" si="6"/>
        <v>79200</v>
      </c>
      <c r="Q76" s="18">
        <f t="shared" si="7"/>
        <v>12600</v>
      </c>
      <c r="R76" s="18">
        <f t="shared" ref="R76:R107" si="14">Q76+P76</f>
        <v>91800</v>
      </c>
    </row>
    <row r="77" spans="1:18" ht="30" x14ac:dyDescent="0.2">
      <c r="A77" s="10" t="s">
        <v>37</v>
      </c>
      <c r="B77" s="11" t="s">
        <v>64</v>
      </c>
      <c r="C77" s="4">
        <v>30</v>
      </c>
      <c r="D77" s="6" t="s">
        <v>18</v>
      </c>
      <c r="E77" s="18">
        <v>1400</v>
      </c>
      <c r="F77" s="18">
        <f t="shared" si="13"/>
        <v>42000</v>
      </c>
      <c r="G77" s="18">
        <v>3000</v>
      </c>
      <c r="H77" s="18">
        <v>0</v>
      </c>
      <c r="I77" s="18">
        <v>0</v>
      </c>
      <c r="J77" s="18">
        <v>0</v>
      </c>
      <c r="K77" s="18">
        <v>0</v>
      </c>
      <c r="L77" s="18">
        <f t="shared" si="10"/>
        <v>300</v>
      </c>
      <c r="M77" s="18">
        <f t="shared" si="11"/>
        <v>3300</v>
      </c>
      <c r="N77" s="18">
        <v>700</v>
      </c>
      <c r="O77" s="39">
        <v>4</v>
      </c>
      <c r="P77" s="18">
        <f t="shared" si="6"/>
        <v>13200</v>
      </c>
      <c r="Q77" s="18">
        <f t="shared" si="7"/>
        <v>2800</v>
      </c>
      <c r="R77" s="18">
        <f t="shared" si="14"/>
        <v>16000</v>
      </c>
    </row>
    <row r="78" spans="1:18" ht="105" x14ac:dyDescent="0.2">
      <c r="A78" s="4">
        <v>23</v>
      </c>
      <c r="B78" s="7" t="s">
        <v>112</v>
      </c>
      <c r="C78" s="4">
        <v>1</v>
      </c>
      <c r="D78" s="6" t="s">
        <v>18</v>
      </c>
      <c r="E78" s="18">
        <v>175000</v>
      </c>
      <c r="F78" s="18">
        <f t="shared" si="13"/>
        <v>175000</v>
      </c>
      <c r="G78" s="18">
        <v>365000</v>
      </c>
      <c r="H78" s="18">
        <v>0</v>
      </c>
      <c r="I78" s="18">
        <v>0</v>
      </c>
      <c r="J78" s="18">
        <v>0</v>
      </c>
      <c r="K78" s="18">
        <v>0</v>
      </c>
      <c r="L78" s="18">
        <f t="shared" si="10"/>
        <v>36500</v>
      </c>
      <c r="M78" s="18">
        <f t="shared" si="11"/>
        <v>401500</v>
      </c>
      <c r="N78" s="18">
        <v>25000</v>
      </c>
      <c r="O78" s="39"/>
      <c r="P78" s="18">
        <f t="shared" si="6"/>
        <v>0</v>
      </c>
      <c r="Q78" s="18">
        <f t="shared" si="7"/>
        <v>0</v>
      </c>
      <c r="R78" s="18">
        <f t="shared" si="14"/>
        <v>0</v>
      </c>
    </row>
    <row r="79" spans="1:18" ht="45" x14ac:dyDescent="0.2">
      <c r="A79" s="4">
        <v>24</v>
      </c>
      <c r="B79" s="7" t="s">
        <v>70</v>
      </c>
      <c r="C79" s="4">
        <v>4</v>
      </c>
      <c r="D79" s="6" t="s">
        <v>18</v>
      </c>
      <c r="E79" s="18">
        <v>45000</v>
      </c>
      <c r="F79" s="18">
        <f t="shared" si="13"/>
        <v>180000</v>
      </c>
      <c r="G79" s="18">
        <v>60000</v>
      </c>
      <c r="H79" s="18">
        <v>0</v>
      </c>
      <c r="I79" s="18">
        <v>0</v>
      </c>
      <c r="J79" s="18">
        <v>0</v>
      </c>
      <c r="K79" s="18">
        <v>0</v>
      </c>
      <c r="L79" s="18">
        <f t="shared" si="10"/>
        <v>6000</v>
      </c>
      <c r="M79" s="18">
        <f t="shared" si="11"/>
        <v>66000</v>
      </c>
      <c r="N79" s="18">
        <v>15000</v>
      </c>
      <c r="O79" s="39"/>
      <c r="P79" s="18">
        <f t="shared" si="6"/>
        <v>0</v>
      </c>
      <c r="Q79" s="18">
        <f t="shared" si="7"/>
        <v>0</v>
      </c>
      <c r="R79" s="18">
        <f t="shared" si="14"/>
        <v>0</v>
      </c>
    </row>
    <row r="80" spans="1:18" ht="45" x14ac:dyDescent="0.2">
      <c r="A80" s="4">
        <v>25</v>
      </c>
      <c r="B80" s="7" t="s">
        <v>71</v>
      </c>
      <c r="C80" s="4">
        <v>2</v>
      </c>
      <c r="D80" s="6" t="s">
        <v>18</v>
      </c>
      <c r="E80" s="18">
        <v>38000</v>
      </c>
      <c r="F80" s="18">
        <f t="shared" si="13"/>
        <v>76000</v>
      </c>
      <c r="G80" s="18">
        <v>38000</v>
      </c>
      <c r="H80" s="18"/>
      <c r="I80" s="18"/>
      <c r="J80" s="18"/>
      <c r="K80" s="18"/>
      <c r="L80" s="18">
        <f t="shared" si="10"/>
        <v>3800</v>
      </c>
      <c r="M80" s="18">
        <f t="shared" si="11"/>
        <v>41800</v>
      </c>
      <c r="N80" s="18">
        <v>7000</v>
      </c>
      <c r="O80" s="39"/>
      <c r="P80" s="18">
        <f t="shared" si="6"/>
        <v>0</v>
      </c>
      <c r="Q80" s="18">
        <f t="shared" si="7"/>
        <v>0</v>
      </c>
      <c r="R80" s="18">
        <f t="shared" si="14"/>
        <v>0</v>
      </c>
    </row>
    <row r="81" spans="1:18" ht="90" x14ac:dyDescent="0.2">
      <c r="A81" s="4">
        <v>26</v>
      </c>
      <c r="B81" s="7" t="s">
        <v>72</v>
      </c>
      <c r="C81" s="4">
        <v>1</v>
      </c>
      <c r="D81" s="6" t="s">
        <v>14</v>
      </c>
      <c r="E81" s="18">
        <v>75000</v>
      </c>
      <c r="F81" s="18">
        <f t="shared" si="13"/>
        <v>75000</v>
      </c>
      <c r="G81" s="18">
        <v>140000</v>
      </c>
      <c r="H81" s="18">
        <v>0</v>
      </c>
      <c r="I81" s="18">
        <v>0</v>
      </c>
      <c r="J81" s="18">
        <v>0</v>
      </c>
      <c r="K81" s="18">
        <v>0</v>
      </c>
      <c r="L81" s="18">
        <f t="shared" si="10"/>
        <v>14000</v>
      </c>
      <c r="M81" s="18">
        <f t="shared" si="11"/>
        <v>154000</v>
      </c>
      <c r="N81" s="18">
        <v>25000</v>
      </c>
      <c r="O81" s="39"/>
      <c r="P81" s="18">
        <f t="shared" si="6"/>
        <v>0</v>
      </c>
      <c r="Q81" s="18">
        <f t="shared" si="7"/>
        <v>0</v>
      </c>
      <c r="R81" s="18">
        <f t="shared" si="14"/>
        <v>0</v>
      </c>
    </row>
    <row r="82" spans="1:18" ht="45" x14ac:dyDescent="0.2">
      <c r="A82" s="4">
        <v>27</v>
      </c>
      <c r="B82" s="7" t="s">
        <v>73</v>
      </c>
      <c r="C82" s="4">
        <v>1</v>
      </c>
      <c r="D82" s="6" t="s">
        <v>14</v>
      </c>
      <c r="E82" s="18">
        <v>50000</v>
      </c>
      <c r="F82" s="18">
        <f t="shared" si="13"/>
        <v>50000</v>
      </c>
      <c r="G82" s="18">
        <v>100000</v>
      </c>
      <c r="H82" s="18">
        <v>0</v>
      </c>
      <c r="I82" s="18">
        <v>0</v>
      </c>
      <c r="J82" s="18">
        <v>0</v>
      </c>
      <c r="K82" s="18">
        <v>0</v>
      </c>
      <c r="L82" s="18">
        <f t="shared" si="10"/>
        <v>10000</v>
      </c>
      <c r="M82" s="18">
        <f t="shared" si="11"/>
        <v>110000</v>
      </c>
      <c r="N82" s="18">
        <v>50000</v>
      </c>
      <c r="O82" s="39"/>
      <c r="P82" s="18">
        <f t="shared" si="6"/>
        <v>0</v>
      </c>
      <c r="Q82" s="18">
        <f t="shared" si="7"/>
        <v>0</v>
      </c>
      <c r="R82" s="18">
        <f t="shared" si="14"/>
        <v>0</v>
      </c>
    </row>
    <row r="83" spans="1:18" s="21" customFormat="1" ht="15.75" x14ac:dyDescent="0.2">
      <c r="A83" s="50" t="s">
        <v>74</v>
      </c>
      <c r="B83" s="51"/>
      <c r="C83" s="51"/>
      <c r="D83" s="51"/>
      <c r="E83" s="51"/>
      <c r="F83" s="20"/>
      <c r="G83" s="20"/>
      <c r="H83" s="20"/>
      <c r="I83" s="20"/>
      <c r="J83" s="20"/>
      <c r="K83" s="20"/>
      <c r="L83" s="20"/>
      <c r="M83" s="20"/>
      <c r="N83" s="20"/>
      <c r="O83" s="39"/>
      <c r="P83" s="20"/>
      <c r="Q83" s="20"/>
      <c r="R83" s="19">
        <f>SUM(R24:R82)</f>
        <v>3675452.6312500001</v>
      </c>
    </row>
    <row r="84" spans="1:18" ht="15" x14ac:dyDescent="0.2">
      <c r="A84" s="45" t="s">
        <v>75</v>
      </c>
      <c r="B84" s="46"/>
      <c r="C84" s="47"/>
      <c r="D84" s="3"/>
      <c r="E84" s="3"/>
      <c r="F84" s="3"/>
      <c r="G84" s="3"/>
      <c r="H84" s="3"/>
      <c r="I84" s="3"/>
      <c r="J84" s="3"/>
      <c r="K84" s="3"/>
      <c r="L84" s="18">
        <f t="shared" si="10"/>
        <v>0</v>
      </c>
      <c r="M84" s="18">
        <f t="shared" si="11"/>
        <v>0</v>
      </c>
      <c r="N84" s="3"/>
      <c r="O84" s="39"/>
      <c r="P84" s="18">
        <f t="shared" ref="P84" si="15">M84*C84</f>
        <v>0</v>
      </c>
      <c r="Q84" s="18">
        <f t="shared" ref="Q84" si="16">N84*C84</f>
        <v>0</v>
      </c>
      <c r="R84" s="18">
        <f t="shared" si="14"/>
        <v>0</v>
      </c>
    </row>
    <row r="85" spans="1:18" ht="48" customHeight="1" x14ac:dyDescent="0.2">
      <c r="A85" s="4">
        <v>1</v>
      </c>
      <c r="B85" s="7" t="s">
        <v>76</v>
      </c>
      <c r="C85" s="4">
        <v>1</v>
      </c>
      <c r="D85" s="6" t="s">
        <v>6</v>
      </c>
      <c r="E85" s="18">
        <v>0</v>
      </c>
      <c r="F85" s="18">
        <f>E85*C85</f>
        <v>0</v>
      </c>
      <c r="G85" s="18"/>
      <c r="H85" s="18"/>
      <c r="I85" s="18"/>
      <c r="J85" s="18"/>
      <c r="K85" s="18"/>
      <c r="L85" s="18">
        <f t="shared" si="10"/>
        <v>0</v>
      </c>
      <c r="M85" s="18">
        <f t="shared" si="11"/>
        <v>0</v>
      </c>
      <c r="N85" s="18">
        <v>60000</v>
      </c>
      <c r="O85" s="39"/>
      <c r="P85" s="18">
        <f>O85*M85</f>
        <v>0</v>
      </c>
      <c r="Q85" s="18">
        <f>O85*N85</f>
        <v>0</v>
      </c>
      <c r="R85" s="18">
        <f t="shared" si="14"/>
        <v>0</v>
      </c>
    </row>
    <row r="86" spans="1:18" ht="60" x14ac:dyDescent="0.2">
      <c r="A86" s="4">
        <v>2</v>
      </c>
      <c r="B86" s="7" t="s">
        <v>114</v>
      </c>
      <c r="C86" s="4">
        <v>3</v>
      </c>
      <c r="D86" s="6" t="s">
        <v>18</v>
      </c>
      <c r="E86" s="18">
        <v>135000</v>
      </c>
      <c r="F86" s="18">
        <f>E86*C86</f>
        <v>405000</v>
      </c>
      <c r="G86" s="18">
        <v>200000</v>
      </c>
      <c r="H86" s="18"/>
      <c r="I86" s="18"/>
      <c r="J86" s="18"/>
      <c r="K86" s="18"/>
      <c r="L86" s="18">
        <f t="shared" si="10"/>
        <v>20000</v>
      </c>
      <c r="M86" s="18">
        <f t="shared" si="11"/>
        <v>220000</v>
      </c>
      <c r="N86" s="18">
        <v>15000</v>
      </c>
      <c r="O86" s="39"/>
      <c r="P86" s="18">
        <f t="shared" ref="P86:P100" si="17">O86*M86</f>
        <v>0</v>
      </c>
      <c r="Q86" s="18">
        <f t="shared" ref="Q86:Q100" si="18">O86*N86</f>
        <v>0</v>
      </c>
      <c r="R86" s="18">
        <f t="shared" si="14"/>
        <v>0</v>
      </c>
    </row>
    <row r="87" spans="1:18" ht="123.75" customHeight="1" x14ac:dyDescent="0.2">
      <c r="A87" s="4">
        <v>3</v>
      </c>
      <c r="B87" s="5" t="s">
        <v>77</v>
      </c>
      <c r="C87" s="4">
        <v>1</v>
      </c>
      <c r="D87" s="6" t="s">
        <v>6</v>
      </c>
      <c r="E87" s="18">
        <v>475000</v>
      </c>
      <c r="F87" s="18">
        <f>E87*C87</f>
        <v>475000</v>
      </c>
      <c r="G87" s="18">
        <v>0</v>
      </c>
      <c r="H87" s="18"/>
      <c r="I87" s="18"/>
      <c r="J87" s="18"/>
      <c r="K87" s="18"/>
      <c r="L87" s="18">
        <f t="shared" si="10"/>
        <v>0</v>
      </c>
      <c r="M87" s="18">
        <f t="shared" si="11"/>
        <v>0</v>
      </c>
      <c r="N87" s="18">
        <v>35000</v>
      </c>
      <c r="O87" s="39"/>
      <c r="P87" s="18">
        <f t="shared" si="17"/>
        <v>0</v>
      </c>
      <c r="Q87" s="18">
        <f t="shared" si="18"/>
        <v>0</v>
      </c>
      <c r="R87" s="18">
        <f t="shared" si="14"/>
        <v>0</v>
      </c>
    </row>
    <row r="88" spans="1:18" ht="15" x14ac:dyDescent="0.2">
      <c r="A88" s="9">
        <v>4</v>
      </c>
      <c r="B88" s="15" t="s">
        <v>78</v>
      </c>
      <c r="C88" s="3"/>
      <c r="D88" s="3"/>
      <c r="E88" s="3"/>
      <c r="F88" s="3"/>
      <c r="G88" s="3"/>
      <c r="H88" s="3"/>
      <c r="I88" s="3"/>
      <c r="J88" s="3"/>
      <c r="K88" s="3"/>
      <c r="L88" s="18">
        <f t="shared" si="10"/>
        <v>0</v>
      </c>
      <c r="M88" s="18">
        <f t="shared" si="11"/>
        <v>0</v>
      </c>
      <c r="N88" s="3"/>
      <c r="O88" s="39"/>
      <c r="P88" s="18">
        <f t="shared" si="17"/>
        <v>0</v>
      </c>
      <c r="Q88" s="18">
        <f t="shared" si="18"/>
        <v>0</v>
      </c>
      <c r="R88" s="18">
        <f t="shared" si="14"/>
        <v>0</v>
      </c>
    </row>
    <row r="89" spans="1:18" ht="180" x14ac:dyDescent="0.2">
      <c r="A89" s="16" t="s">
        <v>35</v>
      </c>
      <c r="B89" s="5" t="s">
        <v>79</v>
      </c>
      <c r="C89" s="5"/>
      <c r="D89" s="5"/>
      <c r="E89" s="5"/>
      <c r="F89" s="5"/>
      <c r="G89" s="5"/>
      <c r="H89" s="5"/>
      <c r="I89" s="5"/>
      <c r="J89" s="5"/>
      <c r="K89" s="5"/>
      <c r="L89" s="18">
        <f t="shared" si="10"/>
        <v>0</v>
      </c>
      <c r="M89" s="18">
        <f t="shared" si="11"/>
        <v>0</v>
      </c>
      <c r="N89" s="5"/>
      <c r="O89" s="39"/>
      <c r="P89" s="18">
        <f t="shared" si="17"/>
        <v>0</v>
      </c>
      <c r="Q89" s="18">
        <f t="shared" si="18"/>
        <v>0</v>
      </c>
      <c r="R89" s="18">
        <f t="shared" si="14"/>
        <v>0</v>
      </c>
    </row>
    <row r="90" spans="1:18" ht="15" x14ac:dyDescent="0.2">
      <c r="A90" s="10" t="s">
        <v>8</v>
      </c>
      <c r="B90" s="11" t="s">
        <v>36</v>
      </c>
      <c r="C90" s="4">
        <v>270</v>
      </c>
      <c r="D90" s="6" t="s">
        <v>12</v>
      </c>
      <c r="E90" s="18">
        <v>498</v>
      </c>
      <c r="F90" s="18">
        <f t="shared" ref="F90:F100" si="19">E90*C90</f>
        <v>134460</v>
      </c>
      <c r="G90" s="18">
        <v>1196</v>
      </c>
      <c r="H90" s="18">
        <f t="shared" ref="H90:H95" si="20">G90*5%</f>
        <v>59.800000000000004</v>
      </c>
      <c r="I90" s="18">
        <f>G90*40%</f>
        <v>478.40000000000003</v>
      </c>
      <c r="J90" s="18"/>
      <c r="K90" s="18">
        <f t="shared" ref="K90:K95" si="21">G90*10%</f>
        <v>119.60000000000001</v>
      </c>
      <c r="L90" s="18">
        <f t="shared" si="10"/>
        <v>185.38</v>
      </c>
      <c r="M90" s="18">
        <f t="shared" si="11"/>
        <v>2039.18</v>
      </c>
      <c r="N90" s="18">
        <v>250</v>
      </c>
      <c r="O90" s="39"/>
      <c r="P90" s="18">
        <f t="shared" si="17"/>
        <v>0</v>
      </c>
      <c r="Q90" s="18">
        <f t="shared" si="18"/>
        <v>0</v>
      </c>
      <c r="R90" s="18">
        <f t="shared" si="14"/>
        <v>0</v>
      </c>
    </row>
    <row r="91" spans="1:18" ht="15" x14ac:dyDescent="0.2">
      <c r="A91" s="10" t="s">
        <v>37</v>
      </c>
      <c r="B91" s="11" t="s">
        <v>47</v>
      </c>
      <c r="C91" s="4">
        <v>160</v>
      </c>
      <c r="D91" s="6" t="s">
        <v>12</v>
      </c>
      <c r="E91" s="18">
        <v>399</v>
      </c>
      <c r="F91" s="18">
        <f t="shared" si="19"/>
        <v>63840</v>
      </c>
      <c r="G91" s="18">
        <v>850</v>
      </c>
      <c r="H91" s="18">
        <f t="shared" si="20"/>
        <v>42.5</v>
      </c>
      <c r="I91" s="18">
        <f>G91*50%</f>
        <v>425</v>
      </c>
      <c r="J91" s="18"/>
      <c r="K91" s="18">
        <f t="shared" si="21"/>
        <v>85</v>
      </c>
      <c r="L91" s="18">
        <f t="shared" si="10"/>
        <v>140.25</v>
      </c>
      <c r="M91" s="18">
        <f t="shared" si="11"/>
        <v>1542.75</v>
      </c>
      <c r="N91" s="18">
        <v>225</v>
      </c>
      <c r="O91" s="39">
        <v>47.57</v>
      </c>
      <c r="P91" s="18">
        <f t="shared" si="17"/>
        <v>73388.617500000008</v>
      </c>
      <c r="Q91" s="18">
        <f t="shared" si="18"/>
        <v>10703.25</v>
      </c>
      <c r="R91" s="18">
        <f t="shared" si="14"/>
        <v>84091.867500000008</v>
      </c>
    </row>
    <row r="92" spans="1:18" ht="15" x14ac:dyDescent="0.2">
      <c r="A92" s="10" t="s">
        <v>39</v>
      </c>
      <c r="B92" s="11" t="s">
        <v>38</v>
      </c>
      <c r="C92" s="4">
        <v>370</v>
      </c>
      <c r="D92" s="6" t="s">
        <v>12</v>
      </c>
      <c r="E92" s="18">
        <v>370</v>
      </c>
      <c r="F92" s="18">
        <f t="shared" si="19"/>
        <v>136900</v>
      </c>
      <c r="G92" s="18">
        <v>568</v>
      </c>
      <c r="H92" s="18">
        <f t="shared" si="20"/>
        <v>28.400000000000002</v>
      </c>
      <c r="I92" s="18">
        <f>G92*40%</f>
        <v>227.20000000000002</v>
      </c>
      <c r="J92" s="18"/>
      <c r="K92" s="18">
        <f t="shared" si="21"/>
        <v>56.800000000000004</v>
      </c>
      <c r="L92" s="18">
        <f t="shared" si="10"/>
        <v>88.04</v>
      </c>
      <c r="M92" s="18">
        <f t="shared" si="11"/>
        <v>968.43999999999994</v>
      </c>
      <c r="N92" s="18">
        <v>200</v>
      </c>
      <c r="O92" s="39">
        <v>118.15</v>
      </c>
      <c r="P92" s="18">
        <f t="shared" si="17"/>
        <v>114421.186</v>
      </c>
      <c r="Q92" s="18">
        <f t="shared" si="18"/>
        <v>23630</v>
      </c>
      <c r="R92" s="18">
        <f t="shared" si="14"/>
        <v>138051.18599999999</v>
      </c>
    </row>
    <row r="93" spans="1:18" ht="15" x14ac:dyDescent="0.2">
      <c r="A93" s="10" t="s">
        <v>41</v>
      </c>
      <c r="B93" s="11" t="s">
        <v>40</v>
      </c>
      <c r="C93" s="4">
        <v>260</v>
      </c>
      <c r="D93" s="6" t="s">
        <v>12</v>
      </c>
      <c r="E93" s="18">
        <v>198</v>
      </c>
      <c r="F93" s="18">
        <f t="shared" si="19"/>
        <v>51480</v>
      </c>
      <c r="G93" s="18">
        <v>416</v>
      </c>
      <c r="H93" s="18">
        <f t="shared" si="20"/>
        <v>20.8</v>
      </c>
      <c r="I93" s="18">
        <f>G93*40%</f>
        <v>166.4</v>
      </c>
      <c r="J93" s="18"/>
      <c r="K93" s="18">
        <f t="shared" si="21"/>
        <v>41.6</v>
      </c>
      <c r="L93" s="18">
        <f t="shared" si="10"/>
        <v>64.48</v>
      </c>
      <c r="M93" s="18">
        <f t="shared" si="11"/>
        <v>709.28</v>
      </c>
      <c r="N93" s="18">
        <v>175</v>
      </c>
      <c r="O93" s="39">
        <v>112.98</v>
      </c>
      <c r="P93" s="18">
        <f t="shared" si="17"/>
        <v>80134.454400000002</v>
      </c>
      <c r="Q93" s="18">
        <f t="shared" si="18"/>
        <v>19771.5</v>
      </c>
      <c r="R93" s="18">
        <f t="shared" si="14"/>
        <v>99905.954400000002</v>
      </c>
    </row>
    <row r="94" spans="1:18" ht="15" x14ac:dyDescent="0.2">
      <c r="A94" s="10" t="s">
        <v>43</v>
      </c>
      <c r="B94" s="11" t="s">
        <v>42</v>
      </c>
      <c r="C94" s="4">
        <v>220</v>
      </c>
      <c r="D94" s="6" t="s">
        <v>12</v>
      </c>
      <c r="E94" s="18">
        <v>160</v>
      </c>
      <c r="F94" s="18">
        <f t="shared" si="19"/>
        <v>35200</v>
      </c>
      <c r="G94" s="18">
        <v>313</v>
      </c>
      <c r="H94" s="18">
        <f t="shared" si="20"/>
        <v>15.65</v>
      </c>
      <c r="I94" s="18">
        <f>G94*40%</f>
        <v>125.2</v>
      </c>
      <c r="J94" s="18"/>
      <c r="K94" s="18">
        <f t="shared" si="21"/>
        <v>31.3</v>
      </c>
      <c r="L94" s="18">
        <f t="shared" si="10"/>
        <v>48.515000000000001</v>
      </c>
      <c r="M94" s="18">
        <f t="shared" si="11"/>
        <v>533.66499999999996</v>
      </c>
      <c r="N94" s="18">
        <v>150</v>
      </c>
      <c r="O94" s="39">
        <v>251.23</v>
      </c>
      <c r="P94" s="18">
        <f t="shared" si="17"/>
        <v>134072.65794999999</v>
      </c>
      <c r="Q94" s="18">
        <f t="shared" si="18"/>
        <v>37684.5</v>
      </c>
      <c r="R94" s="18">
        <f t="shared" si="14"/>
        <v>171757.15794999999</v>
      </c>
    </row>
    <row r="95" spans="1:18" ht="15" x14ac:dyDescent="0.2">
      <c r="A95" s="10" t="s">
        <v>80</v>
      </c>
      <c r="B95" s="11" t="s">
        <v>44</v>
      </c>
      <c r="C95" s="4">
        <v>530</v>
      </c>
      <c r="D95" s="6" t="s">
        <v>12</v>
      </c>
      <c r="E95" s="18">
        <v>155</v>
      </c>
      <c r="F95" s="18">
        <f t="shared" si="19"/>
        <v>82150</v>
      </c>
      <c r="G95" s="18">
        <v>255</v>
      </c>
      <c r="H95" s="18">
        <f t="shared" si="20"/>
        <v>12.75</v>
      </c>
      <c r="I95" s="18">
        <f>G95*40%</f>
        <v>102</v>
      </c>
      <c r="J95" s="18"/>
      <c r="K95" s="18">
        <f t="shared" si="21"/>
        <v>25.5</v>
      </c>
      <c r="L95" s="18">
        <f t="shared" si="10"/>
        <v>39.525000000000006</v>
      </c>
      <c r="M95" s="18">
        <f t="shared" si="11"/>
        <v>434.77499999999998</v>
      </c>
      <c r="N95" s="18">
        <v>125</v>
      </c>
      <c r="O95" s="39">
        <v>384</v>
      </c>
      <c r="P95" s="18">
        <f t="shared" si="17"/>
        <v>166953.59999999998</v>
      </c>
      <c r="Q95" s="18">
        <f t="shared" si="18"/>
        <v>48000</v>
      </c>
      <c r="R95" s="18">
        <f t="shared" si="14"/>
        <v>214953.59999999998</v>
      </c>
    </row>
    <row r="96" spans="1:18" ht="15" x14ac:dyDescent="0.2">
      <c r="A96" s="9">
        <v>5</v>
      </c>
      <c r="B96" s="15" t="s">
        <v>46</v>
      </c>
      <c r="C96" s="3"/>
      <c r="D96" s="3"/>
      <c r="E96" s="18"/>
      <c r="F96" s="18">
        <f t="shared" si="19"/>
        <v>0</v>
      </c>
      <c r="G96" s="18"/>
      <c r="H96" s="18"/>
      <c r="I96" s="18"/>
      <c r="J96" s="18"/>
      <c r="K96" s="18"/>
      <c r="L96" s="18">
        <f t="shared" si="10"/>
        <v>0</v>
      </c>
      <c r="M96" s="18">
        <f t="shared" si="11"/>
        <v>0</v>
      </c>
      <c r="N96" s="18"/>
      <c r="O96" s="39"/>
      <c r="P96" s="18">
        <f t="shared" si="17"/>
        <v>0</v>
      </c>
      <c r="Q96" s="18">
        <f t="shared" si="18"/>
        <v>0</v>
      </c>
      <c r="R96" s="18">
        <f t="shared" si="14"/>
        <v>0</v>
      </c>
    </row>
    <row r="97" spans="1:18" ht="15" x14ac:dyDescent="0.2">
      <c r="A97" s="13" t="s">
        <v>8</v>
      </c>
      <c r="B97" s="7" t="s">
        <v>36</v>
      </c>
      <c r="C97" s="9">
        <v>4</v>
      </c>
      <c r="D97" s="14" t="s">
        <v>7</v>
      </c>
      <c r="E97" s="18">
        <v>9900</v>
      </c>
      <c r="F97" s="18">
        <f t="shared" si="19"/>
        <v>39600</v>
      </c>
      <c r="G97" s="18">
        <v>16700</v>
      </c>
      <c r="H97" s="18"/>
      <c r="I97" s="18">
        <f>G97*25%</f>
        <v>4175</v>
      </c>
      <c r="J97" s="18"/>
      <c r="K97" s="18"/>
      <c r="L97" s="18">
        <f t="shared" si="10"/>
        <v>2087.5</v>
      </c>
      <c r="M97" s="18">
        <f t="shared" si="11"/>
        <v>22962.5</v>
      </c>
      <c r="N97" s="18">
        <v>2000</v>
      </c>
      <c r="O97" s="39"/>
      <c r="P97" s="18">
        <f t="shared" si="17"/>
        <v>0</v>
      </c>
      <c r="Q97" s="18">
        <f t="shared" si="18"/>
        <v>0</v>
      </c>
      <c r="R97" s="18">
        <f t="shared" si="14"/>
        <v>0</v>
      </c>
    </row>
    <row r="98" spans="1:18" ht="15" x14ac:dyDescent="0.2">
      <c r="A98" s="10" t="s">
        <v>13</v>
      </c>
      <c r="B98" s="11" t="s">
        <v>81</v>
      </c>
      <c r="C98" s="4">
        <v>7</v>
      </c>
      <c r="D98" s="6" t="s">
        <v>7</v>
      </c>
      <c r="E98" s="18">
        <v>6000</v>
      </c>
      <c r="F98" s="18">
        <f t="shared" si="19"/>
        <v>42000</v>
      </c>
      <c r="G98" s="18">
        <v>8070</v>
      </c>
      <c r="H98" s="18"/>
      <c r="I98" s="18">
        <f>G98*25%</f>
        <v>2017.5</v>
      </c>
      <c r="J98" s="18"/>
      <c r="K98" s="18"/>
      <c r="L98" s="18">
        <f t="shared" si="10"/>
        <v>1008.75</v>
      </c>
      <c r="M98" s="18">
        <f t="shared" si="11"/>
        <v>11096.25</v>
      </c>
      <c r="N98" s="18">
        <v>1200</v>
      </c>
      <c r="O98" s="39"/>
      <c r="P98" s="18">
        <f t="shared" si="17"/>
        <v>0</v>
      </c>
      <c r="Q98" s="18">
        <f t="shared" si="18"/>
        <v>0</v>
      </c>
      <c r="R98" s="18">
        <f t="shared" si="14"/>
        <v>0</v>
      </c>
    </row>
    <row r="99" spans="1:18" ht="15" x14ac:dyDescent="0.2">
      <c r="A99" s="4">
        <v>6</v>
      </c>
      <c r="B99" s="11" t="s">
        <v>56</v>
      </c>
      <c r="C99" s="4">
        <v>2</v>
      </c>
      <c r="D99" s="6" t="s">
        <v>7</v>
      </c>
      <c r="E99" s="18">
        <v>13500</v>
      </c>
      <c r="F99" s="18">
        <f t="shared" si="19"/>
        <v>27000</v>
      </c>
      <c r="G99" s="18">
        <v>13800</v>
      </c>
      <c r="H99" s="18"/>
      <c r="I99" s="18">
        <f>G99*25%</f>
        <v>3450</v>
      </c>
      <c r="J99" s="18"/>
      <c r="K99" s="18"/>
      <c r="L99" s="18">
        <f t="shared" si="10"/>
        <v>1725</v>
      </c>
      <c r="M99" s="18">
        <f t="shared" si="11"/>
        <v>18975</v>
      </c>
      <c r="N99" s="18">
        <v>2000</v>
      </c>
      <c r="O99" s="39"/>
      <c r="P99" s="18">
        <f t="shared" si="17"/>
        <v>0</v>
      </c>
      <c r="Q99" s="18">
        <f t="shared" si="18"/>
        <v>0</v>
      </c>
      <c r="R99" s="18">
        <f t="shared" si="14"/>
        <v>0</v>
      </c>
    </row>
    <row r="100" spans="1:18" ht="15" x14ac:dyDescent="0.2">
      <c r="A100" s="4">
        <v>7</v>
      </c>
      <c r="B100" s="11" t="s">
        <v>58</v>
      </c>
      <c r="C100" s="4">
        <v>2</v>
      </c>
      <c r="D100" s="6" t="s">
        <v>7</v>
      </c>
      <c r="E100" s="18">
        <v>11500</v>
      </c>
      <c r="F100" s="18">
        <f t="shared" si="19"/>
        <v>23000</v>
      </c>
      <c r="G100" s="18">
        <v>13700</v>
      </c>
      <c r="H100" s="18"/>
      <c r="I100" s="18">
        <f>G100*25%</f>
        <v>3425</v>
      </c>
      <c r="J100" s="18"/>
      <c r="K100" s="18"/>
      <c r="L100" s="18">
        <f t="shared" si="10"/>
        <v>1712.5</v>
      </c>
      <c r="M100" s="18">
        <f t="shared" si="11"/>
        <v>18837.5</v>
      </c>
      <c r="N100" s="18">
        <v>2000</v>
      </c>
      <c r="O100" s="39"/>
      <c r="P100" s="18">
        <f t="shared" si="17"/>
        <v>0</v>
      </c>
      <c r="Q100" s="18">
        <f t="shared" si="18"/>
        <v>0</v>
      </c>
      <c r="R100" s="18">
        <f t="shared" si="14"/>
        <v>0</v>
      </c>
    </row>
    <row r="101" spans="1:18" s="21" customFormat="1" ht="15.75" x14ac:dyDescent="0.2">
      <c r="A101" s="50" t="s">
        <v>82</v>
      </c>
      <c r="B101" s="51"/>
      <c r="C101" s="51"/>
      <c r="D101" s="51"/>
      <c r="E101" s="51"/>
      <c r="F101" s="20"/>
      <c r="G101" s="20"/>
      <c r="H101" s="20"/>
      <c r="I101" s="20"/>
      <c r="J101" s="20"/>
      <c r="K101" s="20"/>
      <c r="L101" s="20"/>
      <c r="M101" s="20"/>
      <c r="N101" s="20"/>
      <c r="O101" s="39"/>
      <c r="P101" s="20"/>
      <c r="Q101" s="20"/>
      <c r="R101" s="19">
        <f>SUM(R85:R100)</f>
        <v>708759.76584999997</v>
      </c>
    </row>
    <row r="102" spans="1:18" ht="15" x14ac:dyDescent="0.2">
      <c r="A102" s="45" t="s">
        <v>83</v>
      </c>
      <c r="B102" s="46"/>
      <c r="C102" s="47"/>
      <c r="D102" s="3"/>
      <c r="E102" s="3"/>
      <c r="F102" s="3"/>
      <c r="G102" s="3"/>
      <c r="H102" s="3"/>
      <c r="I102" s="3"/>
      <c r="J102" s="3"/>
      <c r="K102" s="3"/>
      <c r="L102" s="18"/>
      <c r="M102" s="18"/>
      <c r="N102" s="3"/>
      <c r="O102" s="39"/>
      <c r="P102" s="18"/>
      <c r="Q102" s="18"/>
      <c r="R102" s="18"/>
    </row>
    <row r="103" spans="1:18" ht="60" x14ac:dyDescent="0.2">
      <c r="A103" s="4">
        <v>1</v>
      </c>
      <c r="B103" s="7" t="s">
        <v>84</v>
      </c>
      <c r="C103" s="4">
        <v>1</v>
      </c>
      <c r="D103" s="6" t="s">
        <v>85</v>
      </c>
      <c r="E103" s="18">
        <v>75000</v>
      </c>
      <c r="F103" s="18">
        <f>E103*C103</f>
        <v>75000</v>
      </c>
      <c r="G103" s="18">
        <v>120000</v>
      </c>
      <c r="H103" s="18"/>
      <c r="I103" s="18"/>
      <c r="J103" s="18"/>
      <c r="K103" s="18"/>
      <c r="L103" s="18">
        <f t="shared" si="10"/>
        <v>12000</v>
      </c>
      <c r="M103" s="18">
        <f t="shared" si="11"/>
        <v>132000</v>
      </c>
      <c r="N103" s="18">
        <v>60000</v>
      </c>
      <c r="O103" s="39"/>
      <c r="P103" s="18">
        <f>O103*M103</f>
        <v>0</v>
      </c>
      <c r="Q103" s="18">
        <f>O103*N103</f>
        <v>0</v>
      </c>
      <c r="R103" s="18">
        <f t="shared" si="14"/>
        <v>0</v>
      </c>
    </row>
    <row r="104" spans="1:18" ht="60" x14ac:dyDescent="0.2">
      <c r="A104" s="4">
        <v>2</v>
      </c>
      <c r="B104" s="7" t="s">
        <v>86</v>
      </c>
      <c r="C104" s="4">
        <v>1</v>
      </c>
      <c r="D104" s="6" t="s">
        <v>85</v>
      </c>
      <c r="E104" s="18">
        <v>275000</v>
      </c>
      <c r="F104" s="18">
        <f>E104*C104</f>
        <v>275000</v>
      </c>
      <c r="G104" s="18">
        <v>275000</v>
      </c>
      <c r="H104" s="18"/>
      <c r="I104" s="18"/>
      <c r="J104" s="18"/>
      <c r="K104" s="18"/>
      <c r="L104" s="18">
        <f t="shared" si="10"/>
        <v>27500</v>
      </c>
      <c r="M104" s="18">
        <f t="shared" si="11"/>
        <v>302500</v>
      </c>
      <c r="N104" s="18"/>
      <c r="O104" s="39"/>
      <c r="P104" s="18">
        <f t="shared" ref="P104:P107" si="22">O104*M104</f>
        <v>0</v>
      </c>
      <c r="Q104" s="18">
        <f t="shared" ref="Q104:Q107" si="23">O104*N104</f>
        <v>0</v>
      </c>
      <c r="R104" s="18">
        <f t="shared" si="14"/>
        <v>0</v>
      </c>
    </row>
    <row r="105" spans="1:18" ht="60" x14ac:dyDescent="0.2">
      <c r="A105" s="4">
        <v>3</v>
      </c>
      <c r="B105" s="7" t="s">
        <v>113</v>
      </c>
      <c r="C105" s="4">
        <v>4</v>
      </c>
      <c r="D105" s="6" t="s">
        <v>6</v>
      </c>
      <c r="E105" s="18">
        <v>12000</v>
      </c>
      <c r="F105" s="18">
        <f>E105*C105</f>
        <v>48000</v>
      </c>
      <c r="G105" s="18">
        <v>12000</v>
      </c>
      <c r="H105" s="18"/>
      <c r="I105" s="18"/>
      <c r="J105" s="18"/>
      <c r="K105" s="18"/>
      <c r="L105" s="18">
        <f t="shared" si="10"/>
        <v>1200</v>
      </c>
      <c r="M105" s="18">
        <f t="shared" si="11"/>
        <v>13200</v>
      </c>
      <c r="N105" s="18"/>
      <c r="O105" s="39"/>
      <c r="P105" s="18">
        <f t="shared" si="22"/>
        <v>0</v>
      </c>
      <c r="Q105" s="18">
        <f t="shared" si="23"/>
        <v>0</v>
      </c>
      <c r="R105" s="18">
        <f t="shared" si="14"/>
        <v>0</v>
      </c>
    </row>
    <row r="106" spans="1:18" ht="45" x14ac:dyDescent="0.2">
      <c r="A106" s="4">
        <v>4</v>
      </c>
      <c r="B106" s="7" t="s">
        <v>87</v>
      </c>
      <c r="C106" s="4">
        <v>1</v>
      </c>
      <c r="D106" s="6" t="s">
        <v>85</v>
      </c>
      <c r="E106" s="18">
        <v>150000</v>
      </c>
      <c r="F106" s="18">
        <f>E106*C106</f>
        <v>150000</v>
      </c>
      <c r="G106" s="18">
        <v>150000</v>
      </c>
      <c r="H106" s="18"/>
      <c r="I106" s="18"/>
      <c r="J106" s="18"/>
      <c r="K106" s="18"/>
      <c r="L106" s="18">
        <f t="shared" si="10"/>
        <v>15000</v>
      </c>
      <c r="M106" s="18">
        <f t="shared" si="11"/>
        <v>165000</v>
      </c>
      <c r="N106" s="18"/>
      <c r="O106" s="39"/>
      <c r="P106" s="18">
        <f t="shared" si="22"/>
        <v>0</v>
      </c>
      <c r="Q106" s="18">
        <f t="shared" si="23"/>
        <v>0</v>
      </c>
      <c r="R106" s="18">
        <f t="shared" si="14"/>
        <v>0</v>
      </c>
    </row>
    <row r="107" spans="1:18" ht="30" x14ac:dyDescent="0.2">
      <c r="A107" s="4">
        <v>5</v>
      </c>
      <c r="B107" s="11" t="s">
        <v>88</v>
      </c>
      <c r="C107" s="4">
        <v>1</v>
      </c>
      <c r="D107" s="6" t="s">
        <v>85</v>
      </c>
      <c r="E107" s="18">
        <v>0</v>
      </c>
      <c r="F107" s="18">
        <f>E107*C107</f>
        <v>0</v>
      </c>
      <c r="G107" s="18"/>
      <c r="H107" s="18"/>
      <c r="I107" s="18"/>
      <c r="J107" s="18"/>
      <c r="K107" s="18"/>
      <c r="L107" s="18">
        <f t="shared" si="10"/>
        <v>0</v>
      </c>
      <c r="M107" s="18">
        <f t="shared" si="11"/>
        <v>0</v>
      </c>
      <c r="N107" s="18"/>
      <c r="O107" s="39"/>
      <c r="P107" s="18">
        <f t="shared" si="22"/>
        <v>0</v>
      </c>
      <c r="Q107" s="18">
        <f t="shared" si="23"/>
        <v>0</v>
      </c>
      <c r="R107" s="18">
        <f t="shared" si="14"/>
        <v>0</v>
      </c>
    </row>
    <row r="108" spans="1:18" ht="23.25" customHeight="1" x14ac:dyDescent="0.2">
      <c r="A108" s="48" t="s">
        <v>89</v>
      </c>
      <c r="B108" s="49"/>
      <c r="C108" s="49"/>
      <c r="D108" s="49"/>
      <c r="E108" s="49"/>
      <c r="F108" s="12"/>
      <c r="G108" s="12"/>
      <c r="H108" s="12"/>
      <c r="I108" s="12"/>
      <c r="J108" s="12"/>
      <c r="K108" s="12"/>
      <c r="L108" s="12"/>
      <c r="M108" s="12"/>
      <c r="N108" s="12"/>
      <c r="O108" s="12"/>
      <c r="P108" s="12"/>
      <c r="Q108" s="12"/>
      <c r="R108" s="19">
        <f>SUM(R103:R107)</f>
        <v>0</v>
      </c>
    </row>
    <row r="109" spans="1:18" s="23" customFormat="1" ht="18.75" x14ac:dyDescent="0.2">
      <c r="A109" s="48" t="s">
        <v>90</v>
      </c>
      <c r="B109" s="49"/>
      <c r="C109" s="49"/>
      <c r="D109" s="49"/>
      <c r="E109" s="49"/>
      <c r="F109" s="22"/>
      <c r="G109" s="22"/>
      <c r="H109" s="22"/>
      <c r="I109" s="22"/>
      <c r="J109" s="22"/>
      <c r="K109" s="22"/>
      <c r="L109" s="22"/>
      <c r="M109" s="22"/>
      <c r="N109" s="22"/>
      <c r="O109" s="22"/>
      <c r="P109" s="22"/>
      <c r="Q109" s="22"/>
      <c r="R109" s="24">
        <f>R108+R101+R83+R22</f>
        <v>4384212.3970999997</v>
      </c>
    </row>
    <row r="112" spans="1:18" x14ac:dyDescent="0.2">
      <c r="R112" s="25"/>
    </row>
    <row r="113" spans="6:20" ht="15.75" x14ac:dyDescent="0.2">
      <c r="F113" s="42"/>
      <c r="G113" s="42"/>
      <c r="H113" s="42"/>
      <c r="I113" s="42"/>
      <c r="J113" s="42"/>
      <c r="K113" s="42"/>
      <c r="L113" s="31"/>
      <c r="M113" s="31"/>
      <c r="N113" s="31"/>
      <c r="O113" s="31"/>
      <c r="P113" s="31"/>
      <c r="Q113" s="31"/>
      <c r="R113" s="27"/>
      <c r="T113" s="35"/>
    </row>
    <row r="114" spans="6:20" ht="15.75" x14ac:dyDescent="0.2">
      <c r="R114" s="27"/>
      <c r="T114" s="26"/>
    </row>
    <row r="115" spans="6:20" ht="15.75" x14ac:dyDescent="0.2">
      <c r="R115" s="28"/>
    </row>
    <row r="116" spans="6:20" ht="15.75" x14ac:dyDescent="0.2">
      <c r="R116" s="21"/>
    </row>
    <row r="117" spans="6:20" ht="15.75" x14ac:dyDescent="0.2">
      <c r="R117" s="21"/>
    </row>
    <row r="118" spans="6:20" ht="15.75" x14ac:dyDescent="0.2">
      <c r="R118" s="21"/>
    </row>
    <row r="119" spans="6:20" ht="15.75" x14ac:dyDescent="0.2">
      <c r="R119" s="21"/>
    </row>
    <row r="120" spans="6:20" ht="15.75" x14ac:dyDescent="0.2">
      <c r="F120" s="42"/>
      <c r="G120" s="42"/>
      <c r="H120" s="42"/>
      <c r="I120" s="42"/>
      <c r="J120" s="42"/>
      <c r="K120" s="42"/>
      <c r="L120" s="31"/>
      <c r="M120" s="31"/>
      <c r="N120" s="31"/>
      <c r="O120" s="31"/>
      <c r="P120" s="31"/>
      <c r="Q120" s="31"/>
      <c r="R120" s="27"/>
    </row>
    <row r="121" spans="6:20" ht="15.75" x14ac:dyDescent="0.2">
      <c r="R121" s="21"/>
    </row>
    <row r="122" spans="6:20" ht="15.75" x14ac:dyDescent="0.2">
      <c r="F122" s="42"/>
      <c r="G122" s="42"/>
      <c r="H122" s="42"/>
      <c r="I122" s="42"/>
      <c r="J122" s="42"/>
      <c r="K122" s="42"/>
      <c r="L122" s="31"/>
      <c r="M122" s="31"/>
      <c r="N122" s="31"/>
      <c r="O122" s="31"/>
      <c r="P122" s="31"/>
      <c r="Q122" s="31"/>
      <c r="R122" s="27"/>
    </row>
    <row r="123" spans="6:20" ht="15.75" x14ac:dyDescent="0.2">
      <c r="R123" s="21"/>
    </row>
    <row r="124" spans="6:20" ht="15.75" x14ac:dyDescent="0.2">
      <c r="F124" s="42"/>
      <c r="G124" s="42"/>
      <c r="H124" s="42"/>
      <c r="I124" s="42"/>
      <c r="J124" s="42"/>
      <c r="K124" s="42"/>
      <c r="L124" s="31"/>
      <c r="M124" s="31"/>
      <c r="N124" s="31"/>
      <c r="O124" s="31"/>
      <c r="P124" s="31"/>
      <c r="Q124" s="31"/>
      <c r="R124" s="27"/>
    </row>
    <row r="125" spans="6:20" ht="15.75" x14ac:dyDescent="0.2">
      <c r="R125" s="21"/>
    </row>
  </sheetData>
  <mergeCells count="22">
    <mergeCell ref="A7:D7"/>
    <mergeCell ref="A1:B1"/>
    <mergeCell ref="A3:R3"/>
    <mergeCell ref="A4:R4"/>
    <mergeCell ref="A5:A6"/>
    <mergeCell ref="B5:B6"/>
    <mergeCell ref="C5:D6"/>
    <mergeCell ref="R5:R6"/>
    <mergeCell ref="G5:Q5"/>
    <mergeCell ref="A2:R2"/>
    <mergeCell ref="F113:K113"/>
    <mergeCell ref="F120:K120"/>
    <mergeCell ref="F122:K122"/>
    <mergeCell ref="F124:K124"/>
    <mergeCell ref="A22:E22"/>
    <mergeCell ref="A102:C102"/>
    <mergeCell ref="A108:E108"/>
    <mergeCell ref="A109:E109"/>
    <mergeCell ref="A101:E101"/>
    <mergeCell ref="A83:E83"/>
    <mergeCell ref="A84:C84"/>
    <mergeCell ref="A23:B23"/>
  </mergeCells>
  <printOptions horizontalCentered="1"/>
  <pageMargins left="0" right="0" top="0.25" bottom="0.25" header="0.3" footer="0.3"/>
  <pageSetup paperSize="9" orientation="landscape" r:id="rId1"/>
  <rowBreaks count="8" manualBreakCount="8">
    <brk id="22" max="16" man="1"/>
    <brk id="33" max="15" man="1"/>
    <brk id="52" max="15" man="1"/>
    <brk id="74" max="15" man="1"/>
    <brk id="83" max="16" man="1"/>
    <brk id="86" max="15" man="1"/>
    <brk id="95" max="16" man="1"/>
    <brk id="10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4B2B-4C24-4238-A6B0-A8F06232316D}">
  <dimension ref="A1:U125"/>
  <sheetViews>
    <sheetView tabSelected="1" view="pageBreakPreview" zoomScale="120" zoomScaleNormal="100" zoomScaleSheetLayoutView="120" workbookViewId="0">
      <pane ySplit="6" topLeftCell="A106" activePane="bottomLeft" state="frozen"/>
      <selection pane="bottomLeft" activeCell="R27" sqref="R27"/>
    </sheetView>
  </sheetViews>
  <sheetFormatPr defaultRowHeight="12.75" x14ac:dyDescent="0.2"/>
  <cols>
    <col min="1" max="1" width="7.1640625" style="2" customWidth="1"/>
    <col min="2" max="2" width="38.33203125" style="2" customWidth="1"/>
    <col min="3" max="3" width="6" style="2" customWidth="1"/>
    <col min="4" max="4" width="7.1640625" style="2" customWidth="1"/>
    <col min="5" max="5" width="14.33203125" style="2" hidden="1" customWidth="1"/>
    <col min="6" max="6" width="15" style="2" hidden="1" customWidth="1"/>
    <col min="7" max="7" width="14.1640625" style="2" hidden="1" customWidth="1"/>
    <col min="8" max="8" width="12.5" style="2" hidden="1" customWidth="1"/>
    <col min="9" max="9" width="13.5" style="2" hidden="1" customWidth="1"/>
    <col min="10" max="10" width="12.83203125" style="2" hidden="1" customWidth="1"/>
    <col min="11" max="11" width="16.83203125" style="2" hidden="1" customWidth="1"/>
    <col min="12" max="12" width="13.5" style="2" customWidth="1"/>
    <col min="13" max="13" width="10.83203125" style="2" customWidth="1"/>
    <col min="14" max="14" width="14.5" style="2" customWidth="1"/>
    <col min="15" max="15" width="14" style="2" customWidth="1"/>
    <col min="16" max="16" width="11.6640625" style="2" customWidth="1"/>
    <col min="17" max="18" width="13.33203125" style="2" customWidth="1"/>
    <col min="19" max="19" width="17.1640625" style="2" customWidth="1"/>
    <col min="20" max="20" width="10" style="2" customWidth="1"/>
    <col min="21" max="21" width="35.1640625" style="2" customWidth="1"/>
    <col min="22" max="16384" width="9.33203125" style="2"/>
  </cols>
  <sheetData>
    <row r="1" spans="1:20" ht="15" x14ac:dyDescent="0.2">
      <c r="A1" s="54"/>
      <c r="B1" s="54"/>
      <c r="C1" s="1"/>
      <c r="D1" s="1"/>
      <c r="E1" s="1"/>
      <c r="F1" s="1"/>
      <c r="G1" s="1"/>
      <c r="H1" s="1"/>
      <c r="I1" s="1"/>
      <c r="J1" s="1"/>
      <c r="K1" s="1"/>
      <c r="L1" s="1"/>
      <c r="M1" s="1"/>
      <c r="N1" s="1"/>
      <c r="O1" s="1"/>
      <c r="P1" s="1"/>
      <c r="Q1" s="1"/>
      <c r="R1" s="1"/>
      <c r="S1" s="34" t="s">
        <v>120</v>
      </c>
    </row>
    <row r="2" spans="1:20" ht="26.25" x14ac:dyDescent="0.2">
      <c r="A2" s="55" t="s">
        <v>118</v>
      </c>
      <c r="B2" s="55"/>
      <c r="C2" s="55"/>
      <c r="D2" s="55"/>
      <c r="E2" s="55"/>
      <c r="F2" s="55"/>
      <c r="G2" s="55"/>
      <c r="H2" s="55"/>
      <c r="I2" s="55"/>
      <c r="J2" s="55"/>
      <c r="K2" s="55"/>
      <c r="L2" s="55"/>
      <c r="M2" s="55"/>
      <c r="N2" s="55"/>
      <c r="O2" s="55"/>
      <c r="P2" s="55"/>
      <c r="Q2" s="55"/>
      <c r="R2" s="55"/>
      <c r="S2" s="55"/>
    </row>
    <row r="3" spans="1:20" ht="36" customHeight="1" x14ac:dyDescent="0.2">
      <c r="A3" s="55" t="s">
        <v>0</v>
      </c>
      <c r="B3" s="55"/>
      <c r="C3" s="55"/>
      <c r="D3" s="55"/>
      <c r="E3" s="55"/>
      <c r="F3" s="55"/>
      <c r="G3" s="55"/>
      <c r="H3" s="55"/>
      <c r="I3" s="55"/>
      <c r="J3" s="55"/>
      <c r="K3" s="55"/>
      <c r="L3" s="55"/>
      <c r="M3" s="55"/>
      <c r="N3" s="55"/>
      <c r="O3" s="55"/>
      <c r="P3" s="55"/>
      <c r="Q3" s="55"/>
      <c r="R3" s="55"/>
      <c r="S3" s="55"/>
    </row>
    <row r="4" spans="1:20" ht="26.25" x14ac:dyDescent="0.2">
      <c r="A4" s="56" t="s">
        <v>119</v>
      </c>
      <c r="B4" s="56"/>
      <c r="C4" s="55"/>
      <c r="D4" s="55"/>
      <c r="E4" s="55"/>
      <c r="F4" s="55"/>
      <c r="G4" s="55"/>
      <c r="H4" s="55"/>
      <c r="I4" s="55"/>
      <c r="J4" s="55"/>
      <c r="K4" s="55"/>
      <c r="L4" s="55"/>
      <c r="M4" s="55"/>
      <c r="N4" s="55"/>
      <c r="O4" s="55"/>
      <c r="P4" s="55"/>
      <c r="Q4" s="55"/>
      <c r="R4" s="55"/>
      <c r="S4" s="55"/>
    </row>
    <row r="5" spans="1:20" ht="23.25" x14ac:dyDescent="0.2">
      <c r="A5" s="57" t="s">
        <v>1</v>
      </c>
      <c r="B5" s="59" t="s">
        <v>2</v>
      </c>
      <c r="C5" s="61" t="s">
        <v>3</v>
      </c>
      <c r="D5" s="61"/>
      <c r="E5" s="32"/>
      <c r="F5" s="41" t="s">
        <v>117</v>
      </c>
      <c r="G5" s="41"/>
      <c r="H5" s="41"/>
      <c r="I5" s="41"/>
      <c r="J5" s="41"/>
      <c r="K5" s="41"/>
      <c r="L5" s="63" t="s">
        <v>122</v>
      </c>
      <c r="M5" s="64"/>
      <c r="N5" s="65"/>
      <c r="O5" s="63" t="s">
        <v>123</v>
      </c>
      <c r="P5" s="64"/>
      <c r="Q5" s="65"/>
      <c r="R5" s="61" t="s">
        <v>124</v>
      </c>
      <c r="S5" s="61" t="s">
        <v>103</v>
      </c>
    </row>
    <row r="6" spans="1:20" ht="30" x14ac:dyDescent="0.2">
      <c r="A6" s="58"/>
      <c r="B6" s="60"/>
      <c r="C6" s="61"/>
      <c r="D6" s="61"/>
      <c r="E6" s="30" t="s">
        <v>4</v>
      </c>
      <c r="F6" s="29" t="s">
        <v>95</v>
      </c>
      <c r="G6" s="29" t="s">
        <v>105</v>
      </c>
      <c r="H6" s="29" t="s">
        <v>96</v>
      </c>
      <c r="I6" s="29" t="s">
        <v>104</v>
      </c>
      <c r="J6" s="29" t="s">
        <v>97</v>
      </c>
      <c r="K6" s="29" t="s">
        <v>98</v>
      </c>
      <c r="L6" s="29" t="s">
        <v>115</v>
      </c>
      <c r="M6" s="29" t="s">
        <v>100</v>
      </c>
      <c r="N6" s="29" t="s">
        <v>121</v>
      </c>
      <c r="O6" s="29" t="s">
        <v>115</v>
      </c>
      <c r="P6" s="29" t="s">
        <v>100</v>
      </c>
      <c r="Q6" s="29" t="s">
        <v>121</v>
      </c>
      <c r="R6" s="61"/>
      <c r="S6" s="61"/>
    </row>
    <row r="7" spans="1:20" ht="15" x14ac:dyDescent="0.2">
      <c r="A7" s="45" t="s">
        <v>5</v>
      </c>
      <c r="B7" s="46"/>
      <c r="C7" s="52"/>
      <c r="D7" s="53"/>
      <c r="E7" s="3"/>
      <c r="F7" s="33"/>
      <c r="G7" s="33"/>
      <c r="H7" s="33"/>
      <c r="I7" s="33"/>
      <c r="J7" s="33"/>
      <c r="K7" s="33"/>
      <c r="L7" s="33"/>
      <c r="M7" s="33"/>
      <c r="N7" s="33"/>
      <c r="O7" s="33"/>
      <c r="P7" s="33"/>
      <c r="Q7" s="33"/>
      <c r="R7" s="33"/>
      <c r="S7" s="33"/>
    </row>
    <row r="8" spans="1:20" ht="103.5" customHeight="1" x14ac:dyDescent="0.2">
      <c r="A8" s="4">
        <v>1</v>
      </c>
      <c r="B8" s="7" t="s">
        <v>99</v>
      </c>
      <c r="C8" s="4">
        <v>1</v>
      </c>
      <c r="D8" s="6" t="s">
        <v>6</v>
      </c>
      <c r="E8" s="18" t="e">
        <f>#REF!*C8</f>
        <v>#REF!</v>
      </c>
      <c r="F8" s="18">
        <v>15280533</v>
      </c>
      <c r="G8" s="18">
        <v>0</v>
      </c>
      <c r="H8" s="18">
        <v>0</v>
      </c>
      <c r="I8" s="18">
        <v>45000</v>
      </c>
      <c r="J8" s="18">
        <v>60000</v>
      </c>
      <c r="K8" s="18">
        <f>SUM(F8+G8+H8+I8+J8)*10%</f>
        <v>1538553.3</v>
      </c>
      <c r="L8" s="18">
        <f>K8+J8+I8+H8+F8+G8</f>
        <v>16924086.300000001</v>
      </c>
      <c r="M8" s="18">
        <v>150000</v>
      </c>
      <c r="N8" s="18">
        <f>M8+L8</f>
        <v>17074086.300000001</v>
      </c>
      <c r="O8" s="18">
        <v>4197500</v>
      </c>
      <c r="P8" s="18">
        <v>172500</v>
      </c>
      <c r="Q8" s="18">
        <f>P8+O8</f>
        <v>4370000</v>
      </c>
      <c r="R8" s="67"/>
      <c r="S8" s="68" t="s">
        <v>125</v>
      </c>
    </row>
    <row r="9" spans="1:20" ht="120" customHeight="1" x14ac:dyDescent="0.2">
      <c r="A9" s="4">
        <v>2</v>
      </c>
      <c r="B9" s="7" t="s">
        <v>111</v>
      </c>
      <c r="C9" s="4">
        <v>10</v>
      </c>
      <c r="D9" s="6" t="s">
        <v>7</v>
      </c>
      <c r="E9" s="18" t="e">
        <f>#REF!*C9</f>
        <v>#REF!</v>
      </c>
      <c r="F9" s="18">
        <v>396481</v>
      </c>
      <c r="G9" s="18">
        <v>0</v>
      </c>
      <c r="H9" s="18">
        <v>0</v>
      </c>
      <c r="I9" s="18">
        <v>2000</v>
      </c>
      <c r="J9" s="18">
        <v>3000</v>
      </c>
      <c r="K9" s="18">
        <f t="shared" ref="K9:K72" si="0">SUM(F9+G9+H9+I9+J9)*10%</f>
        <v>40148.100000000006</v>
      </c>
      <c r="L9" s="18">
        <f t="shared" ref="L9:L72" si="1">K9+J9+I9+H9+F9+G9</f>
        <v>441629.1</v>
      </c>
      <c r="M9" s="18">
        <v>17000</v>
      </c>
      <c r="N9" s="18">
        <f t="shared" ref="N9:N72" si="2">M9+L9</f>
        <v>458629.1</v>
      </c>
      <c r="O9" s="18">
        <v>251275</v>
      </c>
      <c r="P9" s="18">
        <v>19550</v>
      </c>
      <c r="Q9" s="18">
        <f t="shared" ref="Q9:Q72" si="3">P9+O9</f>
        <v>270825</v>
      </c>
      <c r="R9" s="18">
        <f>Q9-N9</f>
        <v>-187804.09999999998</v>
      </c>
      <c r="S9" s="36" t="str">
        <f>IF(R9&lt;0,"Decreased","Increased")</f>
        <v>Decreased</v>
      </c>
    </row>
    <row r="10" spans="1:20" ht="75" x14ac:dyDescent="0.2">
      <c r="A10" s="4">
        <v>3</v>
      </c>
      <c r="B10" s="7" t="s">
        <v>93</v>
      </c>
      <c r="C10" s="4">
        <v>1</v>
      </c>
      <c r="D10" s="6" t="s">
        <v>7</v>
      </c>
      <c r="E10" s="18" t="e">
        <f>#REF!*C10</f>
        <v>#REF!</v>
      </c>
      <c r="F10" s="18">
        <v>79905</v>
      </c>
      <c r="G10" s="18">
        <v>0</v>
      </c>
      <c r="H10" s="18">
        <v>0</v>
      </c>
      <c r="I10" s="18">
        <v>1000</v>
      </c>
      <c r="J10" s="18">
        <v>0</v>
      </c>
      <c r="K10" s="18">
        <f>SUM(F10+G10+H10+I10+J10)*15%</f>
        <v>12135.75</v>
      </c>
      <c r="L10" s="18">
        <f t="shared" si="1"/>
        <v>93040.75</v>
      </c>
      <c r="M10" s="18">
        <v>4700</v>
      </c>
      <c r="N10" s="18">
        <f t="shared" si="2"/>
        <v>97740.75</v>
      </c>
      <c r="O10" s="18">
        <v>52325</v>
      </c>
      <c r="P10" s="18">
        <v>5405</v>
      </c>
      <c r="Q10" s="18">
        <f t="shared" si="3"/>
        <v>57730</v>
      </c>
      <c r="R10" s="18">
        <f t="shared" ref="R10:R73" si="4">Q10-N10</f>
        <v>-40010.75</v>
      </c>
      <c r="S10" s="36" t="str">
        <f>IF(R10&lt;0,"Decreased","Increased")</f>
        <v>Decreased</v>
      </c>
    </row>
    <row r="11" spans="1:20" ht="75" x14ac:dyDescent="0.2">
      <c r="A11" s="9">
        <v>4</v>
      </c>
      <c r="B11" s="7" t="s">
        <v>107</v>
      </c>
      <c r="C11" s="8"/>
      <c r="D11" s="8"/>
      <c r="E11" s="8"/>
      <c r="F11" s="8"/>
      <c r="G11" s="8"/>
      <c r="H11" s="8"/>
      <c r="I11" s="8"/>
      <c r="J11" s="8"/>
      <c r="K11" s="18">
        <f t="shared" si="0"/>
        <v>0</v>
      </c>
      <c r="L11" s="18">
        <f t="shared" si="1"/>
        <v>0</v>
      </c>
      <c r="M11" s="8"/>
      <c r="N11" s="18">
        <f t="shared" si="2"/>
        <v>0</v>
      </c>
      <c r="O11" s="8"/>
      <c r="P11" s="18">
        <f t="shared" ref="P9:P21" si="5">O11*L11</f>
        <v>0</v>
      </c>
      <c r="Q11" s="18">
        <f t="shared" si="3"/>
        <v>0</v>
      </c>
      <c r="R11" s="18">
        <f t="shared" si="4"/>
        <v>0</v>
      </c>
      <c r="S11" s="18"/>
    </row>
    <row r="12" spans="1:20" ht="15" x14ac:dyDescent="0.2">
      <c r="A12" s="10" t="s">
        <v>8</v>
      </c>
      <c r="B12" s="11" t="s">
        <v>9</v>
      </c>
      <c r="C12" s="4">
        <v>10</v>
      </c>
      <c r="D12" s="6" t="s">
        <v>7</v>
      </c>
      <c r="E12" s="18" t="e">
        <f>#REF!*C12</f>
        <v>#REF!</v>
      </c>
      <c r="F12" s="18">
        <v>114731</v>
      </c>
      <c r="G12" s="18">
        <v>0</v>
      </c>
      <c r="H12" s="18">
        <v>4600</v>
      </c>
      <c r="I12" s="18">
        <v>0</v>
      </c>
      <c r="J12" s="18">
        <v>0</v>
      </c>
      <c r="K12" s="18">
        <f>SUM(F12+G12+H12+I12+J12)*10%</f>
        <v>11933.1</v>
      </c>
      <c r="L12" s="18">
        <f t="shared" si="1"/>
        <v>131264.1</v>
      </c>
      <c r="M12" s="18">
        <v>4500</v>
      </c>
      <c r="N12" s="18">
        <f t="shared" si="2"/>
        <v>135764.1</v>
      </c>
      <c r="O12" s="18">
        <v>53935</v>
      </c>
      <c r="P12" s="18">
        <v>5175</v>
      </c>
      <c r="Q12" s="18">
        <f t="shared" si="3"/>
        <v>59110</v>
      </c>
      <c r="R12" s="18">
        <f t="shared" si="4"/>
        <v>-76654.100000000006</v>
      </c>
      <c r="S12" s="36" t="str">
        <f t="shared" ref="S12:S14" si="6">IF(R12&lt;0,"Decreased","Increased")</f>
        <v>Decreased</v>
      </c>
    </row>
    <row r="13" spans="1:20" ht="45" x14ac:dyDescent="0.2">
      <c r="A13" s="4">
        <v>5</v>
      </c>
      <c r="B13" s="7" t="s">
        <v>10</v>
      </c>
      <c r="C13" s="4">
        <v>2</v>
      </c>
      <c r="D13" s="6" t="s">
        <v>7</v>
      </c>
      <c r="E13" s="18" t="e">
        <f>#REF!*C13</f>
        <v>#REF!</v>
      </c>
      <c r="F13" s="18">
        <v>15000</v>
      </c>
      <c r="G13" s="18">
        <v>0</v>
      </c>
      <c r="H13" s="18">
        <v>2000</v>
      </c>
      <c r="I13" s="18">
        <v>0</v>
      </c>
      <c r="J13" s="18">
        <v>0</v>
      </c>
      <c r="K13" s="18">
        <f>SUM(F13+G13+H13+I13+J13)*15%</f>
        <v>2550</v>
      </c>
      <c r="L13" s="18">
        <f t="shared" si="1"/>
        <v>19550</v>
      </c>
      <c r="M13" s="18">
        <v>4000</v>
      </c>
      <c r="N13" s="18">
        <f t="shared" si="2"/>
        <v>23550</v>
      </c>
      <c r="O13" s="18">
        <v>17250</v>
      </c>
      <c r="P13" s="18">
        <v>17250</v>
      </c>
      <c r="Q13" s="18">
        <f t="shared" si="3"/>
        <v>34500</v>
      </c>
      <c r="R13" s="18">
        <f t="shared" si="4"/>
        <v>10950</v>
      </c>
      <c r="S13" s="36" t="str">
        <f t="shared" si="6"/>
        <v>Increased</v>
      </c>
    </row>
    <row r="14" spans="1:20" ht="106.5" customHeight="1" x14ac:dyDescent="0.2">
      <c r="A14" s="4">
        <v>6</v>
      </c>
      <c r="B14" s="7" t="s">
        <v>106</v>
      </c>
      <c r="C14" s="4">
        <v>1</v>
      </c>
      <c r="D14" s="6" t="s">
        <v>7</v>
      </c>
      <c r="E14" s="18" t="e">
        <f>#REF!*C14</f>
        <v>#REF!</v>
      </c>
      <c r="F14" s="18">
        <v>450000</v>
      </c>
      <c r="G14" s="18">
        <v>0</v>
      </c>
      <c r="H14" s="18">
        <v>0</v>
      </c>
      <c r="I14" s="18">
        <v>5000</v>
      </c>
      <c r="J14" s="18">
        <v>3000</v>
      </c>
      <c r="K14" s="18">
        <f>SUM(F14+G14+H14+I14+J14)*15%</f>
        <v>68700</v>
      </c>
      <c r="L14" s="18">
        <f t="shared" si="1"/>
        <v>526700</v>
      </c>
      <c r="M14" s="18">
        <v>15000</v>
      </c>
      <c r="N14" s="18">
        <f t="shared" si="2"/>
        <v>541700</v>
      </c>
      <c r="O14" s="18">
        <v>224250</v>
      </c>
      <c r="P14" s="18">
        <v>17250</v>
      </c>
      <c r="Q14" s="18">
        <f t="shared" si="3"/>
        <v>241500</v>
      </c>
      <c r="R14" s="18">
        <f t="shared" si="4"/>
        <v>-300200</v>
      </c>
      <c r="S14" s="36" t="str">
        <f t="shared" si="6"/>
        <v>Decreased</v>
      </c>
    </row>
    <row r="15" spans="1:20" ht="75" x14ac:dyDescent="0.2">
      <c r="A15" s="4">
        <v>7</v>
      </c>
      <c r="B15" s="7" t="s">
        <v>108</v>
      </c>
      <c r="C15" s="8"/>
      <c r="D15" s="8"/>
      <c r="E15" s="8"/>
      <c r="F15" s="8"/>
      <c r="G15" s="8"/>
      <c r="H15" s="8"/>
      <c r="I15" s="8"/>
      <c r="J15" s="8"/>
      <c r="K15" s="18">
        <f t="shared" si="0"/>
        <v>0</v>
      </c>
      <c r="L15" s="18"/>
      <c r="M15" s="8"/>
      <c r="N15" s="18">
        <f t="shared" si="2"/>
        <v>0</v>
      </c>
      <c r="O15" s="8"/>
      <c r="P15" s="18"/>
      <c r="Q15" s="18">
        <f t="shared" si="3"/>
        <v>0</v>
      </c>
      <c r="R15" s="18">
        <f t="shared" si="4"/>
        <v>0</v>
      </c>
      <c r="S15" s="18"/>
    </row>
    <row r="16" spans="1:20" ht="15" x14ac:dyDescent="0.2">
      <c r="A16" s="10" t="s">
        <v>8</v>
      </c>
      <c r="B16" s="11" t="s">
        <v>11</v>
      </c>
      <c r="C16" s="4">
        <v>280</v>
      </c>
      <c r="D16" s="6" t="s">
        <v>12</v>
      </c>
      <c r="E16" s="18" t="e">
        <f>#REF!*C16</f>
        <v>#REF!</v>
      </c>
      <c r="F16" s="18">
        <v>3252</v>
      </c>
      <c r="G16" s="36">
        <v>87</v>
      </c>
      <c r="H16" s="18">
        <f>F16*25%</f>
        <v>813</v>
      </c>
      <c r="I16" s="18">
        <f>F16*0.5%</f>
        <v>16.260000000000002</v>
      </c>
      <c r="J16" s="18">
        <v>200</v>
      </c>
      <c r="K16" s="18">
        <f t="shared" si="0"/>
        <v>436.82600000000002</v>
      </c>
      <c r="L16" s="18">
        <f t="shared" si="1"/>
        <v>4805.0860000000002</v>
      </c>
      <c r="M16" s="18">
        <v>500</v>
      </c>
      <c r="N16" s="18">
        <f t="shared" si="2"/>
        <v>5305.0860000000002</v>
      </c>
      <c r="O16" s="18">
        <v>4313</v>
      </c>
      <c r="P16" s="18">
        <v>472</v>
      </c>
      <c r="Q16" s="18">
        <f t="shared" si="3"/>
        <v>4785</v>
      </c>
      <c r="R16" s="18">
        <f t="shared" si="4"/>
        <v>-520.08600000000024</v>
      </c>
      <c r="S16" s="36" t="str">
        <f t="shared" ref="S16:S17" si="7">IF(R16&lt;0,"Decreased","Increased")</f>
        <v>Decreased</v>
      </c>
      <c r="T16" s="26"/>
    </row>
    <row r="17" spans="1:20" ht="15" x14ac:dyDescent="0.2">
      <c r="A17" s="10" t="s">
        <v>13</v>
      </c>
      <c r="B17" s="11" t="s">
        <v>9</v>
      </c>
      <c r="C17" s="4">
        <v>250</v>
      </c>
      <c r="D17" s="6" t="s">
        <v>12</v>
      </c>
      <c r="E17" s="18" t="e">
        <f>#REF!*C17</f>
        <v>#REF!</v>
      </c>
      <c r="F17" s="18">
        <v>1289</v>
      </c>
      <c r="G17" s="18">
        <f>F17*5%</f>
        <v>64.45</v>
      </c>
      <c r="H17" s="18">
        <f>F17*25%</f>
        <v>322.25</v>
      </c>
      <c r="I17" s="18">
        <f>F17*0.5%</f>
        <v>6.4450000000000003</v>
      </c>
      <c r="J17" s="18">
        <v>150</v>
      </c>
      <c r="K17" s="18">
        <f t="shared" si="0"/>
        <v>183.21450000000002</v>
      </c>
      <c r="L17" s="18">
        <f t="shared" si="1"/>
        <v>2015.3595</v>
      </c>
      <c r="M17" s="18">
        <v>350</v>
      </c>
      <c r="N17" s="18">
        <f t="shared" si="2"/>
        <v>2365.3595</v>
      </c>
      <c r="O17" s="18">
        <v>1932</v>
      </c>
      <c r="P17" s="18">
        <v>345</v>
      </c>
      <c r="Q17" s="18">
        <f t="shared" si="3"/>
        <v>2277</v>
      </c>
      <c r="R17" s="18">
        <f t="shared" si="4"/>
        <v>-88.359500000000025</v>
      </c>
      <c r="S17" s="36" t="str">
        <f t="shared" si="7"/>
        <v>Decreased</v>
      </c>
    </row>
    <row r="18" spans="1:20" ht="78" customHeight="1" x14ac:dyDescent="0.2">
      <c r="A18" s="4">
        <v>8</v>
      </c>
      <c r="B18" s="7" t="s">
        <v>109</v>
      </c>
      <c r="C18" s="4">
        <v>1</v>
      </c>
      <c r="D18" s="6" t="s">
        <v>14</v>
      </c>
      <c r="E18" s="18" t="e">
        <f>#REF!*C18</f>
        <v>#REF!</v>
      </c>
      <c r="F18" s="18">
        <v>170000</v>
      </c>
      <c r="G18" s="18">
        <v>0</v>
      </c>
      <c r="H18" s="18">
        <v>10000</v>
      </c>
      <c r="I18" s="18">
        <v>0</v>
      </c>
      <c r="J18" s="18">
        <v>0</v>
      </c>
      <c r="K18" s="18">
        <f>SUM(F18+G18+H18+I18+J18)*15%</f>
        <v>27000</v>
      </c>
      <c r="L18" s="18">
        <f t="shared" si="1"/>
        <v>207000</v>
      </c>
      <c r="M18" s="18">
        <v>18000</v>
      </c>
      <c r="N18" s="18">
        <f t="shared" si="2"/>
        <v>225000</v>
      </c>
      <c r="O18" s="18">
        <v>195500</v>
      </c>
      <c r="P18" s="18">
        <v>20700</v>
      </c>
      <c r="Q18" s="18">
        <f t="shared" si="3"/>
        <v>216200</v>
      </c>
      <c r="R18" s="18">
        <f t="shared" si="4"/>
        <v>-8800</v>
      </c>
      <c r="S18" s="36" t="str">
        <f>IF(R18&lt;0,"Decreased","Increased")</f>
        <v>Decreased</v>
      </c>
    </row>
    <row r="19" spans="1:20" ht="45" x14ac:dyDescent="0.2">
      <c r="A19" s="9">
        <v>9</v>
      </c>
      <c r="B19" s="7" t="s">
        <v>110</v>
      </c>
      <c r="C19" s="8"/>
      <c r="D19" s="8"/>
      <c r="E19" s="8"/>
      <c r="F19" s="8"/>
      <c r="G19" s="8"/>
      <c r="H19" s="8"/>
      <c r="I19" s="8"/>
      <c r="J19" s="8"/>
      <c r="K19" s="18"/>
      <c r="L19" s="18"/>
      <c r="M19" s="8"/>
      <c r="N19" s="18">
        <f t="shared" si="2"/>
        <v>0</v>
      </c>
      <c r="O19" s="8"/>
      <c r="P19" s="18"/>
      <c r="Q19" s="18">
        <f t="shared" si="3"/>
        <v>0</v>
      </c>
      <c r="R19" s="18">
        <f t="shared" si="4"/>
        <v>0</v>
      </c>
      <c r="S19" s="18"/>
    </row>
    <row r="20" spans="1:20" ht="15" x14ac:dyDescent="0.2">
      <c r="A20" s="10" t="s">
        <v>8</v>
      </c>
      <c r="B20" s="11" t="s">
        <v>15</v>
      </c>
      <c r="C20" s="4">
        <v>9</v>
      </c>
      <c r="D20" s="6" t="s">
        <v>7</v>
      </c>
      <c r="E20" s="18" t="e">
        <f>#REF!*C20</f>
        <v>#REF!</v>
      </c>
      <c r="F20" s="18">
        <v>18264</v>
      </c>
      <c r="G20" s="18">
        <v>0</v>
      </c>
      <c r="H20" s="18">
        <v>0</v>
      </c>
      <c r="I20" s="18">
        <v>0</v>
      </c>
      <c r="J20" s="18">
        <v>500</v>
      </c>
      <c r="K20" s="18">
        <f>SUM(F20+G20+H20+I20+J20)*15%</f>
        <v>2814.6</v>
      </c>
      <c r="L20" s="18">
        <f t="shared" si="1"/>
        <v>21578.6</v>
      </c>
      <c r="M20" s="18">
        <v>1700</v>
      </c>
      <c r="N20" s="18">
        <f t="shared" si="2"/>
        <v>23278.6</v>
      </c>
      <c r="O20" s="18">
        <v>10005</v>
      </c>
      <c r="P20" s="18">
        <v>1955</v>
      </c>
      <c r="Q20" s="18">
        <f t="shared" si="3"/>
        <v>11960</v>
      </c>
      <c r="R20" s="18">
        <f t="shared" si="4"/>
        <v>-11318.599999999999</v>
      </c>
      <c r="S20" s="36" t="str">
        <f t="shared" ref="S20:S21" si="8">IF(R20&lt;0,"Decreased","Increased")</f>
        <v>Decreased</v>
      </c>
    </row>
    <row r="21" spans="1:20" ht="15" x14ac:dyDescent="0.2">
      <c r="A21" s="10" t="s">
        <v>13</v>
      </c>
      <c r="B21" s="11" t="s">
        <v>16</v>
      </c>
      <c r="C21" s="4">
        <v>9</v>
      </c>
      <c r="D21" s="6" t="s">
        <v>7</v>
      </c>
      <c r="E21" s="18" t="e">
        <f>#REF!*C21</f>
        <v>#REF!</v>
      </c>
      <c r="F21" s="18">
        <v>37290</v>
      </c>
      <c r="G21" s="18">
        <v>0</v>
      </c>
      <c r="H21" s="18">
        <v>0</v>
      </c>
      <c r="I21" s="18">
        <v>0</v>
      </c>
      <c r="J21" s="18">
        <v>500</v>
      </c>
      <c r="K21" s="18">
        <f>SUM(F21+G21+H21+I21+J21)*15%</f>
        <v>5668.5</v>
      </c>
      <c r="L21" s="18">
        <f t="shared" si="1"/>
        <v>43458.5</v>
      </c>
      <c r="M21" s="18">
        <v>1700</v>
      </c>
      <c r="N21" s="18">
        <f t="shared" si="2"/>
        <v>45158.5</v>
      </c>
      <c r="O21" s="18">
        <v>21850</v>
      </c>
      <c r="P21" s="18">
        <v>1955</v>
      </c>
      <c r="Q21" s="18">
        <f t="shared" si="3"/>
        <v>23805</v>
      </c>
      <c r="R21" s="18">
        <f t="shared" si="4"/>
        <v>-21353.5</v>
      </c>
      <c r="S21" s="36" t="str">
        <f t="shared" si="8"/>
        <v>Decreased</v>
      </c>
    </row>
    <row r="22" spans="1:20" ht="15.75" x14ac:dyDescent="0.2">
      <c r="A22" s="43" t="s">
        <v>74</v>
      </c>
      <c r="B22" s="44"/>
      <c r="C22" s="44"/>
      <c r="D22" s="44"/>
      <c r="E22" s="12"/>
      <c r="F22" s="12"/>
      <c r="G22" s="12"/>
      <c r="H22" s="12"/>
      <c r="I22" s="12"/>
      <c r="J22" s="12"/>
      <c r="K22" s="12"/>
      <c r="L22" s="20"/>
      <c r="M22" s="12"/>
      <c r="N22" s="18">
        <f t="shared" si="2"/>
        <v>0</v>
      </c>
      <c r="O22" s="12"/>
      <c r="P22" s="12"/>
      <c r="Q22" s="18">
        <f t="shared" si="3"/>
        <v>0</v>
      </c>
      <c r="R22" s="18">
        <f t="shared" si="4"/>
        <v>0</v>
      </c>
      <c r="S22" s="18"/>
    </row>
    <row r="23" spans="1:20" ht="15" x14ac:dyDescent="0.2">
      <c r="A23" s="45" t="s">
        <v>17</v>
      </c>
      <c r="B23" s="47"/>
      <c r="C23" s="3"/>
      <c r="D23" s="3"/>
      <c r="E23" s="3"/>
      <c r="F23" s="3"/>
      <c r="G23" s="3"/>
      <c r="H23" s="3"/>
      <c r="I23" s="3"/>
      <c r="J23" s="3"/>
      <c r="K23" s="18">
        <f t="shared" si="0"/>
        <v>0</v>
      </c>
      <c r="L23" s="18"/>
      <c r="M23" s="3"/>
      <c r="N23" s="18">
        <f t="shared" si="2"/>
        <v>0</v>
      </c>
      <c r="O23" s="3"/>
      <c r="P23" s="18"/>
      <c r="Q23" s="18">
        <f t="shared" si="3"/>
        <v>0</v>
      </c>
      <c r="R23" s="18">
        <f t="shared" si="4"/>
        <v>0</v>
      </c>
      <c r="S23" s="18"/>
    </row>
    <row r="24" spans="1:20" ht="61.5" customHeight="1" x14ac:dyDescent="0.2">
      <c r="A24" s="4">
        <v>1</v>
      </c>
      <c r="B24" s="7" t="s">
        <v>91</v>
      </c>
      <c r="C24" s="4">
        <v>2</v>
      </c>
      <c r="D24" s="10" t="s">
        <v>18</v>
      </c>
      <c r="E24" s="18" t="e">
        <f>#REF!*C24</f>
        <v>#REF!</v>
      </c>
      <c r="F24" s="18">
        <v>0</v>
      </c>
      <c r="G24" s="18">
        <v>0</v>
      </c>
      <c r="H24" s="18">
        <v>0</v>
      </c>
      <c r="I24" s="18">
        <v>3000</v>
      </c>
      <c r="J24" s="18"/>
      <c r="K24" s="18">
        <f>SUM(F24+G24+H24+I24+J24)*10%</f>
        <v>300</v>
      </c>
      <c r="L24" s="18">
        <f t="shared" si="1"/>
        <v>3300</v>
      </c>
      <c r="M24" s="18">
        <v>15000</v>
      </c>
      <c r="N24" s="18">
        <f t="shared" si="2"/>
        <v>18300</v>
      </c>
      <c r="O24" s="18">
        <v>201250</v>
      </c>
      <c r="P24" s="18">
        <v>17250</v>
      </c>
      <c r="Q24" s="18">
        <f t="shared" si="3"/>
        <v>218500</v>
      </c>
      <c r="R24" s="67">
        <v>0</v>
      </c>
      <c r="S24" s="68" t="s">
        <v>125</v>
      </c>
    </row>
    <row r="25" spans="1:20" ht="90" x14ac:dyDescent="0.2">
      <c r="A25" s="4">
        <v>2</v>
      </c>
      <c r="B25" s="7" t="s">
        <v>19</v>
      </c>
      <c r="C25" s="4">
        <v>3</v>
      </c>
      <c r="D25" s="10" t="s">
        <v>18</v>
      </c>
      <c r="E25" s="18" t="e">
        <f>#REF!*C25</f>
        <v>#REF!</v>
      </c>
      <c r="F25" s="18">
        <v>135000</v>
      </c>
      <c r="G25" s="18">
        <v>0</v>
      </c>
      <c r="H25" s="18">
        <v>5000</v>
      </c>
      <c r="I25" s="18">
        <v>2000</v>
      </c>
      <c r="J25" s="18">
        <v>0</v>
      </c>
      <c r="K25" s="18">
        <f t="shared" si="0"/>
        <v>14200</v>
      </c>
      <c r="L25" s="18">
        <f t="shared" si="1"/>
        <v>156200</v>
      </c>
      <c r="M25" s="18">
        <v>10000</v>
      </c>
      <c r="N25" s="18">
        <f t="shared" si="2"/>
        <v>166200</v>
      </c>
      <c r="O25" s="18">
        <v>109250</v>
      </c>
      <c r="P25" s="18">
        <v>11500</v>
      </c>
      <c r="Q25" s="18">
        <f t="shared" si="3"/>
        <v>120750</v>
      </c>
      <c r="R25" s="18">
        <f t="shared" si="4"/>
        <v>-45450</v>
      </c>
      <c r="S25" s="36" t="str">
        <f t="shared" ref="S25:S39" si="9">IF(R25&lt;0,"Decreased","Increased")</f>
        <v>Decreased</v>
      </c>
      <c r="T25" s="35"/>
    </row>
    <row r="26" spans="1:20" ht="63.75" customHeight="1" x14ac:dyDescent="0.2">
      <c r="A26" s="4">
        <v>3</v>
      </c>
      <c r="B26" s="5" t="s">
        <v>20</v>
      </c>
      <c r="C26" s="4">
        <v>3</v>
      </c>
      <c r="D26" s="10" t="s">
        <v>18</v>
      </c>
      <c r="E26" s="18" t="e">
        <f>#REF!*C26</f>
        <v>#REF!</v>
      </c>
      <c r="F26" s="18">
        <v>170554</v>
      </c>
      <c r="G26" s="18"/>
      <c r="H26" s="18"/>
      <c r="I26" s="18"/>
      <c r="J26" s="18"/>
      <c r="K26" s="18">
        <f t="shared" si="0"/>
        <v>17055.400000000001</v>
      </c>
      <c r="L26" s="18">
        <f t="shared" si="1"/>
        <v>187609.4</v>
      </c>
      <c r="M26" s="18">
        <v>15000</v>
      </c>
      <c r="N26" s="18">
        <f t="shared" si="2"/>
        <v>202609.4</v>
      </c>
      <c r="O26" s="18">
        <v>88550</v>
      </c>
      <c r="P26" s="18">
        <v>17250</v>
      </c>
      <c r="Q26" s="18">
        <f t="shared" si="3"/>
        <v>105800</v>
      </c>
      <c r="R26" s="67">
        <v>0</v>
      </c>
      <c r="S26" s="68" t="s">
        <v>125</v>
      </c>
    </row>
    <row r="27" spans="1:20" ht="45" x14ac:dyDescent="0.2">
      <c r="A27" s="4">
        <v>4</v>
      </c>
      <c r="B27" s="7" t="s">
        <v>21</v>
      </c>
      <c r="C27" s="4">
        <v>25</v>
      </c>
      <c r="D27" s="10" t="s">
        <v>18</v>
      </c>
      <c r="E27" s="18" t="e">
        <f>#REF!*C27</f>
        <v>#REF!</v>
      </c>
      <c r="F27" s="18">
        <v>50875</v>
      </c>
      <c r="G27" s="18"/>
      <c r="H27" s="18">
        <v>1500</v>
      </c>
      <c r="I27" s="18"/>
      <c r="J27" s="18"/>
      <c r="K27" s="18">
        <f t="shared" si="0"/>
        <v>5237.5</v>
      </c>
      <c r="L27" s="18">
        <f t="shared" si="1"/>
        <v>57612.5</v>
      </c>
      <c r="M27" s="18">
        <v>8000</v>
      </c>
      <c r="N27" s="18">
        <f t="shared" si="2"/>
        <v>65612.5</v>
      </c>
      <c r="O27" s="18">
        <v>28750</v>
      </c>
      <c r="P27" s="18">
        <v>4600</v>
      </c>
      <c r="Q27" s="18">
        <f t="shared" si="3"/>
        <v>33350</v>
      </c>
      <c r="R27" s="18">
        <f t="shared" si="4"/>
        <v>-32262.5</v>
      </c>
      <c r="S27" s="36" t="str">
        <f t="shared" si="9"/>
        <v>Decreased</v>
      </c>
    </row>
    <row r="28" spans="1:20" ht="60" x14ac:dyDescent="0.2">
      <c r="A28" s="4">
        <v>5</v>
      </c>
      <c r="B28" s="7" t="s">
        <v>22</v>
      </c>
      <c r="C28" s="4">
        <v>3</v>
      </c>
      <c r="D28" s="10" t="s">
        <v>18</v>
      </c>
      <c r="E28" s="18" t="e">
        <f>#REF!*C28</f>
        <v>#REF!</v>
      </c>
      <c r="F28" s="18">
        <v>50875</v>
      </c>
      <c r="G28" s="18"/>
      <c r="H28" s="18">
        <v>1500</v>
      </c>
      <c r="I28" s="18"/>
      <c r="J28" s="18"/>
      <c r="K28" s="18">
        <f t="shared" si="0"/>
        <v>5237.5</v>
      </c>
      <c r="L28" s="18">
        <f t="shared" si="1"/>
        <v>57612.5</v>
      </c>
      <c r="M28" s="18">
        <v>8000</v>
      </c>
      <c r="N28" s="18">
        <f t="shared" si="2"/>
        <v>65612.5</v>
      </c>
      <c r="O28" s="18">
        <v>28750</v>
      </c>
      <c r="P28" s="18">
        <v>8050</v>
      </c>
      <c r="Q28" s="18">
        <f t="shared" si="3"/>
        <v>36800</v>
      </c>
      <c r="R28" s="18">
        <f t="shared" si="4"/>
        <v>-28812.5</v>
      </c>
      <c r="S28" s="36" t="str">
        <f t="shared" si="9"/>
        <v>Decreased</v>
      </c>
    </row>
    <row r="29" spans="1:20" ht="45" x14ac:dyDescent="0.2">
      <c r="A29" s="9">
        <v>6</v>
      </c>
      <c r="B29" s="7" t="s">
        <v>23</v>
      </c>
      <c r="C29" s="9">
        <v>44</v>
      </c>
      <c r="D29" s="13" t="s">
        <v>18</v>
      </c>
      <c r="E29" s="18" t="e">
        <f>#REF!*C29</f>
        <v>#REF!</v>
      </c>
      <c r="F29" s="18">
        <v>19000</v>
      </c>
      <c r="G29" s="18"/>
      <c r="H29" s="18">
        <v>0</v>
      </c>
      <c r="I29" s="18"/>
      <c r="J29" s="18"/>
      <c r="K29" s="18">
        <f t="shared" si="0"/>
        <v>1900</v>
      </c>
      <c r="L29" s="18">
        <f t="shared" si="1"/>
        <v>20900</v>
      </c>
      <c r="M29" s="18">
        <v>6000</v>
      </c>
      <c r="N29" s="18">
        <f t="shared" si="2"/>
        <v>26900</v>
      </c>
      <c r="O29" s="18">
        <v>21850</v>
      </c>
      <c r="P29" s="18">
        <v>4600</v>
      </c>
      <c r="Q29" s="18">
        <f t="shared" si="3"/>
        <v>26450</v>
      </c>
      <c r="R29" s="18">
        <f t="shared" si="4"/>
        <v>-450</v>
      </c>
      <c r="S29" s="36" t="str">
        <f t="shared" si="9"/>
        <v>Decreased</v>
      </c>
    </row>
    <row r="30" spans="1:20" ht="45" x14ac:dyDescent="0.2">
      <c r="A30" s="9">
        <v>7</v>
      </c>
      <c r="B30" s="7" t="s">
        <v>24</v>
      </c>
      <c r="C30" s="9">
        <v>4</v>
      </c>
      <c r="D30" s="13" t="s">
        <v>18</v>
      </c>
      <c r="E30" s="18" t="e">
        <f>#REF!*C30</f>
        <v>#REF!</v>
      </c>
      <c r="F30" s="18">
        <v>17500</v>
      </c>
      <c r="G30" s="18"/>
      <c r="H30" s="18">
        <v>0</v>
      </c>
      <c r="I30" s="18"/>
      <c r="J30" s="18"/>
      <c r="K30" s="18">
        <f t="shared" si="0"/>
        <v>1750</v>
      </c>
      <c r="L30" s="18">
        <f t="shared" si="1"/>
        <v>19250</v>
      </c>
      <c r="M30" s="18">
        <v>6000</v>
      </c>
      <c r="N30" s="18">
        <f t="shared" si="2"/>
        <v>25250</v>
      </c>
      <c r="O30" s="18">
        <v>20125</v>
      </c>
      <c r="P30" s="18">
        <v>4600</v>
      </c>
      <c r="Q30" s="18">
        <f t="shared" si="3"/>
        <v>24725</v>
      </c>
      <c r="R30" s="18">
        <f t="shared" si="4"/>
        <v>-525</v>
      </c>
      <c r="S30" s="36" t="str">
        <f t="shared" si="9"/>
        <v>Decreased</v>
      </c>
    </row>
    <row r="31" spans="1:20" ht="45" x14ac:dyDescent="0.2">
      <c r="A31" s="4">
        <v>8</v>
      </c>
      <c r="B31" s="7" t="s">
        <v>25</v>
      </c>
      <c r="C31" s="4">
        <v>56</v>
      </c>
      <c r="D31" s="10" t="s">
        <v>18</v>
      </c>
      <c r="E31" s="18" t="e">
        <f>#REF!*C31</f>
        <v>#REF!</v>
      </c>
      <c r="F31" s="18">
        <v>1875</v>
      </c>
      <c r="G31" s="18"/>
      <c r="H31" s="18">
        <v>0</v>
      </c>
      <c r="I31" s="18"/>
      <c r="J31" s="18"/>
      <c r="K31" s="18">
        <f t="shared" si="0"/>
        <v>187.5</v>
      </c>
      <c r="L31" s="18">
        <f t="shared" si="1"/>
        <v>2062.5</v>
      </c>
      <c r="M31" s="18">
        <v>500</v>
      </c>
      <c r="N31" s="18">
        <f t="shared" si="2"/>
        <v>2562.5</v>
      </c>
      <c r="O31" s="18">
        <v>2070</v>
      </c>
      <c r="P31" s="18">
        <v>345</v>
      </c>
      <c r="Q31" s="18">
        <f t="shared" si="3"/>
        <v>2415</v>
      </c>
      <c r="R31" s="18">
        <f t="shared" si="4"/>
        <v>-147.5</v>
      </c>
      <c r="S31" s="36" t="str">
        <f t="shared" si="9"/>
        <v>Decreased</v>
      </c>
    </row>
    <row r="32" spans="1:20" ht="45" x14ac:dyDescent="0.2">
      <c r="A32" s="4">
        <v>9</v>
      </c>
      <c r="B32" s="7" t="s">
        <v>26</v>
      </c>
      <c r="C32" s="4">
        <v>28</v>
      </c>
      <c r="D32" s="10" t="s">
        <v>18</v>
      </c>
      <c r="E32" s="18" t="e">
        <f>#REF!*C32</f>
        <v>#REF!</v>
      </c>
      <c r="F32" s="18">
        <v>7800</v>
      </c>
      <c r="G32" s="18"/>
      <c r="H32" s="18">
        <v>0</v>
      </c>
      <c r="I32" s="18"/>
      <c r="J32" s="18"/>
      <c r="K32" s="18">
        <f t="shared" si="0"/>
        <v>780</v>
      </c>
      <c r="L32" s="18">
        <f t="shared" si="1"/>
        <v>8580</v>
      </c>
      <c r="M32" s="18">
        <v>1000</v>
      </c>
      <c r="N32" s="18">
        <f t="shared" si="2"/>
        <v>9580</v>
      </c>
      <c r="O32" s="18">
        <v>7475</v>
      </c>
      <c r="P32" s="18">
        <v>805</v>
      </c>
      <c r="Q32" s="18">
        <f t="shared" si="3"/>
        <v>8280</v>
      </c>
      <c r="R32" s="18">
        <f t="shared" si="4"/>
        <v>-1300</v>
      </c>
      <c r="S32" s="36" t="str">
        <f t="shared" si="9"/>
        <v>Decreased</v>
      </c>
    </row>
    <row r="33" spans="1:19" ht="45" x14ac:dyDescent="0.2">
      <c r="A33" s="9">
        <v>10</v>
      </c>
      <c r="B33" s="7" t="s">
        <v>27</v>
      </c>
      <c r="C33" s="9">
        <v>100</v>
      </c>
      <c r="D33" s="13" t="s">
        <v>18</v>
      </c>
      <c r="E33" s="18" t="e">
        <f>#REF!*C33</f>
        <v>#REF!</v>
      </c>
      <c r="F33" s="18">
        <v>3000</v>
      </c>
      <c r="G33" s="18"/>
      <c r="H33" s="18">
        <v>0</v>
      </c>
      <c r="I33" s="18"/>
      <c r="J33" s="18"/>
      <c r="K33" s="18">
        <f t="shared" si="0"/>
        <v>300</v>
      </c>
      <c r="L33" s="18">
        <f t="shared" si="1"/>
        <v>3300</v>
      </c>
      <c r="M33" s="18">
        <v>500</v>
      </c>
      <c r="N33" s="18">
        <f t="shared" si="2"/>
        <v>3800</v>
      </c>
      <c r="O33" s="18">
        <v>2588</v>
      </c>
      <c r="P33" s="18">
        <v>345</v>
      </c>
      <c r="Q33" s="18">
        <f t="shared" si="3"/>
        <v>2933</v>
      </c>
      <c r="R33" s="18">
        <f t="shared" si="4"/>
        <v>-867</v>
      </c>
      <c r="S33" s="36" t="str">
        <f t="shared" si="9"/>
        <v>Decreased</v>
      </c>
    </row>
    <row r="34" spans="1:19" ht="45" x14ac:dyDescent="0.2">
      <c r="A34" s="4">
        <v>11</v>
      </c>
      <c r="B34" s="7" t="s">
        <v>28</v>
      </c>
      <c r="C34" s="4">
        <v>48</v>
      </c>
      <c r="D34" s="10" t="s">
        <v>18</v>
      </c>
      <c r="E34" s="18" t="e">
        <f>#REF!*C34</f>
        <v>#REF!</v>
      </c>
      <c r="F34" s="18">
        <v>5500</v>
      </c>
      <c r="G34" s="18"/>
      <c r="H34" s="18">
        <v>0</v>
      </c>
      <c r="I34" s="18"/>
      <c r="J34" s="18"/>
      <c r="K34" s="18">
        <f t="shared" si="0"/>
        <v>550</v>
      </c>
      <c r="L34" s="18">
        <f t="shared" si="1"/>
        <v>6050</v>
      </c>
      <c r="M34" s="18">
        <v>500</v>
      </c>
      <c r="N34" s="18">
        <f t="shared" si="2"/>
        <v>6550</v>
      </c>
      <c r="O34" s="18">
        <v>4025</v>
      </c>
      <c r="P34" s="18">
        <v>460</v>
      </c>
      <c r="Q34" s="18">
        <f t="shared" si="3"/>
        <v>4485</v>
      </c>
      <c r="R34" s="18">
        <f t="shared" si="4"/>
        <v>-2065</v>
      </c>
      <c r="S34" s="36" t="str">
        <f t="shared" si="9"/>
        <v>Decreased</v>
      </c>
    </row>
    <row r="35" spans="1:19" ht="30" x14ac:dyDescent="0.2">
      <c r="A35" s="9">
        <v>12</v>
      </c>
      <c r="B35" s="7" t="s">
        <v>29</v>
      </c>
      <c r="C35" s="9">
        <v>28</v>
      </c>
      <c r="D35" s="13" t="s">
        <v>18</v>
      </c>
      <c r="E35" s="18" t="e">
        <f>#REF!*C35</f>
        <v>#REF!</v>
      </c>
      <c r="F35" s="18">
        <v>5000</v>
      </c>
      <c r="G35" s="18"/>
      <c r="H35" s="18">
        <v>0</v>
      </c>
      <c r="I35" s="18"/>
      <c r="J35" s="18"/>
      <c r="K35" s="18">
        <f t="shared" si="0"/>
        <v>500</v>
      </c>
      <c r="L35" s="18">
        <f t="shared" si="1"/>
        <v>5500</v>
      </c>
      <c r="M35" s="18">
        <v>500</v>
      </c>
      <c r="N35" s="18">
        <f t="shared" si="2"/>
        <v>6000</v>
      </c>
      <c r="O35" s="18">
        <v>4485</v>
      </c>
      <c r="P35" s="18">
        <v>460</v>
      </c>
      <c r="Q35" s="18">
        <f t="shared" si="3"/>
        <v>4945</v>
      </c>
      <c r="R35" s="18">
        <f t="shared" si="4"/>
        <v>-1055</v>
      </c>
      <c r="S35" s="36" t="str">
        <f t="shared" si="9"/>
        <v>Decreased</v>
      </c>
    </row>
    <row r="36" spans="1:19" ht="30" x14ac:dyDescent="0.2">
      <c r="A36" s="9">
        <v>13</v>
      </c>
      <c r="B36" s="7" t="s">
        <v>30</v>
      </c>
      <c r="C36" s="9">
        <v>48</v>
      </c>
      <c r="D36" s="13" t="s">
        <v>18</v>
      </c>
      <c r="E36" s="18" t="e">
        <f>#REF!*C36</f>
        <v>#REF!</v>
      </c>
      <c r="F36" s="18">
        <v>5200</v>
      </c>
      <c r="G36" s="18"/>
      <c r="H36" s="18">
        <v>0</v>
      </c>
      <c r="I36" s="18"/>
      <c r="J36" s="18"/>
      <c r="K36" s="18">
        <f t="shared" si="0"/>
        <v>520</v>
      </c>
      <c r="L36" s="18">
        <f t="shared" si="1"/>
        <v>5720</v>
      </c>
      <c r="M36" s="18">
        <v>750</v>
      </c>
      <c r="N36" s="18">
        <f t="shared" si="2"/>
        <v>6470</v>
      </c>
      <c r="O36" s="18">
        <v>5980</v>
      </c>
      <c r="P36" s="18">
        <v>805</v>
      </c>
      <c r="Q36" s="18">
        <f t="shared" si="3"/>
        <v>6785</v>
      </c>
      <c r="R36" s="18">
        <f t="shared" si="4"/>
        <v>315</v>
      </c>
      <c r="S36" s="36" t="str">
        <f t="shared" si="9"/>
        <v>Increased</v>
      </c>
    </row>
    <row r="37" spans="1:19" ht="30" x14ac:dyDescent="0.2">
      <c r="A37" s="9">
        <v>14</v>
      </c>
      <c r="B37" s="7" t="s">
        <v>31</v>
      </c>
      <c r="C37" s="9">
        <v>48</v>
      </c>
      <c r="D37" s="13" t="s">
        <v>18</v>
      </c>
      <c r="E37" s="18" t="e">
        <f>#REF!*C37</f>
        <v>#REF!</v>
      </c>
      <c r="F37" s="18">
        <v>9900</v>
      </c>
      <c r="G37" s="18"/>
      <c r="H37" s="18">
        <v>0</v>
      </c>
      <c r="I37" s="18"/>
      <c r="J37" s="18"/>
      <c r="K37" s="18">
        <f t="shared" si="0"/>
        <v>990</v>
      </c>
      <c r="L37" s="18">
        <f t="shared" si="1"/>
        <v>10890</v>
      </c>
      <c r="M37" s="18">
        <v>2000</v>
      </c>
      <c r="N37" s="18">
        <f t="shared" si="2"/>
        <v>12890</v>
      </c>
      <c r="O37" s="18">
        <v>11385</v>
      </c>
      <c r="P37" s="18">
        <v>1955</v>
      </c>
      <c r="Q37" s="18">
        <f t="shared" si="3"/>
        <v>13340</v>
      </c>
      <c r="R37" s="18">
        <f t="shared" si="4"/>
        <v>450</v>
      </c>
      <c r="S37" s="36" t="str">
        <f t="shared" si="9"/>
        <v>Increased</v>
      </c>
    </row>
    <row r="38" spans="1:19" ht="30" x14ac:dyDescent="0.2">
      <c r="A38" s="9">
        <v>15</v>
      </c>
      <c r="B38" s="7" t="s">
        <v>32</v>
      </c>
      <c r="C38" s="9">
        <v>48</v>
      </c>
      <c r="D38" s="13" t="s">
        <v>18</v>
      </c>
      <c r="E38" s="18" t="e">
        <f>#REF!*C38</f>
        <v>#REF!</v>
      </c>
      <c r="F38" s="18">
        <v>30000</v>
      </c>
      <c r="G38" s="18"/>
      <c r="H38" s="18">
        <v>0</v>
      </c>
      <c r="I38" s="18"/>
      <c r="J38" s="18"/>
      <c r="K38" s="18">
        <f t="shared" si="0"/>
        <v>3000</v>
      </c>
      <c r="L38" s="18">
        <f t="shared" si="1"/>
        <v>33000</v>
      </c>
      <c r="M38" s="18">
        <v>1200</v>
      </c>
      <c r="N38" s="18">
        <f t="shared" si="2"/>
        <v>34200</v>
      </c>
      <c r="O38" s="18">
        <v>12075</v>
      </c>
      <c r="P38" s="18">
        <v>1380</v>
      </c>
      <c r="Q38" s="18">
        <f t="shared" si="3"/>
        <v>13455</v>
      </c>
      <c r="R38" s="18">
        <f t="shared" si="4"/>
        <v>-20745</v>
      </c>
      <c r="S38" s="36" t="str">
        <f t="shared" si="9"/>
        <v>Decreased</v>
      </c>
    </row>
    <row r="39" spans="1:19" ht="30" x14ac:dyDescent="0.2">
      <c r="A39" s="9">
        <v>16</v>
      </c>
      <c r="B39" s="7" t="s">
        <v>33</v>
      </c>
      <c r="C39" s="9">
        <v>12</v>
      </c>
      <c r="D39" s="14" t="s">
        <v>18</v>
      </c>
      <c r="E39" s="18" t="e">
        <f>#REF!*C39</f>
        <v>#REF!</v>
      </c>
      <c r="F39" s="18">
        <v>18900</v>
      </c>
      <c r="G39" s="18"/>
      <c r="H39" s="18">
        <v>0</v>
      </c>
      <c r="I39" s="18"/>
      <c r="J39" s="18"/>
      <c r="K39" s="18">
        <f t="shared" si="0"/>
        <v>1890</v>
      </c>
      <c r="L39" s="18">
        <f t="shared" si="1"/>
        <v>20790</v>
      </c>
      <c r="M39" s="18">
        <v>2000</v>
      </c>
      <c r="N39" s="18">
        <f t="shared" si="2"/>
        <v>22790</v>
      </c>
      <c r="O39" s="18">
        <v>21735</v>
      </c>
      <c r="P39" s="18">
        <v>2300</v>
      </c>
      <c r="Q39" s="18">
        <f t="shared" si="3"/>
        <v>24035</v>
      </c>
      <c r="R39" s="18">
        <f t="shared" si="4"/>
        <v>1245</v>
      </c>
      <c r="S39" s="36" t="str">
        <f t="shared" si="9"/>
        <v>Increased</v>
      </c>
    </row>
    <row r="40" spans="1:19" ht="15" x14ac:dyDescent="0.2">
      <c r="A40" s="9">
        <v>17</v>
      </c>
      <c r="B40" s="15" t="s">
        <v>34</v>
      </c>
      <c r="C40" s="3"/>
      <c r="D40" s="3"/>
      <c r="E40" s="3"/>
      <c r="F40" s="3"/>
      <c r="G40" s="3"/>
      <c r="H40" s="3"/>
      <c r="I40" s="3"/>
      <c r="J40" s="3"/>
      <c r="K40" s="18"/>
      <c r="L40" s="18"/>
      <c r="M40" s="3"/>
      <c r="N40" s="18">
        <f t="shared" si="2"/>
        <v>0</v>
      </c>
      <c r="O40" s="3"/>
      <c r="P40" s="18"/>
      <c r="Q40" s="18">
        <f t="shared" si="3"/>
        <v>0</v>
      </c>
      <c r="R40" s="18">
        <f t="shared" si="4"/>
        <v>0</v>
      </c>
      <c r="S40" s="18"/>
    </row>
    <row r="41" spans="1:19" ht="180.75" customHeight="1" x14ac:dyDescent="0.2">
      <c r="A41" s="16" t="s">
        <v>35</v>
      </c>
      <c r="B41" s="7" t="s">
        <v>92</v>
      </c>
      <c r="C41" s="5"/>
      <c r="D41" s="5"/>
      <c r="E41" s="5"/>
      <c r="F41" s="5"/>
      <c r="G41" s="5"/>
      <c r="H41" s="5"/>
      <c r="I41" s="5"/>
      <c r="J41" s="5"/>
      <c r="K41" s="18"/>
      <c r="L41" s="18"/>
      <c r="M41" s="5"/>
      <c r="N41" s="18">
        <f t="shared" si="2"/>
        <v>0</v>
      </c>
      <c r="O41" s="5"/>
      <c r="P41" s="18"/>
      <c r="Q41" s="18">
        <f t="shared" si="3"/>
        <v>0</v>
      </c>
      <c r="R41" s="18">
        <f t="shared" si="4"/>
        <v>0</v>
      </c>
      <c r="S41" s="18"/>
    </row>
    <row r="42" spans="1:19" ht="15" x14ac:dyDescent="0.2">
      <c r="A42" s="10" t="s">
        <v>8</v>
      </c>
      <c r="B42" s="11" t="s">
        <v>36</v>
      </c>
      <c r="C42" s="4">
        <v>900</v>
      </c>
      <c r="D42" s="6" t="s">
        <v>12</v>
      </c>
      <c r="E42" s="18" t="e">
        <f>#REF!*C42</f>
        <v>#REF!</v>
      </c>
      <c r="F42" s="18">
        <v>1196</v>
      </c>
      <c r="G42" s="18">
        <f>F42*5%</f>
        <v>59.800000000000004</v>
      </c>
      <c r="H42" s="18">
        <f>F42*40%</f>
        <v>478.40000000000003</v>
      </c>
      <c r="I42" s="18"/>
      <c r="J42" s="18">
        <f>F42*10%</f>
        <v>119.60000000000001</v>
      </c>
      <c r="K42" s="18">
        <f t="shared" si="0"/>
        <v>185.38</v>
      </c>
      <c r="L42" s="18">
        <f t="shared" si="1"/>
        <v>2039.18</v>
      </c>
      <c r="M42" s="18">
        <v>250</v>
      </c>
      <c r="N42" s="18">
        <f t="shared" si="2"/>
        <v>2289.1800000000003</v>
      </c>
      <c r="O42" s="18">
        <v>573</v>
      </c>
      <c r="P42" s="18">
        <v>219</v>
      </c>
      <c r="Q42" s="18">
        <f t="shared" si="3"/>
        <v>792</v>
      </c>
      <c r="R42" s="18">
        <f t="shared" si="4"/>
        <v>-1497.1800000000003</v>
      </c>
      <c r="S42" s="36" t="str">
        <f t="shared" ref="S42:S52" si="10">IF(R42&lt;0,"Decreased","Increased")</f>
        <v>Decreased</v>
      </c>
    </row>
    <row r="43" spans="1:19" ht="15" x14ac:dyDescent="0.2">
      <c r="A43" s="10" t="s">
        <v>37</v>
      </c>
      <c r="B43" s="11" t="s">
        <v>38</v>
      </c>
      <c r="C43" s="4">
        <v>300</v>
      </c>
      <c r="D43" s="6" t="s">
        <v>12</v>
      </c>
      <c r="E43" s="18" t="e">
        <f>#REF!*C43</f>
        <v>#REF!</v>
      </c>
      <c r="F43" s="18">
        <v>568</v>
      </c>
      <c r="G43" s="18">
        <f>F43*5%</f>
        <v>28.400000000000002</v>
      </c>
      <c r="H43" s="18">
        <f>F43*40%</f>
        <v>227.20000000000002</v>
      </c>
      <c r="I43" s="18"/>
      <c r="J43" s="18">
        <f>F43*10%</f>
        <v>56.800000000000004</v>
      </c>
      <c r="K43" s="18">
        <f t="shared" si="0"/>
        <v>88.04</v>
      </c>
      <c r="L43" s="18">
        <f t="shared" si="1"/>
        <v>968.43999999999994</v>
      </c>
      <c r="M43" s="18">
        <v>200</v>
      </c>
      <c r="N43" s="18">
        <f t="shared" si="2"/>
        <v>1168.44</v>
      </c>
      <c r="O43" s="36">
        <v>426</v>
      </c>
      <c r="P43" s="18">
        <v>213</v>
      </c>
      <c r="Q43" s="18">
        <f t="shared" si="3"/>
        <v>639</v>
      </c>
      <c r="R43" s="18">
        <f t="shared" si="4"/>
        <v>-529.44000000000005</v>
      </c>
      <c r="S43" s="36" t="str">
        <f t="shared" si="10"/>
        <v>Decreased</v>
      </c>
    </row>
    <row r="44" spans="1:19" ht="15" x14ac:dyDescent="0.2">
      <c r="A44" s="10" t="s">
        <v>39</v>
      </c>
      <c r="B44" s="11" t="s">
        <v>40</v>
      </c>
      <c r="C44" s="4">
        <v>700</v>
      </c>
      <c r="D44" s="6" t="s">
        <v>12</v>
      </c>
      <c r="E44" s="18" t="e">
        <f>#REF!*C44</f>
        <v>#REF!</v>
      </c>
      <c r="F44" s="18">
        <v>416</v>
      </c>
      <c r="G44" s="18">
        <f>F44*5%</f>
        <v>20.8</v>
      </c>
      <c r="H44" s="18">
        <f>F44*40%</f>
        <v>166.4</v>
      </c>
      <c r="I44" s="18"/>
      <c r="J44" s="18">
        <f>F44*10%</f>
        <v>41.6</v>
      </c>
      <c r="K44" s="18">
        <f t="shared" si="0"/>
        <v>64.48</v>
      </c>
      <c r="L44" s="18">
        <f t="shared" si="1"/>
        <v>709.28</v>
      </c>
      <c r="M44" s="18">
        <v>175</v>
      </c>
      <c r="N44" s="18">
        <f t="shared" si="2"/>
        <v>884.28</v>
      </c>
      <c r="O44" s="36">
        <v>228</v>
      </c>
      <c r="P44" s="18">
        <v>207</v>
      </c>
      <c r="Q44" s="18">
        <f t="shared" si="3"/>
        <v>435</v>
      </c>
      <c r="R44" s="18">
        <f t="shared" si="4"/>
        <v>-449.28</v>
      </c>
      <c r="S44" s="36" t="str">
        <f t="shared" si="10"/>
        <v>Decreased</v>
      </c>
    </row>
    <row r="45" spans="1:19" ht="15" x14ac:dyDescent="0.2">
      <c r="A45" s="10" t="s">
        <v>41</v>
      </c>
      <c r="B45" s="11" t="s">
        <v>42</v>
      </c>
      <c r="C45" s="4">
        <v>850</v>
      </c>
      <c r="D45" s="6" t="s">
        <v>12</v>
      </c>
      <c r="E45" s="18" t="e">
        <f>#REF!*C45</f>
        <v>#REF!</v>
      </c>
      <c r="F45" s="18">
        <v>313</v>
      </c>
      <c r="G45" s="18">
        <f>F45*5%</f>
        <v>15.65</v>
      </c>
      <c r="H45" s="18">
        <f>F45*40%</f>
        <v>125.2</v>
      </c>
      <c r="I45" s="18"/>
      <c r="J45" s="18">
        <f>F45*10%</f>
        <v>31.3</v>
      </c>
      <c r="K45" s="18">
        <f t="shared" si="0"/>
        <v>48.515000000000001</v>
      </c>
      <c r="L45" s="18">
        <f t="shared" si="1"/>
        <v>533.66499999999996</v>
      </c>
      <c r="M45" s="18">
        <v>150</v>
      </c>
      <c r="N45" s="18">
        <f t="shared" si="2"/>
        <v>683.66499999999996</v>
      </c>
      <c r="O45" s="36">
        <v>184</v>
      </c>
      <c r="P45" s="18">
        <v>196</v>
      </c>
      <c r="Q45" s="18">
        <f t="shared" si="3"/>
        <v>380</v>
      </c>
      <c r="R45" s="18">
        <f t="shared" si="4"/>
        <v>-303.66499999999996</v>
      </c>
      <c r="S45" s="36" t="str">
        <f t="shared" si="10"/>
        <v>Decreased</v>
      </c>
    </row>
    <row r="46" spans="1:19" ht="15" x14ac:dyDescent="0.2">
      <c r="A46" s="10" t="s">
        <v>43</v>
      </c>
      <c r="B46" s="11" t="s">
        <v>44</v>
      </c>
      <c r="C46" s="4">
        <v>1000</v>
      </c>
      <c r="D46" s="6" t="s">
        <v>12</v>
      </c>
      <c r="E46" s="18" t="e">
        <f>#REF!*C46</f>
        <v>#REF!</v>
      </c>
      <c r="F46" s="18">
        <v>255</v>
      </c>
      <c r="G46" s="18">
        <f>F46*5%</f>
        <v>12.75</v>
      </c>
      <c r="H46" s="18">
        <f>F46*40%</f>
        <v>102</v>
      </c>
      <c r="I46" s="18"/>
      <c r="J46" s="18">
        <f>F46*10%</f>
        <v>25.5</v>
      </c>
      <c r="K46" s="18">
        <f t="shared" si="0"/>
        <v>39.525000000000006</v>
      </c>
      <c r="L46" s="18">
        <f t="shared" si="1"/>
        <v>434.77499999999998</v>
      </c>
      <c r="M46" s="18">
        <v>125</v>
      </c>
      <c r="N46" s="18">
        <f t="shared" si="2"/>
        <v>559.77499999999998</v>
      </c>
      <c r="O46" s="36">
        <v>167</v>
      </c>
      <c r="P46" s="18">
        <v>115</v>
      </c>
      <c r="Q46" s="18">
        <f t="shared" si="3"/>
        <v>282</v>
      </c>
      <c r="R46" s="18">
        <f t="shared" si="4"/>
        <v>-277.77499999999998</v>
      </c>
      <c r="S46" s="36" t="str">
        <f t="shared" si="10"/>
        <v>Decreased</v>
      </c>
    </row>
    <row r="47" spans="1:19" ht="15" x14ac:dyDescent="0.2">
      <c r="A47" s="17" t="s">
        <v>45</v>
      </c>
      <c r="B47" s="15" t="s">
        <v>46</v>
      </c>
      <c r="C47" s="3"/>
      <c r="D47" s="3"/>
      <c r="E47" s="3"/>
      <c r="F47" s="3"/>
      <c r="G47" s="3"/>
      <c r="H47" s="3"/>
      <c r="I47" s="3"/>
      <c r="J47" s="3"/>
      <c r="K47" s="18">
        <f t="shared" si="0"/>
        <v>0</v>
      </c>
      <c r="L47" s="18"/>
      <c r="M47" s="3"/>
      <c r="N47" s="18">
        <f t="shared" si="2"/>
        <v>0</v>
      </c>
      <c r="O47" s="36"/>
      <c r="P47" s="18"/>
      <c r="Q47" s="18">
        <f t="shared" si="3"/>
        <v>0</v>
      </c>
      <c r="R47" s="18">
        <f t="shared" si="4"/>
        <v>0</v>
      </c>
      <c r="S47" s="36"/>
    </row>
    <row r="48" spans="1:19" ht="15" x14ac:dyDescent="0.2">
      <c r="A48" s="10" t="s">
        <v>8</v>
      </c>
      <c r="B48" s="11" t="s">
        <v>36</v>
      </c>
      <c r="C48" s="4">
        <v>6</v>
      </c>
      <c r="D48" s="6" t="s">
        <v>7</v>
      </c>
      <c r="E48" s="18" t="e">
        <f>#REF!*C48</f>
        <v>#REF!</v>
      </c>
      <c r="F48" s="18">
        <v>16700</v>
      </c>
      <c r="G48" s="18"/>
      <c r="H48" s="18">
        <f>F48*25%</f>
        <v>4175</v>
      </c>
      <c r="I48" s="18"/>
      <c r="J48" s="18"/>
      <c r="K48" s="18">
        <f t="shared" si="0"/>
        <v>2087.5</v>
      </c>
      <c r="L48" s="18">
        <f t="shared" si="1"/>
        <v>22962.5</v>
      </c>
      <c r="M48" s="18">
        <v>2000</v>
      </c>
      <c r="N48" s="18">
        <f t="shared" si="2"/>
        <v>24962.5</v>
      </c>
      <c r="O48" s="36">
        <v>11385</v>
      </c>
      <c r="P48" s="18">
        <v>1150</v>
      </c>
      <c r="Q48" s="18">
        <f t="shared" si="3"/>
        <v>12535</v>
      </c>
      <c r="R48" s="18">
        <f t="shared" si="4"/>
        <v>-12427.5</v>
      </c>
      <c r="S48" s="36" t="str">
        <f t="shared" si="10"/>
        <v>Decreased</v>
      </c>
    </row>
    <row r="49" spans="1:19" ht="15" x14ac:dyDescent="0.2">
      <c r="A49" s="10" t="s">
        <v>37</v>
      </c>
      <c r="B49" s="11" t="s">
        <v>47</v>
      </c>
      <c r="C49" s="4">
        <v>6</v>
      </c>
      <c r="D49" s="6" t="s">
        <v>7</v>
      </c>
      <c r="E49" s="18" t="e">
        <f>#REF!*C49</f>
        <v>#REF!</v>
      </c>
      <c r="F49" s="18">
        <v>11930</v>
      </c>
      <c r="G49" s="18"/>
      <c r="H49" s="18">
        <f>F49*25%</f>
        <v>2982.5</v>
      </c>
      <c r="I49" s="18"/>
      <c r="J49" s="18"/>
      <c r="K49" s="18">
        <f t="shared" si="0"/>
        <v>1491.25</v>
      </c>
      <c r="L49" s="18">
        <f t="shared" si="1"/>
        <v>16403.75</v>
      </c>
      <c r="M49" s="18">
        <v>1500</v>
      </c>
      <c r="N49" s="18">
        <f t="shared" si="2"/>
        <v>17903.75</v>
      </c>
      <c r="O49" s="36">
        <v>10120</v>
      </c>
      <c r="P49" s="18">
        <v>920</v>
      </c>
      <c r="Q49" s="18">
        <f t="shared" si="3"/>
        <v>11040</v>
      </c>
      <c r="R49" s="18">
        <f t="shared" si="4"/>
        <v>-6863.75</v>
      </c>
      <c r="S49" s="36" t="str">
        <f t="shared" si="10"/>
        <v>Decreased</v>
      </c>
    </row>
    <row r="50" spans="1:19" ht="15" x14ac:dyDescent="0.2">
      <c r="A50" s="10" t="s">
        <v>39</v>
      </c>
      <c r="B50" s="11" t="s">
        <v>38</v>
      </c>
      <c r="C50" s="4">
        <v>10</v>
      </c>
      <c r="D50" s="6" t="s">
        <v>7</v>
      </c>
      <c r="E50" s="18" t="e">
        <f>#REF!*C50</f>
        <v>#REF!</v>
      </c>
      <c r="F50" s="18">
        <v>8070</v>
      </c>
      <c r="G50" s="18"/>
      <c r="H50" s="18">
        <f>F50*25%</f>
        <v>2017.5</v>
      </c>
      <c r="I50" s="18"/>
      <c r="J50" s="18"/>
      <c r="K50" s="18">
        <f t="shared" si="0"/>
        <v>1008.75</v>
      </c>
      <c r="L50" s="18">
        <f t="shared" si="1"/>
        <v>11096.25</v>
      </c>
      <c r="M50" s="18">
        <v>1200</v>
      </c>
      <c r="N50" s="18">
        <f t="shared" si="2"/>
        <v>12296.25</v>
      </c>
      <c r="O50" s="36">
        <v>8855</v>
      </c>
      <c r="P50" s="18">
        <v>920</v>
      </c>
      <c r="Q50" s="18">
        <f t="shared" si="3"/>
        <v>9775</v>
      </c>
      <c r="R50" s="18">
        <f t="shared" si="4"/>
        <v>-2521.25</v>
      </c>
      <c r="S50" s="36" t="str">
        <f t="shared" si="10"/>
        <v>Decreased</v>
      </c>
    </row>
    <row r="51" spans="1:19" ht="15" x14ac:dyDescent="0.2">
      <c r="A51" s="10" t="s">
        <v>41</v>
      </c>
      <c r="B51" s="11" t="s">
        <v>40</v>
      </c>
      <c r="C51" s="4">
        <v>12</v>
      </c>
      <c r="D51" s="6" t="s">
        <v>7</v>
      </c>
      <c r="E51" s="18" t="e">
        <f>#REF!*C51</f>
        <v>#REF!</v>
      </c>
      <c r="F51" s="18">
        <v>5700</v>
      </c>
      <c r="G51" s="18"/>
      <c r="H51" s="18">
        <f>F51*25%</f>
        <v>1425</v>
      </c>
      <c r="I51" s="18"/>
      <c r="J51" s="18"/>
      <c r="K51" s="18">
        <f t="shared" si="0"/>
        <v>712.5</v>
      </c>
      <c r="L51" s="18">
        <f t="shared" si="1"/>
        <v>7837.5</v>
      </c>
      <c r="M51" s="18">
        <v>1000</v>
      </c>
      <c r="N51" s="18">
        <f t="shared" si="2"/>
        <v>8837.5</v>
      </c>
      <c r="O51" s="36">
        <v>7475</v>
      </c>
      <c r="P51" s="18">
        <v>920</v>
      </c>
      <c r="Q51" s="18">
        <f t="shared" si="3"/>
        <v>8395</v>
      </c>
      <c r="R51" s="18">
        <f t="shared" si="4"/>
        <v>-442.5</v>
      </c>
      <c r="S51" s="36" t="str">
        <f t="shared" si="10"/>
        <v>Decreased</v>
      </c>
    </row>
    <row r="52" spans="1:19" ht="15" x14ac:dyDescent="0.2">
      <c r="A52" s="10" t="s">
        <v>48</v>
      </c>
      <c r="B52" s="11" t="s">
        <v>42</v>
      </c>
      <c r="C52" s="4">
        <v>6</v>
      </c>
      <c r="D52" s="6" t="s">
        <v>7</v>
      </c>
      <c r="E52" s="18" t="e">
        <f>#REF!*C52</f>
        <v>#REF!</v>
      </c>
      <c r="F52" s="18">
        <v>4080</v>
      </c>
      <c r="G52" s="18"/>
      <c r="H52" s="18">
        <f>F52*25%</f>
        <v>1020</v>
      </c>
      <c r="I52" s="18"/>
      <c r="J52" s="18"/>
      <c r="K52" s="18">
        <f t="shared" si="0"/>
        <v>510</v>
      </c>
      <c r="L52" s="18">
        <f t="shared" si="1"/>
        <v>5610</v>
      </c>
      <c r="M52" s="18">
        <v>1000</v>
      </c>
      <c r="N52" s="18">
        <f t="shared" si="2"/>
        <v>6610</v>
      </c>
      <c r="O52" s="36">
        <v>5750</v>
      </c>
      <c r="P52" s="18">
        <v>920</v>
      </c>
      <c r="Q52" s="18">
        <f t="shared" si="3"/>
        <v>6670</v>
      </c>
      <c r="R52" s="18">
        <f t="shared" si="4"/>
        <v>60</v>
      </c>
      <c r="S52" s="36" t="str">
        <f t="shared" si="10"/>
        <v>Increased</v>
      </c>
    </row>
    <row r="53" spans="1:19" ht="15" x14ac:dyDescent="0.2">
      <c r="A53" s="17" t="s">
        <v>49</v>
      </c>
      <c r="B53" s="15" t="s">
        <v>50</v>
      </c>
      <c r="C53" s="3"/>
      <c r="D53" s="3"/>
      <c r="E53" s="3"/>
      <c r="F53" s="3"/>
      <c r="G53" s="3"/>
      <c r="H53" s="3"/>
      <c r="I53" s="3"/>
      <c r="J53" s="3"/>
      <c r="K53" s="18">
        <f t="shared" si="0"/>
        <v>0</v>
      </c>
      <c r="L53" s="18"/>
      <c r="M53" s="3"/>
      <c r="N53" s="18">
        <f t="shared" si="2"/>
        <v>0</v>
      </c>
      <c r="O53" s="36"/>
      <c r="P53" s="18"/>
      <c r="Q53" s="18">
        <f t="shared" si="3"/>
        <v>0</v>
      </c>
      <c r="R53" s="18">
        <f t="shared" si="4"/>
        <v>0</v>
      </c>
      <c r="S53" s="18"/>
    </row>
    <row r="54" spans="1:19" ht="15" x14ac:dyDescent="0.2">
      <c r="A54" s="10" t="s">
        <v>8</v>
      </c>
      <c r="B54" s="11" t="s">
        <v>44</v>
      </c>
      <c r="C54" s="4">
        <v>9</v>
      </c>
      <c r="D54" s="6" t="s">
        <v>7</v>
      </c>
      <c r="E54" s="18" t="e">
        <f>#REF!*C54</f>
        <v>#REF!</v>
      </c>
      <c r="F54" s="18">
        <v>2760</v>
      </c>
      <c r="G54" s="18"/>
      <c r="H54" s="18">
        <f t="shared" ref="H54:H59" si="11">F54*25%</f>
        <v>690</v>
      </c>
      <c r="I54" s="18"/>
      <c r="J54" s="18"/>
      <c r="K54" s="18">
        <f t="shared" si="0"/>
        <v>345</v>
      </c>
      <c r="L54" s="18">
        <f t="shared" si="1"/>
        <v>3795</v>
      </c>
      <c r="M54" s="18">
        <v>1000</v>
      </c>
      <c r="N54" s="18">
        <f t="shared" si="2"/>
        <v>4795</v>
      </c>
      <c r="O54" s="36">
        <v>2530</v>
      </c>
      <c r="P54" s="18">
        <v>920</v>
      </c>
      <c r="Q54" s="18">
        <f t="shared" si="3"/>
        <v>3450</v>
      </c>
      <c r="R54" s="18">
        <f t="shared" si="4"/>
        <v>-1345</v>
      </c>
      <c r="S54" s="36" t="str">
        <f t="shared" ref="S54:S59" si="12">IF(R54&lt;0,"Decreased","Increased")</f>
        <v>Decreased</v>
      </c>
    </row>
    <row r="55" spans="1:19" ht="15" x14ac:dyDescent="0.2">
      <c r="A55" s="10" t="s">
        <v>37</v>
      </c>
      <c r="B55" s="11" t="s">
        <v>36</v>
      </c>
      <c r="C55" s="4">
        <v>3</v>
      </c>
      <c r="D55" s="6" t="s">
        <v>7</v>
      </c>
      <c r="E55" s="18" t="e">
        <f>#REF!*C55</f>
        <v>#REF!</v>
      </c>
      <c r="F55" s="18">
        <v>16890</v>
      </c>
      <c r="G55" s="18"/>
      <c r="H55" s="18">
        <f t="shared" si="11"/>
        <v>4222.5</v>
      </c>
      <c r="I55" s="18"/>
      <c r="J55" s="18"/>
      <c r="K55" s="18">
        <f t="shared" si="0"/>
        <v>2111.25</v>
      </c>
      <c r="L55" s="18">
        <f t="shared" si="1"/>
        <v>23223.75</v>
      </c>
      <c r="M55" s="18">
        <v>2000</v>
      </c>
      <c r="N55" s="18">
        <f t="shared" si="2"/>
        <v>25223.75</v>
      </c>
      <c r="O55" s="36">
        <v>7820</v>
      </c>
      <c r="P55" s="18">
        <v>920</v>
      </c>
      <c r="Q55" s="18">
        <f t="shared" si="3"/>
        <v>8740</v>
      </c>
      <c r="R55" s="18">
        <f t="shared" si="4"/>
        <v>-16483.75</v>
      </c>
      <c r="S55" s="36" t="str">
        <f t="shared" si="12"/>
        <v>Decreased</v>
      </c>
    </row>
    <row r="56" spans="1:19" ht="15" x14ac:dyDescent="0.2">
      <c r="A56" s="10" t="s">
        <v>51</v>
      </c>
      <c r="B56" s="11" t="s">
        <v>52</v>
      </c>
      <c r="C56" s="4">
        <v>2</v>
      </c>
      <c r="D56" s="6" t="s">
        <v>7</v>
      </c>
      <c r="E56" s="18" t="e">
        <f>#REF!*C56</f>
        <v>#REF!</v>
      </c>
      <c r="F56" s="18">
        <v>9600</v>
      </c>
      <c r="G56" s="18"/>
      <c r="H56" s="18">
        <f t="shared" si="11"/>
        <v>2400</v>
      </c>
      <c r="I56" s="18"/>
      <c r="J56" s="18"/>
      <c r="K56" s="18">
        <f t="shared" si="0"/>
        <v>1200</v>
      </c>
      <c r="L56" s="18">
        <f t="shared" si="1"/>
        <v>13200</v>
      </c>
      <c r="M56" s="18">
        <v>1500</v>
      </c>
      <c r="N56" s="18">
        <f t="shared" si="2"/>
        <v>14700</v>
      </c>
      <c r="O56" s="36">
        <v>9200</v>
      </c>
      <c r="P56" s="18">
        <v>920</v>
      </c>
      <c r="Q56" s="18">
        <f t="shared" si="3"/>
        <v>10120</v>
      </c>
      <c r="R56" s="18">
        <f t="shared" si="4"/>
        <v>-4580</v>
      </c>
      <c r="S56" s="36" t="str">
        <f t="shared" si="12"/>
        <v>Decreased</v>
      </c>
    </row>
    <row r="57" spans="1:19" ht="15" x14ac:dyDescent="0.2">
      <c r="A57" s="10" t="s">
        <v>53</v>
      </c>
      <c r="B57" s="11" t="s">
        <v>54</v>
      </c>
      <c r="C57" s="4">
        <v>2</v>
      </c>
      <c r="D57" s="6" t="s">
        <v>7</v>
      </c>
      <c r="E57" s="18" t="e">
        <f>#REF!*C57</f>
        <v>#REF!</v>
      </c>
      <c r="F57" s="18">
        <v>8750</v>
      </c>
      <c r="G57" s="18"/>
      <c r="H57" s="18">
        <f t="shared" si="11"/>
        <v>2187.5</v>
      </c>
      <c r="I57" s="18"/>
      <c r="J57" s="18"/>
      <c r="K57" s="18">
        <f t="shared" si="0"/>
        <v>1093.75</v>
      </c>
      <c r="L57" s="18">
        <f t="shared" si="1"/>
        <v>12031.25</v>
      </c>
      <c r="M57" s="18">
        <v>2000</v>
      </c>
      <c r="N57" s="18">
        <f t="shared" si="2"/>
        <v>14031.25</v>
      </c>
      <c r="O57" s="36">
        <v>6900</v>
      </c>
      <c r="P57" s="18">
        <v>920</v>
      </c>
      <c r="Q57" s="18">
        <f t="shared" si="3"/>
        <v>7820</v>
      </c>
      <c r="R57" s="18">
        <f t="shared" si="4"/>
        <v>-6211.25</v>
      </c>
      <c r="S57" s="36" t="str">
        <f t="shared" si="12"/>
        <v>Decreased</v>
      </c>
    </row>
    <row r="58" spans="1:19" ht="15" x14ac:dyDescent="0.2">
      <c r="A58" s="10" t="s">
        <v>55</v>
      </c>
      <c r="B58" s="11" t="s">
        <v>56</v>
      </c>
      <c r="C58" s="4">
        <v>2</v>
      </c>
      <c r="D58" s="6" t="s">
        <v>7</v>
      </c>
      <c r="E58" s="18" t="e">
        <f>#REF!*C58</f>
        <v>#REF!</v>
      </c>
      <c r="F58" s="18">
        <v>13800</v>
      </c>
      <c r="G58" s="18"/>
      <c r="H58" s="18">
        <f t="shared" si="11"/>
        <v>3450</v>
      </c>
      <c r="I58" s="18"/>
      <c r="J58" s="18"/>
      <c r="K58" s="18">
        <f t="shared" si="0"/>
        <v>1725</v>
      </c>
      <c r="L58" s="18">
        <f t="shared" si="1"/>
        <v>18975</v>
      </c>
      <c r="M58" s="18">
        <v>2000</v>
      </c>
      <c r="N58" s="18">
        <f t="shared" si="2"/>
        <v>20975</v>
      </c>
      <c r="O58" s="36">
        <v>5175</v>
      </c>
      <c r="P58" s="18">
        <v>920</v>
      </c>
      <c r="Q58" s="18">
        <f t="shared" si="3"/>
        <v>6095</v>
      </c>
      <c r="R58" s="18">
        <f t="shared" si="4"/>
        <v>-14880</v>
      </c>
      <c r="S58" s="36" t="str">
        <f t="shared" si="12"/>
        <v>Decreased</v>
      </c>
    </row>
    <row r="59" spans="1:19" ht="15" x14ac:dyDescent="0.2">
      <c r="A59" s="10" t="s">
        <v>57</v>
      </c>
      <c r="B59" s="11" t="s">
        <v>58</v>
      </c>
      <c r="C59" s="4">
        <v>2</v>
      </c>
      <c r="D59" s="6" t="s">
        <v>7</v>
      </c>
      <c r="E59" s="18" t="e">
        <f>#REF!*C59</f>
        <v>#REF!</v>
      </c>
      <c r="F59" s="18">
        <v>15000</v>
      </c>
      <c r="G59" s="18"/>
      <c r="H59" s="18">
        <f t="shared" si="11"/>
        <v>3750</v>
      </c>
      <c r="I59" s="18"/>
      <c r="J59" s="18"/>
      <c r="K59" s="18">
        <f t="shared" si="0"/>
        <v>1875</v>
      </c>
      <c r="L59" s="18">
        <f t="shared" si="1"/>
        <v>20625</v>
      </c>
      <c r="M59" s="18">
        <v>2000</v>
      </c>
      <c r="N59" s="18">
        <f t="shared" si="2"/>
        <v>22625</v>
      </c>
      <c r="O59" s="36">
        <v>17250</v>
      </c>
      <c r="P59" s="18">
        <v>920</v>
      </c>
      <c r="Q59" s="18">
        <f t="shared" si="3"/>
        <v>18170</v>
      </c>
      <c r="R59" s="18">
        <f t="shared" si="4"/>
        <v>-4455</v>
      </c>
      <c r="S59" s="36" t="str">
        <f t="shared" si="12"/>
        <v>Decreased</v>
      </c>
    </row>
    <row r="60" spans="1:19" ht="15" x14ac:dyDescent="0.2">
      <c r="A60" s="9">
        <v>18</v>
      </c>
      <c r="B60" s="15" t="s">
        <v>59</v>
      </c>
      <c r="C60" s="3"/>
      <c r="D60" s="3"/>
      <c r="E60" s="3"/>
      <c r="F60" s="3"/>
      <c r="G60" s="3"/>
      <c r="H60" s="3"/>
      <c r="I60" s="3"/>
      <c r="J60" s="3"/>
      <c r="K60" s="18">
        <f t="shared" si="0"/>
        <v>0</v>
      </c>
      <c r="L60" s="18"/>
      <c r="M60" s="3"/>
      <c r="N60" s="18">
        <f t="shared" si="2"/>
        <v>0</v>
      </c>
      <c r="O60" s="36"/>
      <c r="P60" s="18"/>
      <c r="Q60" s="18">
        <f t="shared" si="3"/>
        <v>0</v>
      </c>
      <c r="R60" s="18">
        <f t="shared" si="4"/>
        <v>0</v>
      </c>
      <c r="S60" s="18"/>
    </row>
    <row r="61" spans="1:19" ht="180" x14ac:dyDescent="0.2">
      <c r="A61" s="10" t="s">
        <v>35</v>
      </c>
      <c r="B61" s="7" t="s">
        <v>60</v>
      </c>
      <c r="C61" s="5"/>
      <c r="D61" s="5"/>
      <c r="E61" s="5"/>
      <c r="F61" s="5"/>
      <c r="G61" s="5"/>
      <c r="H61" s="5"/>
      <c r="I61" s="5"/>
      <c r="J61" s="5"/>
      <c r="K61" s="18"/>
      <c r="L61" s="18"/>
      <c r="M61" s="5"/>
      <c r="N61" s="18">
        <f t="shared" si="2"/>
        <v>0</v>
      </c>
      <c r="O61" s="36"/>
      <c r="P61" s="18"/>
      <c r="Q61" s="18">
        <f t="shared" si="3"/>
        <v>0</v>
      </c>
      <c r="R61" s="18">
        <f t="shared" si="4"/>
        <v>0</v>
      </c>
      <c r="S61" s="18"/>
    </row>
    <row r="62" spans="1:19" ht="15" x14ac:dyDescent="0.2">
      <c r="A62" s="10" t="s">
        <v>8</v>
      </c>
      <c r="B62" s="11" t="s">
        <v>61</v>
      </c>
      <c r="C62" s="4">
        <v>100</v>
      </c>
      <c r="D62" s="6" t="s">
        <v>12</v>
      </c>
      <c r="E62" s="18" t="e">
        <f>#REF!*C62</f>
        <v>#REF!</v>
      </c>
      <c r="F62" s="18">
        <v>3010</v>
      </c>
      <c r="G62" s="18">
        <f>F62*5%</f>
        <v>150.5</v>
      </c>
      <c r="H62" s="18">
        <f>F62*40%</f>
        <v>1204</v>
      </c>
      <c r="I62" s="18"/>
      <c r="J62" s="18">
        <f>F62*10%</f>
        <v>301</v>
      </c>
      <c r="K62" s="18">
        <f t="shared" si="0"/>
        <v>466.55</v>
      </c>
      <c r="L62" s="18">
        <f t="shared" si="1"/>
        <v>5132.05</v>
      </c>
      <c r="M62" s="18">
        <v>300</v>
      </c>
      <c r="N62" s="18">
        <f t="shared" si="2"/>
        <v>5432.05</v>
      </c>
      <c r="O62" s="36">
        <v>2645</v>
      </c>
      <c r="P62" s="18">
        <v>345</v>
      </c>
      <c r="Q62" s="18">
        <f t="shared" si="3"/>
        <v>2990</v>
      </c>
      <c r="R62" s="18">
        <f t="shared" si="4"/>
        <v>-2442.0500000000002</v>
      </c>
      <c r="S62" s="36" t="str">
        <f t="shared" ref="S62:S66" si="13">IF(R62&lt;0,"Decreased","Increased")</f>
        <v>Decreased</v>
      </c>
    </row>
    <row r="63" spans="1:19" ht="15" x14ac:dyDescent="0.2">
      <c r="A63" s="10" t="s">
        <v>37</v>
      </c>
      <c r="B63" s="11" t="s">
        <v>62</v>
      </c>
      <c r="C63" s="4">
        <v>160</v>
      </c>
      <c r="D63" s="6" t="s">
        <v>12</v>
      </c>
      <c r="E63" s="18" t="e">
        <f>#REF!*C63</f>
        <v>#REF!</v>
      </c>
      <c r="F63" s="18">
        <v>2002</v>
      </c>
      <c r="G63" s="18">
        <f>F63*5%</f>
        <v>100.10000000000001</v>
      </c>
      <c r="H63" s="18">
        <f>F63*40%</f>
        <v>800.80000000000007</v>
      </c>
      <c r="I63" s="18"/>
      <c r="J63" s="18">
        <f>F63*10%</f>
        <v>200.20000000000002</v>
      </c>
      <c r="K63" s="18">
        <f t="shared" si="0"/>
        <v>310.31</v>
      </c>
      <c r="L63" s="18">
        <f t="shared" si="1"/>
        <v>3413.41</v>
      </c>
      <c r="M63" s="18">
        <v>260</v>
      </c>
      <c r="N63" s="18">
        <f t="shared" si="2"/>
        <v>3673.41</v>
      </c>
      <c r="O63" s="36">
        <v>2070</v>
      </c>
      <c r="P63" s="18">
        <v>299</v>
      </c>
      <c r="Q63" s="18">
        <f t="shared" si="3"/>
        <v>2369</v>
      </c>
      <c r="R63" s="18">
        <f t="shared" si="4"/>
        <v>-1304.4099999999999</v>
      </c>
      <c r="S63" s="36" t="str">
        <f t="shared" si="13"/>
        <v>Decreased</v>
      </c>
    </row>
    <row r="64" spans="1:19" ht="15" x14ac:dyDescent="0.2">
      <c r="A64" s="10" t="s">
        <v>39</v>
      </c>
      <c r="B64" s="11" t="s">
        <v>63</v>
      </c>
      <c r="C64" s="4">
        <v>1300</v>
      </c>
      <c r="D64" s="6" t="s">
        <v>12</v>
      </c>
      <c r="E64" s="18" t="e">
        <f>#REF!*C64</f>
        <v>#REF!</v>
      </c>
      <c r="F64" s="18">
        <v>1058</v>
      </c>
      <c r="G64" s="18">
        <f>F64*5%</f>
        <v>52.900000000000006</v>
      </c>
      <c r="H64" s="18">
        <f>F64*40%</f>
        <v>423.20000000000005</v>
      </c>
      <c r="I64" s="18"/>
      <c r="J64" s="18">
        <f>F64*10%</f>
        <v>105.80000000000001</v>
      </c>
      <c r="K64" s="18">
        <f t="shared" si="0"/>
        <v>163.99</v>
      </c>
      <c r="L64" s="18">
        <f t="shared" si="1"/>
        <v>1803.89</v>
      </c>
      <c r="M64" s="18">
        <v>220</v>
      </c>
      <c r="N64" s="18">
        <f t="shared" si="2"/>
        <v>2023.89</v>
      </c>
      <c r="O64" s="36">
        <v>1139</v>
      </c>
      <c r="P64" s="18">
        <v>253</v>
      </c>
      <c r="Q64" s="18">
        <f t="shared" si="3"/>
        <v>1392</v>
      </c>
      <c r="R64" s="18">
        <f t="shared" si="4"/>
        <v>-631.8900000000001</v>
      </c>
      <c r="S64" s="36" t="str">
        <f t="shared" si="13"/>
        <v>Decreased</v>
      </c>
    </row>
    <row r="65" spans="1:19" ht="15" x14ac:dyDescent="0.2">
      <c r="A65" s="10" t="s">
        <v>41</v>
      </c>
      <c r="B65" s="11" t="s">
        <v>64</v>
      </c>
      <c r="C65" s="4">
        <v>1400</v>
      </c>
      <c r="D65" s="6" t="s">
        <v>12</v>
      </c>
      <c r="E65" s="18" t="e">
        <f>#REF!*C65</f>
        <v>#REF!</v>
      </c>
      <c r="F65" s="18">
        <v>729</v>
      </c>
      <c r="G65" s="18">
        <f>F65*5%</f>
        <v>36.450000000000003</v>
      </c>
      <c r="H65" s="18">
        <f>F65*40%</f>
        <v>291.60000000000002</v>
      </c>
      <c r="I65" s="18"/>
      <c r="J65" s="18">
        <f>F65*10%</f>
        <v>72.900000000000006</v>
      </c>
      <c r="K65" s="18">
        <f t="shared" si="0"/>
        <v>112.99500000000003</v>
      </c>
      <c r="L65" s="18">
        <f t="shared" si="1"/>
        <v>1242.9450000000002</v>
      </c>
      <c r="M65" s="18">
        <v>215</v>
      </c>
      <c r="N65" s="18">
        <f t="shared" si="2"/>
        <v>1457.9450000000002</v>
      </c>
      <c r="O65" s="36">
        <v>782</v>
      </c>
      <c r="P65" s="18">
        <v>247</v>
      </c>
      <c r="Q65" s="18">
        <f t="shared" si="3"/>
        <v>1029</v>
      </c>
      <c r="R65" s="18">
        <f t="shared" si="4"/>
        <v>-428.94500000000016</v>
      </c>
      <c r="S65" s="36" t="str">
        <f t="shared" si="13"/>
        <v>Decreased</v>
      </c>
    </row>
    <row r="66" spans="1:19" ht="15" x14ac:dyDescent="0.2">
      <c r="A66" s="10" t="s">
        <v>43</v>
      </c>
      <c r="B66" s="11" t="s">
        <v>36</v>
      </c>
      <c r="C66" s="4">
        <v>1200</v>
      </c>
      <c r="D66" s="6" t="s">
        <v>12</v>
      </c>
      <c r="E66" s="18" t="e">
        <f>#REF!*C66</f>
        <v>#REF!</v>
      </c>
      <c r="F66" s="18">
        <v>375</v>
      </c>
      <c r="G66" s="18">
        <f>F66*5%</f>
        <v>18.75</v>
      </c>
      <c r="H66" s="18">
        <f>F66*40%</f>
        <v>150</v>
      </c>
      <c r="I66" s="18"/>
      <c r="J66" s="18">
        <f>F66*10%</f>
        <v>37.5</v>
      </c>
      <c r="K66" s="18">
        <f t="shared" si="0"/>
        <v>58.125</v>
      </c>
      <c r="L66" s="18">
        <f t="shared" si="1"/>
        <v>639.375</v>
      </c>
      <c r="M66" s="18">
        <v>200</v>
      </c>
      <c r="N66" s="18">
        <f t="shared" si="2"/>
        <v>839.375</v>
      </c>
      <c r="O66" s="36">
        <v>357</v>
      </c>
      <c r="P66" s="18">
        <v>230</v>
      </c>
      <c r="Q66" s="18">
        <f t="shared" si="3"/>
        <v>587</v>
      </c>
      <c r="R66" s="18">
        <f t="shared" si="4"/>
        <v>-252.375</v>
      </c>
      <c r="S66" s="36" t="str">
        <f t="shared" si="13"/>
        <v>Decreased</v>
      </c>
    </row>
    <row r="67" spans="1:19" ht="30" x14ac:dyDescent="0.2">
      <c r="A67" s="9">
        <v>19</v>
      </c>
      <c r="B67" s="7" t="s">
        <v>65</v>
      </c>
      <c r="C67" s="3"/>
      <c r="D67" s="3"/>
      <c r="E67" s="3"/>
      <c r="F67" s="3"/>
      <c r="G67" s="3"/>
      <c r="H67" s="3"/>
      <c r="I67" s="3"/>
      <c r="J67" s="3"/>
      <c r="K67" s="18"/>
      <c r="L67" s="18"/>
      <c r="M67" s="3"/>
      <c r="N67" s="18">
        <f t="shared" si="2"/>
        <v>0</v>
      </c>
      <c r="O67" s="36"/>
      <c r="P67" s="18"/>
      <c r="Q67" s="18">
        <f t="shared" si="3"/>
        <v>0</v>
      </c>
      <c r="R67" s="18">
        <f t="shared" si="4"/>
        <v>0</v>
      </c>
      <c r="S67" s="18"/>
    </row>
    <row r="68" spans="1:19" ht="30" x14ac:dyDescent="0.2">
      <c r="A68" s="10" t="s">
        <v>66</v>
      </c>
      <c r="B68" s="11" t="s">
        <v>62</v>
      </c>
      <c r="C68" s="4">
        <v>2</v>
      </c>
      <c r="D68" s="6" t="s">
        <v>18</v>
      </c>
      <c r="E68" s="18" t="e">
        <f>#REF!*C68</f>
        <v>#REF!</v>
      </c>
      <c r="F68" s="18">
        <v>14500</v>
      </c>
      <c r="G68" s="18">
        <v>0</v>
      </c>
      <c r="H68" s="18">
        <v>0</v>
      </c>
      <c r="I68" s="18">
        <v>0</v>
      </c>
      <c r="J68" s="18">
        <v>0</v>
      </c>
      <c r="K68" s="18">
        <f t="shared" si="0"/>
        <v>1450</v>
      </c>
      <c r="L68" s="18">
        <f t="shared" si="1"/>
        <v>15950</v>
      </c>
      <c r="M68" s="18">
        <v>1500</v>
      </c>
      <c r="N68" s="18">
        <f t="shared" si="2"/>
        <v>17450</v>
      </c>
      <c r="O68" s="36">
        <v>6900</v>
      </c>
      <c r="P68" s="18">
        <v>1725</v>
      </c>
      <c r="Q68" s="18">
        <f t="shared" si="3"/>
        <v>8625</v>
      </c>
      <c r="R68" s="18">
        <f t="shared" si="4"/>
        <v>-8825</v>
      </c>
      <c r="S68" s="36" t="str">
        <f>IF(R68&lt;0,"Decreased","Increased")</f>
        <v>Decreased</v>
      </c>
    </row>
    <row r="69" spans="1:19" ht="30" x14ac:dyDescent="0.2">
      <c r="A69" s="9">
        <v>20</v>
      </c>
      <c r="B69" s="7" t="s">
        <v>67</v>
      </c>
      <c r="C69" s="3"/>
      <c r="D69" s="3"/>
      <c r="E69" s="3"/>
      <c r="F69" s="3"/>
      <c r="G69" s="3"/>
      <c r="H69" s="3"/>
      <c r="I69" s="3"/>
      <c r="J69" s="3"/>
      <c r="K69" s="18"/>
      <c r="L69" s="18"/>
      <c r="M69" s="3"/>
      <c r="N69" s="18">
        <f t="shared" si="2"/>
        <v>0</v>
      </c>
      <c r="O69" s="36"/>
      <c r="P69" s="18"/>
      <c r="Q69" s="18">
        <f t="shared" si="3"/>
        <v>0</v>
      </c>
      <c r="R69" s="18">
        <f t="shared" si="4"/>
        <v>0</v>
      </c>
      <c r="S69" s="18"/>
    </row>
    <row r="70" spans="1:19" ht="30" x14ac:dyDescent="0.2">
      <c r="A70" s="10" t="s">
        <v>8</v>
      </c>
      <c r="B70" s="11" t="s">
        <v>63</v>
      </c>
      <c r="C70" s="4">
        <v>90</v>
      </c>
      <c r="D70" s="6" t="s">
        <v>18</v>
      </c>
      <c r="E70" s="18" t="e">
        <f>#REF!*C70</f>
        <v>#REF!</v>
      </c>
      <c r="F70" s="18">
        <v>6500</v>
      </c>
      <c r="G70" s="18">
        <v>0</v>
      </c>
      <c r="H70" s="18">
        <v>0</v>
      </c>
      <c r="I70" s="18">
        <v>0</v>
      </c>
      <c r="J70" s="18">
        <v>0</v>
      </c>
      <c r="K70" s="18">
        <f t="shared" si="0"/>
        <v>650</v>
      </c>
      <c r="L70" s="18">
        <f t="shared" si="1"/>
        <v>7150</v>
      </c>
      <c r="M70" s="18">
        <v>1000</v>
      </c>
      <c r="N70" s="18">
        <f t="shared" si="2"/>
        <v>8150</v>
      </c>
      <c r="O70" s="36">
        <v>4600</v>
      </c>
      <c r="P70" s="18">
        <v>805</v>
      </c>
      <c r="Q70" s="18">
        <f t="shared" si="3"/>
        <v>5405</v>
      </c>
      <c r="R70" s="18">
        <f t="shared" si="4"/>
        <v>-2745</v>
      </c>
      <c r="S70" s="36" t="str">
        <f>IF(R70&lt;0,"Decreased","Increased")</f>
        <v>Decreased</v>
      </c>
    </row>
    <row r="71" spans="1:19" ht="45" x14ac:dyDescent="0.2">
      <c r="A71" s="9">
        <v>21</v>
      </c>
      <c r="B71" s="7" t="s">
        <v>68</v>
      </c>
      <c r="C71" s="8"/>
      <c r="D71" s="8"/>
      <c r="E71" s="8"/>
      <c r="F71" s="8"/>
      <c r="G71" s="8"/>
      <c r="H71" s="8"/>
      <c r="I71" s="8"/>
      <c r="J71" s="8"/>
      <c r="K71" s="18"/>
      <c r="L71" s="18"/>
      <c r="M71" s="8"/>
      <c r="N71" s="18">
        <f t="shared" si="2"/>
        <v>0</v>
      </c>
      <c r="O71" s="36"/>
      <c r="P71" s="18"/>
      <c r="Q71" s="18">
        <f t="shared" si="3"/>
        <v>0</v>
      </c>
      <c r="R71" s="18">
        <f t="shared" si="4"/>
        <v>0</v>
      </c>
      <c r="S71" s="18"/>
    </row>
    <row r="72" spans="1:19" ht="30" x14ac:dyDescent="0.2">
      <c r="A72" s="10" t="s">
        <v>8</v>
      </c>
      <c r="B72" s="11" t="s">
        <v>62</v>
      </c>
      <c r="C72" s="4">
        <v>1</v>
      </c>
      <c r="D72" s="6" t="s">
        <v>18</v>
      </c>
      <c r="E72" s="18" t="e">
        <f>#REF!*C72</f>
        <v>#REF!</v>
      </c>
      <c r="F72" s="18">
        <v>2000</v>
      </c>
      <c r="G72" s="18">
        <v>0</v>
      </c>
      <c r="H72" s="18">
        <v>0</v>
      </c>
      <c r="I72" s="18">
        <v>0</v>
      </c>
      <c r="J72" s="18">
        <v>0</v>
      </c>
      <c r="K72" s="18">
        <f t="shared" si="0"/>
        <v>200</v>
      </c>
      <c r="L72" s="18">
        <f t="shared" si="1"/>
        <v>2200</v>
      </c>
      <c r="M72" s="18">
        <v>700</v>
      </c>
      <c r="N72" s="18">
        <f t="shared" si="2"/>
        <v>2900</v>
      </c>
      <c r="O72" s="36">
        <v>2300</v>
      </c>
      <c r="P72" s="18">
        <v>805</v>
      </c>
      <c r="Q72" s="18">
        <f t="shared" si="3"/>
        <v>3105</v>
      </c>
      <c r="R72" s="18">
        <f t="shared" si="4"/>
        <v>205</v>
      </c>
      <c r="S72" s="36" t="str">
        <f t="shared" ref="S72:S74" si="14">IF(R72&lt;0,"Decreased","Increased")</f>
        <v>Increased</v>
      </c>
    </row>
    <row r="73" spans="1:19" ht="30" x14ac:dyDescent="0.2">
      <c r="A73" s="10" t="s">
        <v>13</v>
      </c>
      <c r="B73" s="11" t="s">
        <v>63</v>
      </c>
      <c r="C73" s="4">
        <v>1</v>
      </c>
      <c r="D73" s="6" t="s">
        <v>18</v>
      </c>
      <c r="E73" s="18" t="e">
        <f>#REF!*C73</f>
        <v>#REF!</v>
      </c>
      <c r="F73" s="18">
        <v>1800</v>
      </c>
      <c r="G73" s="18">
        <v>0</v>
      </c>
      <c r="H73" s="18">
        <v>0</v>
      </c>
      <c r="I73" s="18">
        <v>0</v>
      </c>
      <c r="J73" s="18">
        <v>0</v>
      </c>
      <c r="K73" s="18">
        <f t="shared" ref="K73:K107" si="15">SUM(F73+G73+H73+I73+J73)*10%</f>
        <v>180</v>
      </c>
      <c r="L73" s="18">
        <f t="shared" ref="L73:L107" si="16">K73+J73+I73+H73+F73+G73</f>
        <v>1980</v>
      </c>
      <c r="M73" s="18">
        <v>700</v>
      </c>
      <c r="N73" s="18">
        <f t="shared" ref="N73:N107" si="17">M73+L73</f>
        <v>2680</v>
      </c>
      <c r="O73" s="36">
        <v>2070</v>
      </c>
      <c r="P73" s="18">
        <v>805</v>
      </c>
      <c r="Q73" s="18">
        <f t="shared" ref="Q73:Q107" si="18">P73+O73</f>
        <v>2875</v>
      </c>
      <c r="R73" s="18">
        <f t="shared" si="4"/>
        <v>195</v>
      </c>
      <c r="S73" s="36" t="str">
        <f t="shared" si="14"/>
        <v>Increased</v>
      </c>
    </row>
    <row r="74" spans="1:19" ht="30" x14ac:dyDescent="0.2">
      <c r="A74" s="10" t="s">
        <v>39</v>
      </c>
      <c r="B74" s="11" t="s">
        <v>64</v>
      </c>
      <c r="C74" s="4">
        <v>1</v>
      </c>
      <c r="D74" s="6" t="s">
        <v>18</v>
      </c>
      <c r="E74" s="18" t="e">
        <f>#REF!*C74</f>
        <v>#REF!</v>
      </c>
      <c r="F74" s="18">
        <v>1700</v>
      </c>
      <c r="G74" s="18">
        <v>0</v>
      </c>
      <c r="H74" s="18">
        <v>0</v>
      </c>
      <c r="I74" s="18">
        <v>0</v>
      </c>
      <c r="J74" s="18">
        <v>0</v>
      </c>
      <c r="K74" s="18">
        <f t="shared" si="15"/>
        <v>170</v>
      </c>
      <c r="L74" s="18">
        <f t="shared" si="16"/>
        <v>1870</v>
      </c>
      <c r="M74" s="18">
        <v>700</v>
      </c>
      <c r="N74" s="18">
        <f t="shared" si="17"/>
        <v>2570</v>
      </c>
      <c r="O74" s="36">
        <v>1955</v>
      </c>
      <c r="P74" s="18">
        <v>805</v>
      </c>
      <c r="Q74" s="18">
        <f t="shared" si="18"/>
        <v>2760</v>
      </c>
      <c r="R74" s="18">
        <f t="shared" ref="R74:R107" si="19">Q74-N74</f>
        <v>190</v>
      </c>
      <c r="S74" s="36" t="str">
        <f t="shared" si="14"/>
        <v>Increased</v>
      </c>
    </row>
    <row r="75" spans="1:19" ht="30" x14ac:dyDescent="0.2">
      <c r="A75" s="9">
        <v>22</v>
      </c>
      <c r="B75" s="7" t="s">
        <v>69</v>
      </c>
      <c r="C75" s="3"/>
      <c r="D75" s="3"/>
      <c r="E75" s="3"/>
      <c r="F75" s="3"/>
      <c r="G75" s="3"/>
      <c r="H75" s="3"/>
      <c r="I75" s="3"/>
      <c r="J75" s="3"/>
      <c r="K75" s="18"/>
      <c r="L75" s="18"/>
      <c r="M75" s="3"/>
      <c r="N75" s="18">
        <f t="shared" si="17"/>
        <v>0</v>
      </c>
      <c r="O75" s="36"/>
      <c r="P75" s="18"/>
      <c r="Q75" s="18">
        <f t="shared" si="18"/>
        <v>0</v>
      </c>
      <c r="R75" s="18">
        <f t="shared" si="19"/>
        <v>0</v>
      </c>
      <c r="S75" s="18"/>
    </row>
    <row r="76" spans="1:19" ht="30" x14ac:dyDescent="0.2">
      <c r="A76" s="10" t="s">
        <v>8</v>
      </c>
      <c r="B76" s="11" t="s">
        <v>63</v>
      </c>
      <c r="C76" s="4">
        <v>13</v>
      </c>
      <c r="D76" s="6" t="s">
        <v>18</v>
      </c>
      <c r="E76" s="18" t="e">
        <f>#REF!*C76</f>
        <v>#REF!</v>
      </c>
      <c r="F76" s="18">
        <v>4000</v>
      </c>
      <c r="G76" s="18">
        <v>0</v>
      </c>
      <c r="H76" s="18">
        <v>0</v>
      </c>
      <c r="I76" s="18">
        <v>0</v>
      </c>
      <c r="J76" s="18">
        <v>0</v>
      </c>
      <c r="K76" s="18">
        <f t="shared" si="15"/>
        <v>400</v>
      </c>
      <c r="L76" s="18">
        <f t="shared" si="16"/>
        <v>4400</v>
      </c>
      <c r="M76" s="18">
        <v>700</v>
      </c>
      <c r="N76" s="18">
        <f t="shared" si="17"/>
        <v>5100</v>
      </c>
      <c r="O76" s="36">
        <v>1725</v>
      </c>
      <c r="P76" s="18">
        <v>805</v>
      </c>
      <c r="Q76" s="18">
        <f t="shared" si="18"/>
        <v>2530</v>
      </c>
      <c r="R76" s="18">
        <f t="shared" si="19"/>
        <v>-2570</v>
      </c>
      <c r="S76" s="36" t="str">
        <f t="shared" ref="S76:S77" si="20">IF(R76&lt;0,"Decreased","Increased")</f>
        <v>Decreased</v>
      </c>
    </row>
    <row r="77" spans="1:19" ht="30" x14ac:dyDescent="0.2">
      <c r="A77" s="10" t="s">
        <v>37</v>
      </c>
      <c r="B77" s="11" t="s">
        <v>64</v>
      </c>
      <c r="C77" s="4">
        <v>30</v>
      </c>
      <c r="D77" s="6" t="s">
        <v>18</v>
      </c>
      <c r="E77" s="18" t="e">
        <f>#REF!*C77</f>
        <v>#REF!</v>
      </c>
      <c r="F77" s="18">
        <v>3000</v>
      </c>
      <c r="G77" s="18">
        <v>0</v>
      </c>
      <c r="H77" s="18">
        <v>0</v>
      </c>
      <c r="I77" s="18">
        <v>0</v>
      </c>
      <c r="J77" s="18">
        <v>0</v>
      </c>
      <c r="K77" s="18">
        <f t="shared" si="15"/>
        <v>300</v>
      </c>
      <c r="L77" s="18">
        <f t="shared" si="16"/>
        <v>3300</v>
      </c>
      <c r="M77" s="18">
        <v>700</v>
      </c>
      <c r="N77" s="18">
        <f t="shared" si="17"/>
        <v>4000</v>
      </c>
      <c r="O77" s="36">
        <v>1610</v>
      </c>
      <c r="P77" s="18">
        <v>805</v>
      </c>
      <c r="Q77" s="18">
        <f t="shared" si="18"/>
        <v>2415</v>
      </c>
      <c r="R77" s="18">
        <f t="shared" si="19"/>
        <v>-1585</v>
      </c>
      <c r="S77" s="36" t="str">
        <f t="shared" si="20"/>
        <v>Decreased</v>
      </c>
    </row>
    <row r="78" spans="1:19" ht="105" x14ac:dyDescent="0.2">
      <c r="A78" s="4">
        <v>23</v>
      </c>
      <c r="B78" s="7" t="s">
        <v>112</v>
      </c>
      <c r="C78" s="4">
        <v>1</v>
      </c>
      <c r="D78" s="6" t="s">
        <v>18</v>
      </c>
      <c r="E78" s="18" t="e">
        <f>#REF!*C78</f>
        <v>#REF!</v>
      </c>
      <c r="F78" s="18">
        <v>365000</v>
      </c>
      <c r="G78" s="18">
        <v>0</v>
      </c>
      <c r="H78" s="18">
        <v>0</v>
      </c>
      <c r="I78" s="18">
        <v>0</v>
      </c>
      <c r="J78" s="18">
        <v>0</v>
      </c>
      <c r="K78" s="18">
        <f t="shared" si="15"/>
        <v>36500</v>
      </c>
      <c r="L78" s="18">
        <f t="shared" si="16"/>
        <v>401500</v>
      </c>
      <c r="M78" s="18">
        <v>25000</v>
      </c>
      <c r="N78" s="18">
        <f t="shared" si="17"/>
        <v>426500</v>
      </c>
      <c r="O78" s="36">
        <v>201250</v>
      </c>
      <c r="P78" s="18">
        <v>28750</v>
      </c>
      <c r="Q78" s="18">
        <f t="shared" si="18"/>
        <v>230000</v>
      </c>
      <c r="R78" s="18">
        <f t="shared" si="19"/>
        <v>-196500</v>
      </c>
      <c r="S78" s="36" t="str">
        <f>IF(R78&lt;0,"Decreased","Increased")</f>
        <v>Decreased</v>
      </c>
    </row>
    <row r="79" spans="1:19" ht="45" x14ac:dyDescent="0.2">
      <c r="A79" s="4">
        <v>24</v>
      </c>
      <c r="B79" s="7" t="s">
        <v>70</v>
      </c>
      <c r="C79" s="4">
        <v>4</v>
      </c>
      <c r="D79" s="6" t="s">
        <v>18</v>
      </c>
      <c r="E79" s="18" t="e">
        <f>#REF!*C79</f>
        <v>#REF!</v>
      </c>
      <c r="F79" s="18">
        <v>60000</v>
      </c>
      <c r="G79" s="18">
        <v>0</v>
      </c>
      <c r="H79" s="18">
        <v>0</v>
      </c>
      <c r="I79" s="18">
        <v>0</v>
      </c>
      <c r="J79" s="18">
        <v>0</v>
      </c>
      <c r="K79" s="18">
        <f t="shared" si="15"/>
        <v>6000</v>
      </c>
      <c r="L79" s="18">
        <f t="shared" si="16"/>
        <v>66000</v>
      </c>
      <c r="M79" s="18">
        <v>15000</v>
      </c>
      <c r="N79" s="18">
        <f t="shared" si="17"/>
        <v>81000</v>
      </c>
      <c r="O79" s="36">
        <v>51750</v>
      </c>
      <c r="P79" s="18">
        <v>8050</v>
      </c>
      <c r="Q79" s="18">
        <f t="shared" si="18"/>
        <v>59800</v>
      </c>
      <c r="R79" s="18">
        <f t="shared" si="19"/>
        <v>-21200</v>
      </c>
      <c r="S79" s="36" t="str">
        <f t="shared" ref="S79:S82" si="21">IF(R79&lt;0,"Decreased","Increased")</f>
        <v>Decreased</v>
      </c>
    </row>
    <row r="80" spans="1:19" ht="35.25" customHeight="1" x14ac:dyDescent="0.2">
      <c r="A80" s="4">
        <v>25</v>
      </c>
      <c r="B80" s="7" t="s">
        <v>71</v>
      </c>
      <c r="C80" s="4">
        <v>2</v>
      </c>
      <c r="D80" s="6" t="s">
        <v>18</v>
      </c>
      <c r="E80" s="18" t="e">
        <f>#REF!*C80</f>
        <v>#REF!</v>
      </c>
      <c r="F80" s="18">
        <v>38000</v>
      </c>
      <c r="G80" s="18"/>
      <c r="H80" s="18"/>
      <c r="I80" s="18"/>
      <c r="J80" s="18"/>
      <c r="K80" s="18">
        <f t="shared" si="15"/>
        <v>3800</v>
      </c>
      <c r="L80" s="18">
        <f t="shared" si="16"/>
        <v>41800</v>
      </c>
      <c r="M80" s="18">
        <v>7000</v>
      </c>
      <c r="N80" s="18">
        <f t="shared" si="17"/>
        <v>48800</v>
      </c>
      <c r="O80" s="36">
        <v>43700</v>
      </c>
      <c r="P80" s="18">
        <v>8050</v>
      </c>
      <c r="Q80" s="18">
        <f t="shared" si="18"/>
        <v>51750</v>
      </c>
      <c r="R80" s="18">
        <f t="shared" si="19"/>
        <v>2950</v>
      </c>
      <c r="S80" s="36" t="str">
        <f t="shared" si="21"/>
        <v>Increased</v>
      </c>
    </row>
    <row r="81" spans="1:19" ht="90" x14ac:dyDescent="0.2">
      <c r="A81" s="4">
        <v>26</v>
      </c>
      <c r="B81" s="7" t="s">
        <v>72</v>
      </c>
      <c r="C81" s="4">
        <v>1</v>
      </c>
      <c r="D81" s="6" t="s">
        <v>14</v>
      </c>
      <c r="E81" s="18" t="e">
        <f>#REF!*C81</f>
        <v>#REF!</v>
      </c>
      <c r="F81" s="18">
        <v>140000</v>
      </c>
      <c r="G81" s="18">
        <v>0</v>
      </c>
      <c r="H81" s="18">
        <v>0</v>
      </c>
      <c r="I81" s="18">
        <v>0</v>
      </c>
      <c r="J81" s="18">
        <v>0</v>
      </c>
      <c r="K81" s="18">
        <f t="shared" si="15"/>
        <v>14000</v>
      </c>
      <c r="L81" s="18">
        <f t="shared" si="16"/>
        <v>154000</v>
      </c>
      <c r="M81" s="18">
        <v>25000</v>
      </c>
      <c r="N81" s="18">
        <f t="shared" si="17"/>
        <v>179000</v>
      </c>
      <c r="O81" s="36">
        <v>86250</v>
      </c>
      <c r="P81" s="18">
        <v>17250</v>
      </c>
      <c r="Q81" s="18">
        <f t="shared" si="18"/>
        <v>103500</v>
      </c>
      <c r="R81" s="18">
        <f t="shared" si="19"/>
        <v>-75500</v>
      </c>
      <c r="S81" s="36" t="str">
        <f t="shared" si="21"/>
        <v>Decreased</v>
      </c>
    </row>
    <row r="82" spans="1:19" ht="45" x14ac:dyDescent="0.2">
      <c r="A82" s="4">
        <v>27</v>
      </c>
      <c r="B82" s="7" t="s">
        <v>73</v>
      </c>
      <c r="C82" s="4">
        <v>1</v>
      </c>
      <c r="D82" s="6" t="s">
        <v>14</v>
      </c>
      <c r="E82" s="18" t="e">
        <f>#REF!*C82</f>
        <v>#REF!</v>
      </c>
      <c r="F82" s="18">
        <v>100000</v>
      </c>
      <c r="G82" s="18">
        <v>0</v>
      </c>
      <c r="H82" s="18">
        <v>0</v>
      </c>
      <c r="I82" s="18">
        <v>0</v>
      </c>
      <c r="J82" s="18">
        <v>0</v>
      </c>
      <c r="K82" s="18">
        <f t="shared" si="15"/>
        <v>10000</v>
      </c>
      <c r="L82" s="18">
        <f t="shared" si="16"/>
        <v>110000</v>
      </c>
      <c r="M82" s="18">
        <v>50000</v>
      </c>
      <c r="N82" s="18">
        <f t="shared" si="17"/>
        <v>160000</v>
      </c>
      <c r="O82" s="36">
        <v>57500</v>
      </c>
      <c r="P82" s="18">
        <v>28750</v>
      </c>
      <c r="Q82" s="18">
        <f t="shared" si="18"/>
        <v>86250</v>
      </c>
      <c r="R82" s="18">
        <f t="shared" si="19"/>
        <v>-73750</v>
      </c>
      <c r="S82" s="36" t="str">
        <f t="shared" si="21"/>
        <v>Decreased</v>
      </c>
    </row>
    <row r="83" spans="1:19" s="21" customFormat="1" ht="15.75" x14ac:dyDescent="0.2">
      <c r="A83" s="50" t="s">
        <v>74</v>
      </c>
      <c r="B83" s="51"/>
      <c r="C83" s="51"/>
      <c r="D83" s="51"/>
      <c r="E83" s="20"/>
      <c r="F83" s="20"/>
      <c r="G83" s="20"/>
      <c r="H83" s="20"/>
      <c r="I83" s="20"/>
      <c r="J83" s="20"/>
      <c r="K83" s="20"/>
      <c r="L83" s="20"/>
      <c r="M83" s="20"/>
      <c r="N83" s="18">
        <f t="shared" si="17"/>
        <v>0</v>
      </c>
      <c r="O83" s="36"/>
      <c r="P83" s="66"/>
      <c r="Q83" s="18">
        <f t="shared" si="18"/>
        <v>0</v>
      </c>
      <c r="R83" s="18">
        <f t="shared" si="19"/>
        <v>0</v>
      </c>
      <c r="S83" s="18"/>
    </row>
    <row r="84" spans="1:19" ht="15" x14ac:dyDescent="0.2">
      <c r="A84" s="45" t="s">
        <v>75</v>
      </c>
      <c r="B84" s="46"/>
      <c r="C84" s="47"/>
      <c r="D84" s="3"/>
      <c r="E84" s="3"/>
      <c r="F84" s="3"/>
      <c r="G84" s="3"/>
      <c r="H84" s="3"/>
      <c r="I84" s="3"/>
      <c r="J84" s="3"/>
      <c r="K84" s="18">
        <f t="shared" si="15"/>
        <v>0</v>
      </c>
      <c r="L84" s="18">
        <f t="shared" si="16"/>
        <v>0</v>
      </c>
      <c r="M84" s="3"/>
      <c r="N84" s="18">
        <f t="shared" si="17"/>
        <v>0</v>
      </c>
      <c r="O84" s="36"/>
      <c r="P84" s="18">
        <f>L84*C84</f>
        <v>0</v>
      </c>
      <c r="Q84" s="18">
        <f t="shared" si="18"/>
        <v>0</v>
      </c>
      <c r="R84" s="18">
        <f t="shared" si="19"/>
        <v>0</v>
      </c>
      <c r="S84" s="18"/>
    </row>
    <row r="85" spans="1:19" ht="48" customHeight="1" x14ac:dyDescent="0.2">
      <c r="A85" s="4">
        <v>1</v>
      </c>
      <c r="B85" s="7" t="s">
        <v>76</v>
      </c>
      <c r="C85" s="4">
        <v>1</v>
      </c>
      <c r="D85" s="6" t="s">
        <v>6</v>
      </c>
      <c r="E85" s="18" t="e">
        <f>#REF!*C85</f>
        <v>#REF!</v>
      </c>
      <c r="F85" s="18"/>
      <c r="G85" s="18"/>
      <c r="H85" s="18"/>
      <c r="I85" s="18"/>
      <c r="J85" s="18"/>
      <c r="K85" s="18">
        <f t="shared" si="15"/>
        <v>0</v>
      </c>
      <c r="L85" s="18">
        <f t="shared" si="16"/>
        <v>0</v>
      </c>
      <c r="M85" s="18">
        <v>60000</v>
      </c>
      <c r="N85" s="18">
        <f t="shared" si="17"/>
        <v>60000</v>
      </c>
      <c r="O85" s="36"/>
      <c r="P85" s="18">
        <v>69000</v>
      </c>
      <c r="Q85" s="18">
        <f t="shared" si="18"/>
        <v>69000</v>
      </c>
      <c r="R85" s="18">
        <f t="shared" si="19"/>
        <v>9000</v>
      </c>
      <c r="S85" s="36" t="str">
        <f t="shared" ref="S85:S86" si="22">IF(R85&lt;0,"Decreased","Increased")</f>
        <v>Increased</v>
      </c>
    </row>
    <row r="86" spans="1:19" ht="60" x14ac:dyDescent="0.2">
      <c r="A86" s="4">
        <v>2</v>
      </c>
      <c r="B86" s="7" t="s">
        <v>114</v>
      </c>
      <c r="C86" s="4">
        <v>3</v>
      </c>
      <c r="D86" s="6" t="s">
        <v>18</v>
      </c>
      <c r="E86" s="18" t="e">
        <f>#REF!*C86</f>
        <v>#REF!</v>
      </c>
      <c r="F86" s="18">
        <v>200000</v>
      </c>
      <c r="G86" s="18"/>
      <c r="H86" s="18"/>
      <c r="I86" s="18"/>
      <c r="J86" s="18"/>
      <c r="K86" s="18">
        <f t="shared" si="15"/>
        <v>20000</v>
      </c>
      <c r="L86" s="18">
        <f t="shared" si="16"/>
        <v>220000</v>
      </c>
      <c r="M86" s="18">
        <v>15000</v>
      </c>
      <c r="N86" s="18">
        <f t="shared" si="17"/>
        <v>235000</v>
      </c>
      <c r="O86" s="36">
        <v>155250</v>
      </c>
      <c r="P86" s="18">
        <v>13800</v>
      </c>
      <c r="Q86" s="18">
        <f t="shared" si="18"/>
        <v>169050</v>
      </c>
      <c r="R86" s="18">
        <f t="shared" si="19"/>
        <v>-65950</v>
      </c>
      <c r="S86" s="36" t="str">
        <f t="shared" si="22"/>
        <v>Decreased</v>
      </c>
    </row>
    <row r="87" spans="1:19" ht="123.75" customHeight="1" x14ac:dyDescent="0.2">
      <c r="A87" s="4">
        <v>3</v>
      </c>
      <c r="B87" s="5" t="s">
        <v>77</v>
      </c>
      <c r="C87" s="4">
        <v>1</v>
      </c>
      <c r="D87" s="6" t="s">
        <v>6</v>
      </c>
      <c r="E87" s="18" t="e">
        <f>#REF!*C87</f>
        <v>#REF!</v>
      </c>
      <c r="F87" s="18">
        <v>0</v>
      </c>
      <c r="G87" s="18"/>
      <c r="H87" s="18"/>
      <c r="I87" s="18"/>
      <c r="J87" s="18"/>
      <c r="K87" s="18">
        <f t="shared" si="15"/>
        <v>0</v>
      </c>
      <c r="L87" s="18">
        <f t="shared" si="16"/>
        <v>0</v>
      </c>
      <c r="M87" s="18">
        <v>35000</v>
      </c>
      <c r="N87" s="18">
        <f t="shared" si="17"/>
        <v>35000</v>
      </c>
      <c r="O87" s="36">
        <v>546250</v>
      </c>
      <c r="P87" s="18">
        <v>40250</v>
      </c>
      <c r="Q87" s="18">
        <f t="shared" si="18"/>
        <v>586500</v>
      </c>
      <c r="R87" s="67"/>
      <c r="S87" s="68" t="s">
        <v>125</v>
      </c>
    </row>
    <row r="88" spans="1:19" ht="15" x14ac:dyDescent="0.2">
      <c r="A88" s="9">
        <v>4</v>
      </c>
      <c r="B88" s="15" t="s">
        <v>78</v>
      </c>
      <c r="C88" s="3"/>
      <c r="D88" s="3"/>
      <c r="E88" s="3"/>
      <c r="F88" s="3"/>
      <c r="G88" s="3"/>
      <c r="H88" s="3"/>
      <c r="I88" s="3"/>
      <c r="J88" s="3"/>
      <c r="K88" s="18">
        <f t="shared" si="15"/>
        <v>0</v>
      </c>
      <c r="L88" s="18">
        <f t="shared" si="16"/>
        <v>0</v>
      </c>
      <c r="M88" s="3"/>
      <c r="N88" s="18">
        <f t="shared" si="17"/>
        <v>0</v>
      </c>
      <c r="O88" s="36"/>
      <c r="P88" s="18">
        <f t="shared" ref="P86:P100" si="23">O88*L88</f>
        <v>0</v>
      </c>
      <c r="Q88" s="18">
        <f t="shared" si="18"/>
        <v>0</v>
      </c>
      <c r="R88" s="18">
        <f t="shared" si="19"/>
        <v>0</v>
      </c>
      <c r="S88" s="18"/>
    </row>
    <row r="89" spans="1:19" ht="180" x14ac:dyDescent="0.2">
      <c r="A89" s="16" t="s">
        <v>35</v>
      </c>
      <c r="B89" s="5" t="s">
        <v>79</v>
      </c>
      <c r="C89" s="5"/>
      <c r="D89" s="5"/>
      <c r="E89" s="5"/>
      <c r="F89" s="5"/>
      <c r="G89" s="5"/>
      <c r="H89" s="5"/>
      <c r="I89" s="5"/>
      <c r="J89" s="5"/>
      <c r="K89" s="18">
        <f t="shared" si="15"/>
        <v>0</v>
      </c>
      <c r="L89" s="18">
        <f t="shared" si="16"/>
        <v>0</v>
      </c>
      <c r="M89" s="5"/>
      <c r="N89" s="18">
        <f t="shared" si="17"/>
        <v>0</v>
      </c>
      <c r="O89" s="36"/>
      <c r="P89" s="18">
        <f t="shared" si="23"/>
        <v>0</v>
      </c>
      <c r="Q89" s="18">
        <f t="shared" si="18"/>
        <v>0</v>
      </c>
      <c r="R89" s="18">
        <f t="shared" si="19"/>
        <v>0</v>
      </c>
      <c r="S89" s="18"/>
    </row>
    <row r="90" spans="1:19" ht="15" x14ac:dyDescent="0.2">
      <c r="A90" s="10" t="s">
        <v>8</v>
      </c>
      <c r="B90" s="11" t="s">
        <v>36</v>
      </c>
      <c r="C90" s="4">
        <v>270</v>
      </c>
      <c r="D90" s="6" t="s">
        <v>12</v>
      </c>
      <c r="E90" s="18" t="e">
        <f>#REF!*C90</f>
        <v>#REF!</v>
      </c>
      <c r="F90" s="18">
        <v>1196</v>
      </c>
      <c r="G90" s="18">
        <f t="shared" ref="G90:G95" si="24">F90*5%</f>
        <v>59.800000000000004</v>
      </c>
      <c r="H90" s="18">
        <f>F90*40%</f>
        <v>478.40000000000003</v>
      </c>
      <c r="I90" s="18"/>
      <c r="J90" s="18">
        <f t="shared" ref="J90:J95" si="25">F90*10%</f>
        <v>119.60000000000001</v>
      </c>
      <c r="K90" s="18">
        <f t="shared" si="15"/>
        <v>185.38</v>
      </c>
      <c r="L90" s="18">
        <f t="shared" si="16"/>
        <v>2039.18</v>
      </c>
      <c r="M90" s="18">
        <v>250</v>
      </c>
      <c r="N90" s="18">
        <f t="shared" si="17"/>
        <v>2289.1800000000003</v>
      </c>
      <c r="O90" s="36">
        <v>573</v>
      </c>
      <c r="P90" s="18">
        <v>138</v>
      </c>
      <c r="Q90" s="18">
        <f t="shared" si="18"/>
        <v>711</v>
      </c>
      <c r="R90" s="18">
        <f t="shared" si="19"/>
        <v>-1578.1800000000003</v>
      </c>
      <c r="S90" s="36" t="str">
        <f t="shared" ref="S90:S95" si="26">IF(R90&lt;0,"Decreased","Increased")</f>
        <v>Decreased</v>
      </c>
    </row>
    <row r="91" spans="1:19" ht="15" x14ac:dyDescent="0.2">
      <c r="A91" s="10" t="s">
        <v>37</v>
      </c>
      <c r="B91" s="11" t="s">
        <v>47</v>
      </c>
      <c r="C91" s="4">
        <v>160</v>
      </c>
      <c r="D91" s="6" t="s">
        <v>12</v>
      </c>
      <c r="E91" s="18" t="e">
        <f>#REF!*C91</f>
        <v>#REF!</v>
      </c>
      <c r="F91" s="18">
        <v>850</v>
      </c>
      <c r="G91" s="18">
        <f t="shared" si="24"/>
        <v>42.5</v>
      </c>
      <c r="H91" s="18">
        <f>F91*50%</f>
        <v>425</v>
      </c>
      <c r="I91" s="18"/>
      <c r="J91" s="18">
        <f t="shared" si="25"/>
        <v>85</v>
      </c>
      <c r="K91" s="18">
        <f t="shared" si="15"/>
        <v>140.25</v>
      </c>
      <c r="L91" s="18">
        <f t="shared" si="16"/>
        <v>1542.75</v>
      </c>
      <c r="M91" s="18">
        <v>225</v>
      </c>
      <c r="N91" s="18">
        <f t="shared" si="17"/>
        <v>1767.75</v>
      </c>
      <c r="O91" s="36">
        <v>459</v>
      </c>
      <c r="P91" s="18">
        <v>132</v>
      </c>
      <c r="Q91" s="18">
        <f t="shared" si="18"/>
        <v>591</v>
      </c>
      <c r="R91" s="18">
        <f t="shared" si="19"/>
        <v>-1176.75</v>
      </c>
      <c r="S91" s="36" t="str">
        <f t="shared" si="26"/>
        <v>Decreased</v>
      </c>
    </row>
    <row r="92" spans="1:19" ht="15" x14ac:dyDescent="0.2">
      <c r="A92" s="10" t="s">
        <v>39</v>
      </c>
      <c r="B92" s="11" t="s">
        <v>38</v>
      </c>
      <c r="C92" s="4">
        <v>370</v>
      </c>
      <c r="D92" s="6" t="s">
        <v>12</v>
      </c>
      <c r="E92" s="18" t="e">
        <f>#REF!*C92</f>
        <v>#REF!</v>
      </c>
      <c r="F92" s="18">
        <v>568</v>
      </c>
      <c r="G92" s="18">
        <f t="shared" si="24"/>
        <v>28.400000000000002</v>
      </c>
      <c r="H92" s="18">
        <f>F92*40%</f>
        <v>227.20000000000002</v>
      </c>
      <c r="I92" s="18"/>
      <c r="J92" s="18">
        <f t="shared" si="25"/>
        <v>56.800000000000004</v>
      </c>
      <c r="K92" s="18">
        <f t="shared" si="15"/>
        <v>88.04</v>
      </c>
      <c r="L92" s="18">
        <f t="shared" si="16"/>
        <v>968.43999999999994</v>
      </c>
      <c r="M92" s="18">
        <v>200</v>
      </c>
      <c r="N92" s="18">
        <f t="shared" si="17"/>
        <v>1168.44</v>
      </c>
      <c r="O92" s="36">
        <v>426</v>
      </c>
      <c r="P92" s="18">
        <v>127</v>
      </c>
      <c r="Q92" s="18">
        <f t="shared" si="18"/>
        <v>553</v>
      </c>
      <c r="R92" s="18">
        <f t="shared" si="19"/>
        <v>-615.44000000000005</v>
      </c>
      <c r="S92" s="36" t="str">
        <f t="shared" si="26"/>
        <v>Decreased</v>
      </c>
    </row>
    <row r="93" spans="1:19" ht="15" x14ac:dyDescent="0.2">
      <c r="A93" s="10" t="s">
        <v>41</v>
      </c>
      <c r="B93" s="11" t="s">
        <v>40</v>
      </c>
      <c r="C93" s="4">
        <v>260</v>
      </c>
      <c r="D93" s="6" t="s">
        <v>12</v>
      </c>
      <c r="E93" s="18" t="e">
        <f>#REF!*C93</f>
        <v>#REF!</v>
      </c>
      <c r="F93" s="18">
        <v>416</v>
      </c>
      <c r="G93" s="18">
        <f t="shared" si="24"/>
        <v>20.8</v>
      </c>
      <c r="H93" s="18">
        <f>F93*40%</f>
        <v>166.4</v>
      </c>
      <c r="I93" s="18"/>
      <c r="J93" s="18">
        <f t="shared" si="25"/>
        <v>41.6</v>
      </c>
      <c r="K93" s="18">
        <f t="shared" si="15"/>
        <v>64.48</v>
      </c>
      <c r="L93" s="18">
        <f t="shared" si="16"/>
        <v>709.28</v>
      </c>
      <c r="M93" s="18">
        <v>175</v>
      </c>
      <c r="N93" s="18">
        <f t="shared" si="17"/>
        <v>884.28</v>
      </c>
      <c r="O93" s="36">
        <v>228</v>
      </c>
      <c r="P93" s="18">
        <v>121</v>
      </c>
      <c r="Q93" s="18">
        <f t="shared" si="18"/>
        <v>349</v>
      </c>
      <c r="R93" s="18">
        <f t="shared" si="19"/>
        <v>-535.28</v>
      </c>
      <c r="S93" s="36" t="str">
        <f t="shared" si="26"/>
        <v>Decreased</v>
      </c>
    </row>
    <row r="94" spans="1:19" ht="15" x14ac:dyDescent="0.2">
      <c r="A94" s="10" t="s">
        <v>43</v>
      </c>
      <c r="B94" s="11" t="s">
        <v>42</v>
      </c>
      <c r="C94" s="4">
        <v>220</v>
      </c>
      <c r="D94" s="6" t="s">
        <v>12</v>
      </c>
      <c r="E94" s="18" t="e">
        <f>#REF!*C94</f>
        <v>#REF!</v>
      </c>
      <c r="F94" s="18">
        <v>313</v>
      </c>
      <c r="G94" s="18">
        <f t="shared" si="24"/>
        <v>15.65</v>
      </c>
      <c r="H94" s="18">
        <f>F94*40%</f>
        <v>125.2</v>
      </c>
      <c r="I94" s="18"/>
      <c r="J94" s="18">
        <f t="shared" si="25"/>
        <v>31.3</v>
      </c>
      <c r="K94" s="18">
        <f t="shared" si="15"/>
        <v>48.515000000000001</v>
      </c>
      <c r="L94" s="18">
        <f t="shared" si="16"/>
        <v>533.66499999999996</v>
      </c>
      <c r="M94" s="18">
        <v>150</v>
      </c>
      <c r="N94" s="18">
        <f t="shared" si="17"/>
        <v>683.66499999999996</v>
      </c>
      <c r="O94" s="36">
        <v>184</v>
      </c>
      <c r="P94" s="18">
        <v>92</v>
      </c>
      <c r="Q94" s="18">
        <f t="shared" si="18"/>
        <v>276</v>
      </c>
      <c r="R94" s="18">
        <f t="shared" si="19"/>
        <v>-407.66499999999996</v>
      </c>
      <c r="S94" s="36" t="str">
        <f t="shared" si="26"/>
        <v>Decreased</v>
      </c>
    </row>
    <row r="95" spans="1:19" ht="15" x14ac:dyDescent="0.2">
      <c r="A95" s="10" t="s">
        <v>80</v>
      </c>
      <c r="B95" s="11" t="s">
        <v>44</v>
      </c>
      <c r="C95" s="4">
        <v>530</v>
      </c>
      <c r="D95" s="6" t="s">
        <v>12</v>
      </c>
      <c r="E95" s="18" t="e">
        <f>#REF!*C95</f>
        <v>#REF!</v>
      </c>
      <c r="F95" s="18">
        <v>255</v>
      </c>
      <c r="G95" s="18">
        <f t="shared" si="24"/>
        <v>12.75</v>
      </c>
      <c r="H95" s="18">
        <f>F95*40%</f>
        <v>102</v>
      </c>
      <c r="I95" s="18"/>
      <c r="J95" s="18">
        <f t="shared" si="25"/>
        <v>25.5</v>
      </c>
      <c r="K95" s="18">
        <f t="shared" si="15"/>
        <v>39.525000000000006</v>
      </c>
      <c r="L95" s="18">
        <f t="shared" si="16"/>
        <v>434.77499999999998</v>
      </c>
      <c r="M95" s="18">
        <v>125</v>
      </c>
      <c r="N95" s="18">
        <f t="shared" si="17"/>
        <v>559.77499999999998</v>
      </c>
      <c r="O95" s="36">
        <v>178</v>
      </c>
      <c r="P95" s="18">
        <v>86</v>
      </c>
      <c r="Q95" s="18">
        <f t="shared" si="18"/>
        <v>264</v>
      </c>
      <c r="R95" s="18">
        <f t="shared" si="19"/>
        <v>-295.77499999999998</v>
      </c>
      <c r="S95" s="36" t="str">
        <f t="shared" si="26"/>
        <v>Decreased</v>
      </c>
    </row>
    <row r="96" spans="1:19" ht="15" x14ac:dyDescent="0.2">
      <c r="A96" s="9">
        <v>5</v>
      </c>
      <c r="B96" s="15" t="s">
        <v>46</v>
      </c>
      <c r="C96" s="3"/>
      <c r="D96" s="3"/>
      <c r="E96" s="18" t="e">
        <f>#REF!*C96</f>
        <v>#REF!</v>
      </c>
      <c r="F96" s="18"/>
      <c r="G96" s="18"/>
      <c r="H96" s="18"/>
      <c r="I96" s="18"/>
      <c r="J96" s="18"/>
      <c r="K96" s="18">
        <f t="shared" si="15"/>
        <v>0</v>
      </c>
      <c r="L96" s="18">
        <f t="shared" si="16"/>
        <v>0</v>
      </c>
      <c r="M96" s="18"/>
      <c r="N96" s="18">
        <f t="shared" si="17"/>
        <v>0</v>
      </c>
      <c r="O96" s="36"/>
      <c r="P96" s="18">
        <f t="shared" si="23"/>
        <v>0</v>
      </c>
      <c r="Q96" s="18">
        <f t="shared" si="18"/>
        <v>0</v>
      </c>
      <c r="R96" s="18">
        <f t="shared" si="19"/>
        <v>0</v>
      </c>
      <c r="S96" s="18"/>
    </row>
    <row r="97" spans="1:19" ht="15" x14ac:dyDescent="0.2">
      <c r="A97" s="13" t="s">
        <v>8</v>
      </c>
      <c r="B97" s="7" t="s">
        <v>36</v>
      </c>
      <c r="C97" s="9">
        <v>4</v>
      </c>
      <c r="D97" s="14" t="s">
        <v>7</v>
      </c>
      <c r="E97" s="18" t="e">
        <f>#REF!*C97</f>
        <v>#REF!</v>
      </c>
      <c r="F97" s="18">
        <v>16700</v>
      </c>
      <c r="G97" s="18"/>
      <c r="H97" s="18">
        <f>F97*25%</f>
        <v>4175</v>
      </c>
      <c r="I97" s="18"/>
      <c r="J97" s="18"/>
      <c r="K97" s="18">
        <f t="shared" si="15"/>
        <v>2087.5</v>
      </c>
      <c r="L97" s="18">
        <f t="shared" si="16"/>
        <v>22962.5</v>
      </c>
      <c r="M97" s="18">
        <v>2000</v>
      </c>
      <c r="N97" s="18">
        <f t="shared" si="17"/>
        <v>24962.5</v>
      </c>
      <c r="O97" s="36">
        <v>11385</v>
      </c>
      <c r="P97" s="18">
        <v>805</v>
      </c>
      <c r="Q97" s="18">
        <f t="shared" si="18"/>
        <v>12190</v>
      </c>
      <c r="R97" s="18">
        <f t="shared" si="19"/>
        <v>-12772.5</v>
      </c>
      <c r="S97" s="36" t="str">
        <f t="shared" ref="S97:S100" si="27">IF(R97&lt;0,"Decreased","Increased")</f>
        <v>Decreased</v>
      </c>
    </row>
    <row r="98" spans="1:19" ht="15" x14ac:dyDescent="0.2">
      <c r="A98" s="10" t="s">
        <v>13</v>
      </c>
      <c r="B98" s="11" t="s">
        <v>81</v>
      </c>
      <c r="C98" s="4">
        <v>7</v>
      </c>
      <c r="D98" s="6" t="s">
        <v>7</v>
      </c>
      <c r="E98" s="18" t="e">
        <f>#REF!*C98</f>
        <v>#REF!</v>
      </c>
      <c r="F98" s="18">
        <v>8070</v>
      </c>
      <c r="G98" s="18"/>
      <c r="H98" s="18">
        <f>F98*25%</f>
        <v>2017.5</v>
      </c>
      <c r="I98" s="18"/>
      <c r="J98" s="18"/>
      <c r="K98" s="18">
        <f t="shared" si="15"/>
        <v>1008.75</v>
      </c>
      <c r="L98" s="18">
        <f t="shared" si="16"/>
        <v>11096.25</v>
      </c>
      <c r="M98" s="18">
        <v>1200</v>
      </c>
      <c r="N98" s="18">
        <f t="shared" si="17"/>
        <v>12296.25</v>
      </c>
      <c r="O98" s="36">
        <v>6900</v>
      </c>
      <c r="P98" s="18">
        <v>805</v>
      </c>
      <c r="Q98" s="18">
        <f t="shared" si="18"/>
        <v>7705</v>
      </c>
      <c r="R98" s="18">
        <f t="shared" si="19"/>
        <v>-4591.25</v>
      </c>
      <c r="S98" s="36" t="str">
        <f t="shared" si="27"/>
        <v>Decreased</v>
      </c>
    </row>
    <row r="99" spans="1:19" ht="15" x14ac:dyDescent="0.2">
      <c r="A99" s="4">
        <v>6</v>
      </c>
      <c r="B99" s="11" t="s">
        <v>56</v>
      </c>
      <c r="C99" s="4">
        <v>2</v>
      </c>
      <c r="D99" s="6" t="s">
        <v>7</v>
      </c>
      <c r="E99" s="18" t="e">
        <f>#REF!*C99</f>
        <v>#REF!</v>
      </c>
      <c r="F99" s="18">
        <v>13800</v>
      </c>
      <c r="G99" s="18"/>
      <c r="H99" s="18">
        <f>F99*25%</f>
        <v>3450</v>
      </c>
      <c r="I99" s="18"/>
      <c r="J99" s="18"/>
      <c r="K99" s="18">
        <f t="shared" si="15"/>
        <v>1725</v>
      </c>
      <c r="L99" s="18">
        <f t="shared" si="16"/>
        <v>18975</v>
      </c>
      <c r="M99" s="18">
        <v>2000</v>
      </c>
      <c r="N99" s="18">
        <f t="shared" si="17"/>
        <v>20975</v>
      </c>
      <c r="O99" s="36">
        <v>15525</v>
      </c>
      <c r="P99" s="18">
        <v>805</v>
      </c>
      <c r="Q99" s="18">
        <f t="shared" si="18"/>
        <v>16330</v>
      </c>
      <c r="R99" s="18">
        <f t="shared" si="19"/>
        <v>-4645</v>
      </c>
      <c r="S99" s="36" t="str">
        <f t="shared" si="27"/>
        <v>Decreased</v>
      </c>
    </row>
    <row r="100" spans="1:19" ht="15" x14ac:dyDescent="0.2">
      <c r="A100" s="4">
        <v>7</v>
      </c>
      <c r="B100" s="11" t="s">
        <v>58</v>
      </c>
      <c r="C100" s="4">
        <v>2</v>
      </c>
      <c r="D100" s="6" t="s">
        <v>7</v>
      </c>
      <c r="E100" s="18" t="e">
        <f>#REF!*C100</f>
        <v>#REF!</v>
      </c>
      <c r="F100" s="18">
        <v>13700</v>
      </c>
      <c r="G100" s="18"/>
      <c r="H100" s="18">
        <f>F100*25%</f>
        <v>3425</v>
      </c>
      <c r="I100" s="18"/>
      <c r="J100" s="18"/>
      <c r="K100" s="18">
        <f t="shared" si="15"/>
        <v>1712.5</v>
      </c>
      <c r="L100" s="18">
        <f t="shared" si="16"/>
        <v>18837.5</v>
      </c>
      <c r="M100" s="18">
        <v>2000</v>
      </c>
      <c r="N100" s="18">
        <f t="shared" si="17"/>
        <v>20837.5</v>
      </c>
      <c r="O100" s="36">
        <v>13225</v>
      </c>
      <c r="P100" s="18">
        <v>805</v>
      </c>
      <c r="Q100" s="18">
        <f t="shared" si="18"/>
        <v>14030</v>
      </c>
      <c r="R100" s="18">
        <f t="shared" si="19"/>
        <v>-6807.5</v>
      </c>
      <c r="S100" s="36" t="str">
        <f t="shared" si="27"/>
        <v>Decreased</v>
      </c>
    </row>
    <row r="101" spans="1:19" s="21" customFormat="1" ht="15.75" x14ac:dyDescent="0.2">
      <c r="A101" s="50" t="s">
        <v>82</v>
      </c>
      <c r="B101" s="51"/>
      <c r="C101" s="51"/>
      <c r="D101" s="51"/>
      <c r="E101" s="20"/>
      <c r="F101" s="20"/>
      <c r="G101" s="20"/>
      <c r="H101" s="20"/>
      <c r="I101" s="20"/>
      <c r="J101" s="20"/>
      <c r="K101" s="20"/>
      <c r="L101" s="20"/>
      <c r="M101" s="20"/>
      <c r="N101" s="18">
        <f t="shared" si="17"/>
        <v>0</v>
      </c>
      <c r="O101" s="36"/>
      <c r="P101" s="66"/>
      <c r="Q101" s="18">
        <f t="shared" si="18"/>
        <v>0</v>
      </c>
      <c r="R101" s="18">
        <f t="shared" si="19"/>
        <v>0</v>
      </c>
      <c r="S101" s="18"/>
    </row>
    <row r="102" spans="1:19" ht="15" x14ac:dyDescent="0.2">
      <c r="A102" s="45" t="s">
        <v>83</v>
      </c>
      <c r="B102" s="46"/>
      <c r="C102" s="47"/>
      <c r="D102" s="3"/>
      <c r="E102" s="3"/>
      <c r="F102" s="3"/>
      <c r="G102" s="3"/>
      <c r="H102" s="3"/>
      <c r="I102" s="3"/>
      <c r="J102" s="3"/>
      <c r="K102" s="18"/>
      <c r="L102" s="18"/>
      <c r="M102" s="3"/>
      <c r="N102" s="18">
        <f t="shared" si="17"/>
        <v>0</v>
      </c>
      <c r="O102" s="39"/>
      <c r="P102" s="18"/>
      <c r="Q102" s="18">
        <f t="shared" si="18"/>
        <v>0</v>
      </c>
      <c r="R102" s="18">
        <f t="shared" si="19"/>
        <v>0</v>
      </c>
      <c r="S102" s="18"/>
    </row>
    <row r="103" spans="1:19" ht="60" x14ac:dyDescent="0.2">
      <c r="A103" s="4">
        <v>1</v>
      </c>
      <c r="B103" s="7" t="s">
        <v>84</v>
      </c>
      <c r="C103" s="4">
        <v>1</v>
      </c>
      <c r="D103" s="6" t="s">
        <v>85</v>
      </c>
      <c r="E103" s="18" t="e">
        <f>#REF!*C103</f>
        <v>#REF!</v>
      </c>
      <c r="F103" s="18">
        <v>120000</v>
      </c>
      <c r="G103" s="18"/>
      <c r="H103" s="18"/>
      <c r="I103" s="18"/>
      <c r="J103" s="18"/>
      <c r="K103" s="18">
        <f t="shared" si="15"/>
        <v>12000</v>
      </c>
      <c r="L103" s="18">
        <f t="shared" si="16"/>
        <v>132000</v>
      </c>
      <c r="M103" s="18">
        <v>60000</v>
      </c>
      <c r="N103" s="18">
        <f t="shared" si="17"/>
        <v>192000</v>
      </c>
      <c r="O103" s="36">
        <v>86250</v>
      </c>
      <c r="P103" s="18">
        <v>28750</v>
      </c>
      <c r="Q103" s="18">
        <f t="shared" si="18"/>
        <v>115000</v>
      </c>
      <c r="R103" s="18">
        <f t="shared" si="19"/>
        <v>-77000</v>
      </c>
      <c r="S103" s="36" t="str">
        <f t="shared" ref="S103:S104" si="28">IF(R103&lt;0,"Decreased","Increased")</f>
        <v>Decreased</v>
      </c>
    </row>
    <row r="104" spans="1:19" ht="60" x14ac:dyDescent="0.2">
      <c r="A104" s="4">
        <v>2</v>
      </c>
      <c r="B104" s="7" t="s">
        <v>86</v>
      </c>
      <c r="C104" s="4">
        <v>1</v>
      </c>
      <c r="D104" s="6" t="s">
        <v>85</v>
      </c>
      <c r="E104" s="18" t="e">
        <f>#REF!*C104</f>
        <v>#REF!</v>
      </c>
      <c r="F104" s="18">
        <v>275000</v>
      </c>
      <c r="G104" s="18"/>
      <c r="H104" s="18"/>
      <c r="I104" s="18"/>
      <c r="J104" s="18"/>
      <c r="K104" s="18">
        <f t="shared" si="15"/>
        <v>27500</v>
      </c>
      <c r="L104" s="18">
        <f t="shared" si="16"/>
        <v>302500</v>
      </c>
      <c r="M104" s="18"/>
      <c r="N104" s="18">
        <f t="shared" si="17"/>
        <v>302500</v>
      </c>
      <c r="O104" s="36">
        <v>316250</v>
      </c>
      <c r="P104" s="18">
        <v>57500</v>
      </c>
      <c r="Q104" s="18">
        <f t="shared" si="18"/>
        <v>373750</v>
      </c>
      <c r="R104" s="18">
        <f t="shared" si="19"/>
        <v>71250</v>
      </c>
      <c r="S104" s="36" t="str">
        <f t="shared" si="28"/>
        <v>Increased</v>
      </c>
    </row>
    <row r="105" spans="1:19" ht="60" x14ac:dyDescent="0.2">
      <c r="A105" s="4">
        <v>3</v>
      </c>
      <c r="B105" s="7" t="s">
        <v>113</v>
      </c>
      <c r="C105" s="4">
        <v>4</v>
      </c>
      <c r="D105" s="6" t="s">
        <v>6</v>
      </c>
      <c r="E105" s="18" t="e">
        <f>#REF!*C105</f>
        <v>#REF!</v>
      </c>
      <c r="F105" s="18">
        <v>12000</v>
      </c>
      <c r="G105" s="18"/>
      <c r="H105" s="18"/>
      <c r="I105" s="18"/>
      <c r="J105" s="18"/>
      <c r="K105" s="18">
        <f t="shared" si="15"/>
        <v>1200</v>
      </c>
      <c r="L105" s="18">
        <f t="shared" si="16"/>
        <v>13200</v>
      </c>
      <c r="M105" s="18"/>
      <c r="N105" s="18">
        <f t="shared" si="17"/>
        <v>13200</v>
      </c>
      <c r="O105" s="36">
        <v>13800</v>
      </c>
      <c r="P105" s="18">
        <v>3450</v>
      </c>
      <c r="Q105" s="18">
        <f t="shared" si="18"/>
        <v>17250</v>
      </c>
      <c r="R105" s="18">
        <f t="shared" si="19"/>
        <v>4050</v>
      </c>
      <c r="S105" s="36" t="str">
        <f>IF(R105&lt;0,"Decreased","Increased")</f>
        <v>Increased</v>
      </c>
    </row>
    <row r="106" spans="1:19" ht="45" x14ac:dyDescent="0.2">
      <c r="A106" s="4">
        <v>4</v>
      </c>
      <c r="B106" s="7" t="s">
        <v>87</v>
      </c>
      <c r="C106" s="4">
        <v>1</v>
      </c>
      <c r="D106" s="6" t="s">
        <v>85</v>
      </c>
      <c r="E106" s="18" t="e">
        <f>#REF!*C106</f>
        <v>#REF!</v>
      </c>
      <c r="F106" s="18">
        <v>150000</v>
      </c>
      <c r="G106" s="18"/>
      <c r="H106" s="18"/>
      <c r="I106" s="18"/>
      <c r="J106" s="18"/>
      <c r="K106" s="18">
        <f t="shared" si="15"/>
        <v>15000</v>
      </c>
      <c r="L106" s="18">
        <f t="shared" si="16"/>
        <v>165000</v>
      </c>
      <c r="M106" s="18"/>
      <c r="N106" s="18">
        <f t="shared" si="17"/>
        <v>165000</v>
      </c>
      <c r="O106" s="36">
        <v>172500</v>
      </c>
      <c r="P106" s="18">
        <v>28750</v>
      </c>
      <c r="Q106" s="18">
        <f t="shared" si="18"/>
        <v>201250</v>
      </c>
      <c r="R106" s="18">
        <f t="shared" si="19"/>
        <v>36250</v>
      </c>
      <c r="S106" s="36" t="str">
        <f>IF(R106&lt;0,"Decreased","Increased")</f>
        <v>Increased</v>
      </c>
    </row>
    <row r="107" spans="1:19" ht="30" x14ac:dyDescent="0.2">
      <c r="A107" s="4">
        <v>5</v>
      </c>
      <c r="B107" s="11" t="s">
        <v>88</v>
      </c>
      <c r="C107" s="4">
        <v>1</v>
      </c>
      <c r="D107" s="6" t="s">
        <v>85</v>
      </c>
      <c r="E107" s="18" t="e">
        <f>#REF!*C107</f>
        <v>#REF!</v>
      </c>
      <c r="F107" s="18"/>
      <c r="G107" s="18"/>
      <c r="H107" s="18"/>
      <c r="I107" s="18"/>
      <c r="J107" s="18"/>
      <c r="K107" s="18">
        <f t="shared" si="15"/>
        <v>0</v>
      </c>
      <c r="L107" s="18">
        <f t="shared" si="16"/>
        <v>0</v>
      </c>
      <c r="M107" s="18"/>
      <c r="N107" s="18">
        <f t="shared" si="17"/>
        <v>0</v>
      </c>
      <c r="O107" s="36"/>
      <c r="P107" s="18">
        <v>230000</v>
      </c>
      <c r="Q107" s="18">
        <f t="shared" si="18"/>
        <v>230000</v>
      </c>
      <c r="R107" s="18">
        <f t="shared" si="19"/>
        <v>230000</v>
      </c>
      <c r="S107" s="36" t="str">
        <f>IF(R107&lt;0,"Decreased","Increased")</f>
        <v>Increased</v>
      </c>
    </row>
    <row r="108" spans="1:19" ht="23.25" customHeight="1" x14ac:dyDescent="0.2">
      <c r="A108" s="48" t="s">
        <v>89</v>
      </c>
      <c r="B108" s="49"/>
      <c r="C108" s="49"/>
      <c r="D108" s="49"/>
      <c r="E108" s="12"/>
      <c r="F108" s="12"/>
      <c r="G108" s="12"/>
      <c r="H108" s="12"/>
      <c r="I108" s="12"/>
      <c r="J108" s="12"/>
      <c r="K108" s="12"/>
      <c r="L108" s="12"/>
      <c r="M108" s="12"/>
      <c r="N108" s="12"/>
      <c r="O108" s="12"/>
      <c r="P108" s="12"/>
      <c r="Q108" s="12"/>
      <c r="R108" s="12"/>
      <c r="S108" s="19">
        <f>SUM(S103:S107)</f>
        <v>0</v>
      </c>
    </row>
    <row r="109" spans="1:19" s="23" customFormat="1" ht="18.75" x14ac:dyDescent="0.2">
      <c r="A109" s="48" t="s">
        <v>90</v>
      </c>
      <c r="B109" s="49"/>
      <c r="C109" s="49"/>
      <c r="D109" s="49"/>
      <c r="E109" s="22"/>
      <c r="F109" s="22"/>
      <c r="G109" s="22"/>
      <c r="H109" s="22"/>
      <c r="I109" s="22"/>
      <c r="J109" s="22"/>
      <c r="K109" s="22"/>
      <c r="L109" s="22"/>
      <c r="M109" s="22"/>
      <c r="N109" s="22"/>
      <c r="O109" s="22"/>
      <c r="P109" s="22"/>
      <c r="Q109" s="22"/>
      <c r="R109" s="22"/>
      <c r="S109" s="24">
        <f>S108+S101+S83+S22</f>
        <v>0</v>
      </c>
    </row>
    <row r="112" spans="1:19" x14ac:dyDescent="0.2">
      <c r="S112" s="25"/>
    </row>
    <row r="113" spans="5:21" ht="15.75" x14ac:dyDescent="0.2">
      <c r="E113" s="42"/>
      <c r="F113" s="42"/>
      <c r="G113" s="42"/>
      <c r="H113" s="42"/>
      <c r="I113" s="42"/>
      <c r="J113" s="42"/>
      <c r="K113" s="31"/>
      <c r="L113" s="31"/>
      <c r="M113" s="31"/>
      <c r="N113" s="31"/>
      <c r="O113" s="31"/>
      <c r="P113" s="31"/>
      <c r="Q113" s="31"/>
      <c r="R113" s="31"/>
      <c r="S113" s="27"/>
      <c r="U113" s="35"/>
    </row>
    <row r="114" spans="5:21" ht="15.75" x14ac:dyDescent="0.2">
      <c r="S114" s="27"/>
      <c r="U114" s="26"/>
    </row>
    <row r="115" spans="5:21" ht="15.75" x14ac:dyDescent="0.2">
      <c r="S115" s="28"/>
    </row>
    <row r="116" spans="5:21" ht="15.75" x14ac:dyDescent="0.2">
      <c r="S116" s="21"/>
    </row>
    <row r="117" spans="5:21" ht="15.75" x14ac:dyDescent="0.2">
      <c r="S117" s="21"/>
    </row>
    <row r="118" spans="5:21" ht="15.75" x14ac:dyDescent="0.2">
      <c r="S118" s="21"/>
    </row>
    <row r="119" spans="5:21" ht="15.75" x14ac:dyDescent="0.2">
      <c r="S119" s="21"/>
    </row>
    <row r="120" spans="5:21" ht="15.75" x14ac:dyDescent="0.2">
      <c r="E120" s="42"/>
      <c r="F120" s="42"/>
      <c r="G120" s="42"/>
      <c r="H120" s="42"/>
      <c r="I120" s="42"/>
      <c r="J120" s="42"/>
      <c r="K120" s="31"/>
      <c r="L120" s="31"/>
      <c r="M120" s="31"/>
      <c r="N120" s="31"/>
      <c r="O120" s="31"/>
      <c r="P120" s="31"/>
      <c r="Q120" s="31"/>
      <c r="R120" s="31"/>
      <c r="S120" s="27"/>
    </row>
    <row r="121" spans="5:21" ht="15.75" x14ac:dyDescent="0.2">
      <c r="S121" s="21"/>
    </row>
    <row r="122" spans="5:21" ht="15.75" x14ac:dyDescent="0.2">
      <c r="E122" s="42"/>
      <c r="F122" s="42"/>
      <c r="G122" s="42"/>
      <c r="H122" s="42"/>
      <c r="I122" s="42"/>
      <c r="J122" s="42"/>
      <c r="K122" s="31"/>
      <c r="L122" s="31"/>
      <c r="M122" s="31"/>
      <c r="N122" s="31"/>
      <c r="O122" s="31"/>
      <c r="P122" s="31"/>
      <c r="Q122" s="31"/>
      <c r="R122" s="31"/>
      <c r="S122" s="27"/>
    </row>
    <row r="123" spans="5:21" ht="15.75" x14ac:dyDescent="0.2">
      <c r="S123" s="21"/>
    </row>
    <row r="124" spans="5:21" ht="15.75" x14ac:dyDescent="0.2">
      <c r="E124" s="42"/>
      <c r="F124" s="42"/>
      <c r="G124" s="42"/>
      <c r="H124" s="42"/>
      <c r="I124" s="42"/>
      <c r="J124" s="42"/>
      <c r="K124" s="31"/>
      <c r="L124" s="31"/>
      <c r="M124" s="31"/>
      <c r="N124" s="31"/>
      <c r="O124" s="31"/>
      <c r="P124" s="31"/>
      <c r="Q124" s="31"/>
      <c r="R124" s="31"/>
      <c r="S124" s="27"/>
    </row>
    <row r="125" spans="5:21" ht="15.75" x14ac:dyDescent="0.2">
      <c r="S125" s="21"/>
    </row>
  </sheetData>
  <mergeCells count="24">
    <mergeCell ref="A1:B1"/>
    <mergeCell ref="A2:S2"/>
    <mergeCell ref="A3:S3"/>
    <mergeCell ref="A4:S4"/>
    <mergeCell ref="A5:A6"/>
    <mergeCell ref="B5:B6"/>
    <mergeCell ref="C5:D6"/>
    <mergeCell ref="S5:S6"/>
    <mergeCell ref="E124:J124"/>
    <mergeCell ref="L5:N5"/>
    <mergeCell ref="O5:Q5"/>
    <mergeCell ref="R5:R6"/>
    <mergeCell ref="A102:C102"/>
    <mergeCell ref="A108:D108"/>
    <mergeCell ref="A109:D109"/>
    <mergeCell ref="E113:J113"/>
    <mergeCell ref="E120:J120"/>
    <mergeCell ref="E122:J122"/>
    <mergeCell ref="A7:D7"/>
    <mergeCell ref="A22:D22"/>
    <mergeCell ref="A23:B23"/>
    <mergeCell ref="A83:D83"/>
    <mergeCell ref="A84:C84"/>
    <mergeCell ref="A101:D101"/>
  </mergeCells>
  <printOptions horizontalCentered="1"/>
  <pageMargins left="0" right="0" top="0.25" bottom="0.25" header="0.3" footer="0.3"/>
  <pageSetup paperSize="9" scale="96" orientation="landscape" r:id="rId1"/>
  <rowBreaks count="9" manualBreakCount="9">
    <brk id="22" max="16" man="1"/>
    <brk id="30" max="18" man="1"/>
    <brk id="36" max="18" man="1"/>
    <brk id="46" max="18" man="1"/>
    <brk id="74" max="15" man="1"/>
    <brk id="83" max="16" man="1"/>
    <brk id="87" max="18" man="1"/>
    <brk id="95" max="16" man="1"/>
    <brk id="104"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BOQ</vt:lpstr>
      <vt:lpstr>Comparison</vt:lpstr>
      <vt:lpstr>BOQ!Print_Area</vt:lpstr>
      <vt:lpstr>Comparison!Print_Area</vt:lpstr>
      <vt:lpstr>BOQ!Print_Titles</vt:lpstr>
      <vt:lpstr>Comparison!Print_Titles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2023-12-26T11:39:54Z</cp:lastPrinted>
  <dcterms:created xsi:type="dcterms:W3CDTF">2021-11-03T06:33:26Z</dcterms:created>
  <dcterms:modified xsi:type="dcterms:W3CDTF">2023-12-26T11:39:56Z</dcterms:modified>
</cp:coreProperties>
</file>