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Pioneer\Projects 2022\AIR WAR COLLEGE\"/>
    </mc:Choice>
  </mc:AlternateContent>
  <xr:revisionPtr revIDLastSave="0" documentId="13_ncr:1_{6A19FC80-09D2-4CEC-8467-19F99B4F0E03}" xr6:coauthVersionLast="47" xr6:coauthVersionMax="47" xr10:uidLastSave="{00000000-0000-0000-0000-000000000000}"/>
  <bookViews>
    <workbookView xWindow="-120" yWindow="-120" windowWidth="29040" windowHeight="15840" activeTab="1" xr2:uid="{00000000-000D-0000-FFFF-FFFF00000000}"/>
  </bookViews>
  <sheets>
    <sheet name="Summary" sheetId="6" r:id="rId1"/>
    <sheet name="Ground Duct" sheetId="1" r:id="rId2"/>
    <sheet name="First Duct" sheetId="2" r:id="rId3"/>
    <sheet name="Second Duct" sheetId="4" r:id="rId4"/>
    <sheet name="Third Duct" sheetId="3" r:id="rId5"/>
    <sheet name="Total" sheetId="5" r:id="rId6"/>
  </sheets>
  <definedNames>
    <definedName name="_xlnm.Print_Area" localSheetId="2">'First Duct'!$A$1:$J$27</definedName>
    <definedName name="_xlnm.Print_Area" localSheetId="1">'Ground Duct'!$A$1:$J$25</definedName>
    <definedName name="_xlnm.Print_Area" localSheetId="3">'Second Duct'!$A$1:$J$27</definedName>
    <definedName name="_xlnm.Print_Area" localSheetId="0">Summary!$A$1:$E$43</definedName>
    <definedName name="_xlnm.Print_Area" localSheetId="4">'Third Duct'!$A$1:$J$27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0" i="1" l="1"/>
  <c r="Q11" i="1"/>
  <c r="I13" i="3" l="1"/>
  <c r="H13" i="3"/>
  <c r="J13" i="3" s="1"/>
  <c r="G13" i="3"/>
  <c r="I11" i="3"/>
  <c r="H11" i="3"/>
  <c r="G11" i="3"/>
  <c r="J11" i="3" s="1"/>
  <c r="I26" i="3"/>
  <c r="H26" i="3"/>
  <c r="G26" i="3"/>
  <c r="I26" i="2"/>
  <c r="H24" i="1"/>
  <c r="I23" i="3"/>
  <c r="H23" i="3"/>
  <c r="J23" i="3" s="1"/>
  <c r="G23" i="3"/>
  <c r="I22" i="3"/>
  <c r="H22" i="3"/>
  <c r="J22" i="3" s="1"/>
  <c r="G22" i="3"/>
  <c r="I21" i="3"/>
  <c r="H21" i="3"/>
  <c r="J21" i="3" s="1"/>
  <c r="G21" i="3"/>
  <c r="I20" i="3"/>
  <c r="H20" i="3"/>
  <c r="J20" i="3" s="1"/>
  <c r="G20" i="3"/>
  <c r="I18" i="3"/>
  <c r="H18" i="3"/>
  <c r="J18" i="3" s="1"/>
  <c r="G18" i="3"/>
  <c r="I15" i="3"/>
  <c r="H15" i="3"/>
  <c r="G15" i="3"/>
  <c r="I10" i="3"/>
  <c r="H10" i="3"/>
  <c r="J10" i="3" s="1"/>
  <c r="G10" i="3"/>
  <c r="I9" i="3"/>
  <c r="H9" i="3"/>
  <c r="G9" i="3"/>
  <c r="I26" i="4"/>
  <c r="H26" i="4"/>
  <c r="G26" i="4"/>
  <c r="I23" i="4"/>
  <c r="H23" i="4"/>
  <c r="J23" i="4" s="1"/>
  <c r="G23" i="4"/>
  <c r="I22" i="4"/>
  <c r="H22" i="4"/>
  <c r="G22" i="4"/>
  <c r="I21" i="4"/>
  <c r="H21" i="4"/>
  <c r="J21" i="4" s="1"/>
  <c r="G21" i="4"/>
  <c r="I20" i="4"/>
  <c r="H20" i="4"/>
  <c r="G20" i="4"/>
  <c r="I18" i="4"/>
  <c r="H18" i="4"/>
  <c r="J18" i="4" s="1"/>
  <c r="G18" i="4"/>
  <c r="I15" i="4"/>
  <c r="H15" i="4"/>
  <c r="G15" i="4"/>
  <c r="I12" i="4"/>
  <c r="H12" i="4"/>
  <c r="G12" i="4"/>
  <c r="I10" i="4"/>
  <c r="H10" i="4"/>
  <c r="G10" i="4"/>
  <c r="I9" i="4"/>
  <c r="H9" i="4"/>
  <c r="G9" i="4"/>
  <c r="G26" i="2"/>
  <c r="I23" i="2"/>
  <c r="H23" i="2"/>
  <c r="G23" i="2"/>
  <c r="I22" i="2"/>
  <c r="H22" i="2"/>
  <c r="G22" i="2"/>
  <c r="J22" i="2" s="1"/>
  <c r="I21" i="2"/>
  <c r="H21" i="2"/>
  <c r="G21" i="2"/>
  <c r="I20" i="2"/>
  <c r="H20" i="2"/>
  <c r="G20" i="2"/>
  <c r="I18" i="2"/>
  <c r="H18" i="2"/>
  <c r="G18" i="2"/>
  <c r="I15" i="2"/>
  <c r="H15" i="2"/>
  <c r="G15" i="2"/>
  <c r="J15" i="2" s="1"/>
  <c r="I12" i="2"/>
  <c r="H12" i="2"/>
  <c r="G12" i="2"/>
  <c r="I14" i="2"/>
  <c r="H14" i="2"/>
  <c r="J14" i="2" s="1"/>
  <c r="G14" i="2"/>
  <c r="I10" i="2"/>
  <c r="H10" i="2"/>
  <c r="G10" i="2"/>
  <c r="I9" i="2"/>
  <c r="H9" i="2"/>
  <c r="G9" i="2"/>
  <c r="G24" i="1"/>
  <c r="I21" i="1"/>
  <c r="H21" i="1"/>
  <c r="G21" i="1"/>
  <c r="I20" i="1"/>
  <c r="H20" i="1"/>
  <c r="G20" i="1"/>
  <c r="I19" i="1"/>
  <c r="H19" i="1"/>
  <c r="G19" i="1"/>
  <c r="I18" i="1"/>
  <c r="H18" i="1"/>
  <c r="J18" i="1" s="1"/>
  <c r="G18" i="1"/>
  <c r="I16" i="1"/>
  <c r="H16" i="1"/>
  <c r="G16" i="1"/>
  <c r="I13" i="1"/>
  <c r="H13" i="1"/>
  <c r="G13" i="1"/>
  <c r="J13" i="1" s="1"/>
  <c r="I11" i="1"/>
  <c r="H11" i="1"/>
  <c r="G11" i="1"/>
  <c r="I9" i="1"/>
  <c r="H9" i="1"/>
  <c r="G9" i="1"/>
  <c r="I8" i="1"/>
  <c r="H8" i="1"/>
  <c r="J8" i="1" s="1"/>
  <c r="G8" i="1"/>
  <c r="J9" i="2" l="1"/>
  <c r="J12" i="2"/>
  <c r="G27" i="4"/>
  <c r="C22" i="6" s="1"/>
  <c r="J15" i="4"/>
  <c r="J22" i="4"/>
  <c r="H27" i="3"/>
  <c r="D23" i="6" s="1"/>
  <c r="J18" i="2"/>
  <c r="J23" i="2"/>
  <c r="J10" i="4"/>
  <c r="J20" i="4"/>
  <c r="J9" i="3"/>
  <c r="J27" i="3" s="1"/>
  <c r="P27" i="3" s="1"/>
  <c r="H25" i="1"/>
  <c r="D20" i="6" s="1"/>
  <c r="G27" i="3"/>
  <c r="J26" i="4"/>
  <c r="H27" i="4"/>
  <c r="D22" i="6" s="1"/>
  <c r="G25" i="1"/>
  <c r="J12" i="4"/>
  <c r="G27" i="2"/>
  <c r="C21" i="6" s="1"/>
  <c r="J11" i="1"/>
  <c r="J15" i="3"/>
  <c r="C20" i="6"/>
  <c r="J26" i="3"/>
  <c r="C23" i="6"/>
  <c r="E23" i="6" s="1"/>
  <c r="H26" i="2"/>
  <c r="J24" i="1"/>
  <c r="I24" i="1"/>
  <c r="J9" i="4"/>
  <c r="J21" i="2"/>
  <c r="J20" i="2"/>
  <c r="J10" i="2"/>
  <c r="J21" i="1"/>
  <c r="J20" i="1"/>
  <c r="J19" i="1"/>
  <c r="J16" i="1"/>
  <c r="J9" i="1"/>
  <c r="F38" i="5"/>
  <c r="J35" i="5"/>
  <c r="J32" i="5"/>
  <c r="P26" i="5"/>
  <c r="J25" i="1" l="1"/>
  <c r="P25" i="1" s="1"/>
  <c r="E22" i="6"/>
  <c r="J27" i="4"/>
  <c r="P27" i="4" s="1"/>
  <c r="C24" i="6"/>
  <c r="E20" i="6"/>
  <c r="J26" i="2"/>
  <c r="J27" i="2" s="1"/>
  <c r="P27" i="2" s="1"/>
  <c r="H27" i="2"/>
  <c r="D21" i="6" s="1"/>
  <c r="F39" i="4"/>
  <c r="J36" i="4"/>
  <c r="E21" i="6" l="1"/>
  <c r="J33" i="4"/>
  <c r="D24" i="6"/>
  <c r="F39" i="3"/>
  <c r="J36" i="3"/>
  <c r="J33" i="3"/>
  <c r="E24" i="6" l="1"/>
  <c r="E25" i="6" s="1"/>
  <c r="E26" i="6" s="1"/>
  <c r="F39" i="2"/>
  <c r="J36" i="2"/>
  <c r="J33" i="2"/>
  <c r="J34" i="1" l="1"/>
  <c r="F37" i="1" l="1"/>
  <c r="J31" i="1" l="1"/>
</calcChain>
</file>

<file path=xl/sharedStrings.xml><?xml version="1.0" encoding="utf-8"?>
<sst xmlns="http://schemas.openxmlformats.org/spreadsheetml/2006/main" count="297" uniqueCount="92">
  <si>
    <t>PAF AIR WAR COLLEGE, KARACHI</t>
  </si>
  <si>
    <t>BILL OF QUANTITIES FOR SUPPLY &amp; INSTALLATION AIR CONDITIONING WORK (1ST FLOOR)</t>
  </si>
  <si>
    <t>ITEM NO.</t>
  </si>
  <si>
    <t>DESCRIPTION</t>
  </si>
  <si>
    <t>QTY</t>
  </si>
  <si>
    <t>UNIT</t>
  </si>
  <si>
    <t>AIR CONDITIONING WORK</t>
  </si>
  <si>
    <t>a</t>
  </si>
  <si>
    <t>b</t>
  </si>
  <si>
    <t>c</t>
  </si>
  <si>
    <t>d</t>
  </si>
  <si>
    <t>G.I. Duct  &amp; Allied Works</t>
  </si>
  <si>
    <t>Sq. Ft</t>
  </si>
  <si>
    <t>Supply &amp; Isnt: Glass Wool Insulation on Ducts</t>
  </si>
  <si>
    <r>
      <t>Supply &amp; Installation of</t>
    </r>
    <r>
      <rPr>
        <b/>
        <sz val="11"/>
        <color theme="1"/>
        <rFont val="Calibri"/>
        <family val="2"/>
      </rPr>
      <t xml:space="preserve"> Flexible duct connector</t>
    </r>
    <r>
      <rPr>
        <sz val="11"/>
        <color theme="1"/>
        <rFont val="Calibri"/>
        <family val="2"/>
      </rPr>
      <t xml:space="preserve"> minimum 3" wide as shown in the drawings and directed by the engineer in charge.</t>
    </r>
  </si>
  <si>
    <t xml:space="preserve">Flexible Duct Connector </t>
  </si>
  <si>
    <t>RFt</t>
  </si>
  <si>
    <t>Job</t>
  </si>
  <si>
    <t>Air Devices</t>
  </si>
  <si>
    <r>
      <t xml:space="preserve">Supply &amp; Installation of opposed blade </t>
    </r>
    <r>
      <rPr>
        <b/>
        <sz val="11"/>
        <color theme="1"/>
        <rFont val="Calibri"/>
        <family val="2"/>
      </rPr>
      <t>Volume Control Dampers</t>
    </r>
    <r>
      <rPr>
        <sz val="11"/>
        <color theme="1"/>
        <rFont val="Calibri"/>
        <family val="2"/>
      </rPr>
      <t xml:space="preserve"> made from 16 SWG. G.I sheets as specified in the specifications, shown on the drawings.</t>
    </r>
  </si>
  <si>
    <t>VCDs</t>
  </si>
  <si>
    <r>
      <t>Supply &amp; installation of</t>
    </r>
    <r>
      <rPr>
        <b/>
        <sz val="11"/>
        <color theme="1"/>
        <rFont val="Calibri"/>
        <family val="2"/>
      </rPr>
      <t xml:space="preserve"> Supply Air Diffusers / Return Air Grills  </t>
    </r>
    <r>
      <rPr>
        <sz val="11"/>
        <color theme="1"/>
        <rFont val="Calibri"/>
        <family val="2"/>
      </rPr>
      <t>powder coated complete as specified in the specifications, shown on the drawing.</t>
    </r>
  </si>
  <si>
    <t xml:space="preserve">Installation Total </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</si>
  <si>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</si>
  <si>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</si>
  <si>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</si>
  <si>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</si>
  <si>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</si>
  <si>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</si>
  <si>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</si>
  <si>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</si>
  <si>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</si>
  <si>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</si>
  <si>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</si>
  <si>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</si>
  <si>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</si>
  <si>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</si>
  <si>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r>
      <t xml:space="preserve">Supply and installation of 1.5” thick, 24 kg/m3 density </t>
    </r>
    <r>
      <rPr>
        <b/>
        <sz val="11"/>
        <color theme="1"/>
        <rFont val="Calibri"/>
        <family val="2"/>
      </rPr>
      <t>Glass Wool Insulation</t>
    </r>
    <r>
      <rPr>
        <sz val="11"/>
        <color theme="1"/>
        <rFont val="Calibri"/>
        <family val="2"/>
      </rPr>
      <t xml:space="preserve"> with 8 oz. Canvas cloth wrapping around duct with adhesive and anitfungal paint. All longitudinal and circumferential joints shall be sealed with 2” wide adhesive tape as specified in the specifications and shown on the drawing.</t>
    </r>
  </si>
  <si>
    <t>Supply Air Diffusers / Return Air Diffuser and Grills</t>
  </si>
  <si>
    <t xml:space="preserve">Supply, fabrication, and installation of TDF type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</si>
  <si>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Material</t>
  </si>
  <si>
    <t>Labour</t>
  </si>
  <si>
    <t>Total</t>
  </si>
  <si>
    <t>Unit</t>
  </si>
  <si>
    <t>PKR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</si>
  <si>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</si>
  <si>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</si>
  <si>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</si>
  <si>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Testing of Ducts and Air Balancing of the System with Reports</t>
  </si>
  <si>
    <t>Exhaust Air Louver (as per drawings)</t>
  </si>
  <si>
    <t>Supply &amp; Installation of Duct 20, 22, 24 swg</t>
  </si>
  <si>
    <t>Rates</t>
  </si>
  <si>
    <t xml:space="preserve">Material </t>
  </si>
  <si>
    <t>Amount</t>
  </si>
  <si>
    <t xml:space="preserve">Total </t>
  </si>
  <si>
    <t>Total Amout Rs</t>
  </si>
  <si>
    <t>BILL OF QUANTITIES FOR SUPPLY &amp; INSTALLATION AIR CONDITIONING WORK (GROUND FLOOR)</t>
  </si>
  <si>
    <t>BILL OF QUANTITIES FOR SUPPLY &amp; INSTALLATION AIR CONDITIONING WORK (SECOND FLOOR)</t>
  </si>
  <si>
    <t>BILL OF QUANTITIES FOR SUPPLY &amp; INSTALLATION AIR CONDITIONING WORK (THIRD FLOOR)</t>
  </si>
  <si>
    <t>SUMMARY OF HVAC WORK</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</si>
  <si>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</si>
  <si>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</si>
  <si>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</si>
  <si>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</si>
  <si>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</si>
  <si>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</si>
  <si>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</si>
  <si>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</si>
  <si>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</si>
  <si>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</si>
  <si>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</si>
  <si>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</si>
  <si>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</si>
  <si>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</si>
  <si>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</si>
  <si>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</si>
  <si>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</si>
  <si>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</si>
  <si>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</si>
  <si>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</si>
  <si>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</si>
  <si>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</si>
  <si>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</si>
  <si>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</si>
  <si>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Terms &amp; Conditions</t>
  </si>
  <si>
    <t>1) Project will be measurement based, exceeding quantities will be charged separately</t>
  </si>
  <si>
    <t>2) Electricity and water required during the project will be arranged by client</t>
  </si>
  <si>
    <t>3) Payment Terms: 40% Advance, 50% Running Bills, 10% after successful commissioning</t>
  </si>
  <si>
    <t>4) Minor wall openings required for duct routing will be performed by contractor, however any major core cutting work will be charged as additional</t>
  </si>
  <si>
    <t>5) All the consumables will be of contractor</t>
  </si>
  <si>
    <t xml:space="preserve">6) Any unforeseen activity will be charged separately  </t>
  </si>
  <si>
    <t xml:space="preserve">for PIONEER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</si>
</sst>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_);\(0\)"/>
    <numFmt numFmtId="166" formatCode="_(* #,##0.000_);_(* \(#,##0.000\);_(* &quot;-&quot;??_);_(@_)"/>
    <numFmt numFmtId="167" formatCode="_(* #,##0_);_(* \(#,##0\);_(* \-??_);_(@_)"/>
  </numFmts>
  <fonts count="52" x14ac:knownFonts="1">
    <font>
      <sz val="10"/>
      <color rgb="FF000000"/>
      <name val="Times New Roman"/>
      <charset val="204"/>
    </font>
    <font>
      <b/>
      <sz val="18"/>
      <name val="Calibri"/>
      <family val="2"/>
    </font>
    <font>
      <sz val="10"/>
      <color rgb="FF000000"/>
      <name val="Times New Roman"/>
      <family val="1"/>
    </font>
    <font>
      <sz val="11"/>
      <name val="Calibri"/>
      <family val="2"/>
    </font>
    <font>
      <b/>
      <sz val="11"/>
      <name val="Calibri"/>
      <family val="2"/>
    </font>
    <font>
      <sz val="11"/>
      <color rgb="FF000000"/>
      <name val="Calibri"/>
      <family val="2"/>
    </font>
    <font>
      <sz val="11"/>
      <color rgb="FF000000"/>
      <name val="Times New Roman"/>
      <family val="1"/>
    </font>
    <font>
      <b/>
      <sz val="11"/>
      <color rgb="FF000000"/>
      <name val="Calibri"/>
      <family val="2"/>
    </font>
    <font>
      <sz val="11"/>
      <color theme="1"/>
      <name val="Calibri"/>
      <family val="2"/>
    </font>
    <font>
      <b/>
      <sz val="11"/>
      <color theme="1"/>
      <name val="Calibri"/>
      <family val="2"/>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1"/>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8"/>
      <name val="Calibri"/>
      <family val="2"/>
      <scheme val="minor"/>
    </font>
    <font>
      <b/>
      <sz val="16"/>
      <name val="Calibri"/>
      <family val="2"/>
      <scheme val="minor"/>
    </font>
    <font>
      <b/>
      <sz val="16"/>
      <color rgb="FF000000"/>
      <name val="Calibri"/>
      <family val="2"/>
      <scheme val="minor"/>
    </font>
    <font>
      <sz val="14"/>
      <name val="Calibri"/>
      <family val="2"/>
      <scheme val="minor"/>
    </font>
    <font>
      <b/>
      <sz val="14"/>
      <color rgb="FF000000"/>
      <name val="Calibri"/>
      <family val="2"/>
      <scheme val="minor"/>
    </font>
    <font>
      <b/>
      <sz val="20"/>
      <name val="Calibri"/>
      <family val="2"/>
    </font>
    <font>
      <sz val="20"/>
      <name val="Calibri"/>
      <family val="2"/>
    </font>
    <font>
      <b/>
      <sz val="16"/>
      <name val="Calibri"/>
      <family val="2"/>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u/>
      <sz val="12"/>
      <color rgb="FF000000"/>
      <name val="Times New Roman"/>
      <family val="1"/>
    </font>
    <font>
      <b/>
      <i/>
      <sz val="14"/>
      <color rgb="FF000000"/>
      <name val="Calibri"/>
      <family val="2"/>
      <charset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rgb="FF000000"/>
      </top>
      <bottom/>
      <diagonal/>
    </border>
    <border>
      <left/>
      <right/>
      <top/>
      <bottom style="medium">
        <color indexed="64"/>
      </bottom>
      <diagonal/>
    </border>
    <border>
      <left style="medium">
        <color indexed="64"/>
      </left>
      <right style="thin">
        <color rgb="FF000000"/>
      </right>
      <top/>
      <bottom style="thin">
        <color indexed="64"/>
      </bottom>
      <diagonal/>
    </border>
    <border>
      <left style="medium">
        <color indexed="64"/>
      </left>
      <right/>
      <top/>
      <bottom style="medium">
        <color indexed="64"/>
      </bottom>
      <diagonal/>
    </border>
    <border>
      <left/>
      <right style="thin">
        <color rgb="FF000000"/>
      </right>
      <top/>
      <bottom style="medium">
        <color indexed="64"/>
      </bottom>
      <diagonal/>
    </border>
  </borders>
  <cellStyleXfs count="2">
    <xf numFmtId="0" fontId="0" fillId="0" borderId="0"/>
    <xf numFmtId="43" fontId="2" fillId="0" borderId="0" applyFont="0" applyFill="0" applyBorder="0" applyAlignment="0" applyProtection="0"/>
  </cellStyleXfs>
  <cellXfs count="352">
    <xf numFmtId="0" fontId="0" fillId="0" borderId="0" xfId="0"/>
    <xf numFmtId="0" fontId="0" fillId="0" borderId="0" xfId="0" applyAlignment="1">
      <alignment horizontal="left" vertical="top"/>
    </xf>
    <xf numFmtId="165" fontId="5" fillId="3" borderId="10" xfId="0" applyNumberFormat="1" applyFont="1" applyFill="1" applyBorder="1" applyAlignment="1">
      <alignment horizontal="center" vertical="top" shrinkToFit="1"/>
    </xf>
    <xf numFmtId="165" fontId="5" fillId="3" borderId="11" xfId="0" applyNumberFormat="1" applyFont="1" applyFill="1" applyBorder="1" applyAlignment="1">
      <alignment horizontal="center" vertical="top" shrinkToFit="1"/>
    </xf>
    <xf numFmtId="165" fontId="5" fillId="3" borderId="11" xfId="0" applyNumberFormat="1" applyFont="1" applyFill="1" applyBorder="1" applyAlignment="1">
      <alignment horizontal="left" vertical="top" indent="1" shrinkToFit="1"/>
    </xf>
    <xf numFmtId="164" fontId="5" fillId="3" borderId="11" xfId="1" applyNumberFormat="1" applyFont="1" applyFill="1" applyBorder="1" applyAlignment="1">
      <alignment horizontal="center" vertical="top" shrinkToFit="1"/>
    </xf>
    <xf numFmtId="164" fontId="5" fillId="3" borderId="12" xfId="1" applyNumberFormat="1" applyFont="1" applyFill="1" applyBorder="1" applyAlignment="1">
      <alignment horizontal="center" vertical="top" shrinkToFit="1"/>
    </xf>
    <xf numFmtId="164" fontId="3" fillId="3" borderId="11" xfId="1" applyNumberFormat="1" applyFont="1" applyFill="1" applyBorder="1" applyAlignment="1">
      <alignment horizontal="center" vertical="top" wrapText="1"/>
    </xf>
    <xf numFmtId="164" fontId="3" fillId="3" borderId="12" xfId="1" applyNumberFormat="1" applyFont="1" applyFill="1" applyBorder="1" applyAlignment="1">
      <alignment horizontal="center" vertical="top" wrapText="1"/>
    </xf>
    <xf numFmtId="164" fontId="6" fillId="3" borderId="11" xfId="1" applyNumberFormat="1" applyFont="1" applyFill="1" applyBorder="1" applyAlignment="1">
      <alignment horizontal="left" wrapText="1"/>
    </xf>
    <xf numFmtId="0" fontId="4" fillId="3" borderId="20" xfId="0" applyFont="1" applyFill="1" applyBorder="1" applyAlignment="1">
      <alignment horizontal="left" vertical="center" wrapText="1" indent="1"/>
    </xf>
    <xf numFmtId="0" fontId="4" fillId="3" borderId="0" xfId="0" applyFont="1" applyFill="1" applyAlignment="1">
      <alignment horizontal="center" vertical="center" wrapText="1"/>
    </xf>
    <xf numFmtId="0" fontId="4" fillId="3" borderId="0" xfId="0" applyFont="1" applyFill="1" applyAlignment="1">
      <alignment horizontal="left" vertical="center" wrapText="1" indent="1"/>
    </xf>
    <xf numFmtId="164" fontId="6" fillId="3" borderId="21" xfId="1" applyNumberFormat="1" applyFont="1" applyFill="1" applyBorder="1" applyAlignment="1">
      <alignment horizontal="left" wrapText="1"/>
    </xf>
    <xf numFmtId="164" fontId="3" fillId="3" borderId="21" xfId="1" applyNumberFormat="1" applyFont="1" applyFill="1" applyBorder="1" applyAlignment="1">
      <alignment horizontal="center" vertical="top" wrapText="1"/>
    </xf>
    <xf numFmtId="164" fontId="3" fillId="3" borderId="22" xfId="1" applyNumberFormat="1" applyFont="1" applyFill="1" applyBorder="1" applyAlignment="1">
      <alignment horizontal="center" vertical="top" wrapText="1"/>
    </xf>
    <xf numFmtId="1" fontId="5" fillId="0" borderId="11" xfId="0" applyNumberFormat="1" applyFont="1" applyBorder="1" applyAlignment="1">
      <alignment horizontal="center" vertical="center" shrinkToFit="1"/>
    </xf>
    <xf numFmtId="0" fontId="3" fillId="0" borderId="11" xfId="0" applyFont="1" applyBorder="1" applyAlignment="1">
      <alignment horizontal="center" vertical="center" wrapText="1"/>
    </xf>
    <xf numFmtId="164" fontId="3" fillId="0" borderId="23" xfId="1" applyNumberFormat="1" applyFont="1" applyBorder="1" applyAlignment="1">
      <alignment horizontal="center" vertical="center" wrapText="1"/>
    </xf>
    <xf numFmtId="164" fontId="3" fillId="0" borderId="23" xfId="1" applyNumberFormat="1" applyFont="1" applyFill="1" applyBorder="1" applyAlignment="1">
      <alignment horizontal="center" vertical="center" wrapText="1"/>
    </xf>
    <xf numFmtId="164" fontId="3" fillId="0" borderId="24" xfId="1" applyNumberFormat="1" applyFont="1" applyBorder="1" applyAlignment="1">
      <alignment horizontal="center" vertical="center" wrapText="1"/>
    </xf>
    <xf numFmtId="164" fontId="0" fillId="0" borderId="0" xfId="0" applyNumberFormat="1" applyAlignment="1">
      <alignment horizontal="left" vertical="top"/>
    </xf>
    <xf numFmtId="43" fontId="0" fillId="0" borderId="0" xfId="0" applyNumberFormat="1" applyAlignment="1">
      <alignment horizontal="left" vertical="top"/>
    </xf>
    <xf numFmtId="1" fontId="7" fillId="0" borderId="10" xfId="0" applyNumberFormat="1" applyFont="1" applyBorder="1" applyAlignment="1">
      <alignment horizontal="center" vertical="top" shrinkToFit="1"/>
    </xf>
    <xf numFmtId="0" fontId="4" fillId="4" borderId="15" xfId="0" applyFont="1" applyFill="1" applyBorder="1" applyAlignment="1">
      <alignment vertical="top" wrapText="1"/>
    </xf>
    <xf numFmtId="0" fontId="4" fillId="4" borderId="8" xfId="0" applyFont="1" applyFill="1" applyBorder="1" applyAlignment="1">
      <alignment vertical="top" wrapText="1"/>
    </xf>
    <xf numFmtId="164" fontId="3" fillId="4" borderId="8" xfId="1" applyNumberFormat="1" applyFont="1" applyFill="1" applyBorder="1" applyAlignment="1">
      <alignment vertical="top" wrapText="1"/>
    </xf>
    <xf numFmtId="164" fontId="3" fillId="4" borderId="9" xfId="1" applyNumberFormat="1" applyFont="1" applyFill="1" applyBorder="1" applyAlignment="1">
      <alignment vertical="top" wrapText="1"/>
    </xf>
    <xf numFmtId="0" fontId="5" fillId="0" borderId="10" xfId="0" applyFont="1" applyBorder="1" applyAlignment="1">
      <alignment horizontal="center" vertical="center" wrapText="1"/>
    </xf>
    <xf numFmtId="0" fontId="3" fillId="5" borderId="14" xfId="0" applyFont="1" applyFill="1" applyBorder="1" applyAlignment="1">
      <alignment horizontal="left" vertical="top" wrapText="1"/>
    </xf>
    <xf numFmtId="1" fontId="7" fillId="0" borderId="14" xfId="0" applyNumberFormat="1" applyFont="1" applyBorder="1" applyAlignment="1">
      <alignment horizontal="center" vertical="top" shrinkToFit="1"/>
    </xf>
    <xf numFmtId="0" fontId="3" fillId="0" borderId="14" xfId="0" applyFont="1" applyBorder="1" applyAlignment="1">
      <alignment horizontal="left" vertical="top" wrapText="1" indent="1"/>
    </xf>
    <xf numFmtId="164" fontId="3" fillId="0" borderId="14" xfId="1" applyNumberFormat="1" applyFont="1" applyBorder="1" applyAlignment="1">
      <alignment horizontal="center" vertical="top" wrapText="1"/>
    </xf>
    <xf numFmtId="164" fontId="3" fillId="0" borderId="25" xfId="1" applyNumberFormat="1" applyFont="1" applyBorder="1" applyAlignment="1">
      <alignment horizontal="center" vertical="top" wrapText="1"/>
    </xf>
    <xf numFmtId="0" fontId="6" fillId="0" borderId="7" xfId="0" applyFont="1" applyBorder="1" applyAlignment="1">
      <alignment horizontal="center" vertical="center" wrapText="1"/>
    </xf>
    <xf numFmtId="0" fontId="8" fillId="5" borderId="23" xfId="0" applyFont="1" applyFill="1" applyBorder="1" applyAlignment="1">
      <alignment horizontal="left" vertical="center" wrapText="1"/>
    </xf>
    <xf numFmtId="1" fontId="5" fillId="0" borderId="14" xfId="1" applyNumberFormat="1" applyFont="1" applyBorder="1" applyAlignment="1">
      <alignment horizontal="center" vertical="center" shrinkToFit="1"/>
    </xf>
    <xf numFmtId="0" fontId="3" fillId="0" borderId="14" xfId="0" applyFont="1" applyBorder="1" applyAlignment="1">
      <alignment horizontal="center" vertical="center" wrapText="1"/>
    </xf>
    <xf numFmtId="164" fontId="3" fillId="0" borderId="23" xfId="1" applyNumberFormat="1" applyFont="1" applyFill="1" applyBorder="1" applyAlignment="1">
      <alignment horizontal="center" vertical="top" wrapText="1"/>
    </xf>
    <xf numFmtId="0" fontId="8" fillId="5" borderId="26" xfId="0" applyFont="1" applyFill="1" applyBorder="1" applyAlignment="1">
      <alignment horizontal="left" vertical="center" wrapText="1"/>
    </xf>
    <xf numFmtId="0" fontId="8" fillId="5" borderId="27" xfId="0" applyFont="1" applyFill="1" applyBorder="1" applyAlignment="1">
      <alignment horizontal="left" vertical="center" wrapText="1"/>
    </xf>
    <xf numFmtId="164" fontId="3" fillId="0" borderId="28" xfId="1" applyNumberFormat="1" applyFont="1" applyFill="1" applyBorder="1" applyAlignment="1">
      <alignment horizontal="center" vertical="top" wrapText="1"/>
    </xf>
    <xf numFmtId="0" fontId="3" fillId="0" borderId="23" xfId="0" applyFont="1" applyBorder="1" applyAlignment="1">
      <alignment horizontal="center" vertical="center" wrapText="1"/>
    </xf>
    <xf numFmtId="0" fontId="2" fillId="0" borderId="23" xfId="0" applyFont="1" applyBorder="1" applyAlignment="1">
      <alignment horizontal="left" vertical="top"/>
    </xf>
    <xf numFmtId="0" fontId="0" fillId="0" borderId="23" xfId="0" applyBorder="1" applyAlignment="1">
      <alignment horizontal="left" vertical="top"/>
    </xf>
    <xf numFmtId="0" fontId="7" fillId="0" borderId="29" xfId="0" applyFont="1" applyBorder="1" applyAlignment="1">
      <alignment horizontal="center" vertical="center" wrapText="1"/>
    </xf>
    <xf numFmtId="0" fontId="4" fillId="4" borderId="30" xfId="0" applyFont="1" applyFill="1" applyBorder="1" applyAlignment="1">
      <alignment vertical="top" wrapText="1"/>
    </xf>
    <xf numFmtId="0" fontId="3" fillId="4" borderId="0" xfId="0" applyFont="1" applyFill="1" applyAlignment="1">
      <alignment vertical="top" wrapText="1"/>
    </xf>
    <xf numFmtId="0" fontId="4" fillId="4" borderId="0" xfId="0" applyFont="1" applyFill="1" applyAlignment="1">
      <alignment vertical="top" wrapText="1"/>
    </xf>
    <xf numFmtId="164" fontId="3" fillId="4" borderId="5" xfId="1" applyNumberFormat="1" applyFont="1" applyFill="1" applyBorder="1" applyAlignment="1">
      <alignment vertical="top" wrapText="1"/>
    </xf>
    <xf numFmtId="164" fontId="3" fillId="4" borderId="6" xfId="1" applyNumberFormat="1" applyFont="1" applyFill="1" applyBorder="1" applyAlignment="1">
      <alignment vertical="top" wrapText="1"/>
    </xf>
    <xf numFmtId="1" fontId="5" fillId="0" borderId="31" xfId="0" applyNumberFormat="1" applyFont="1" applyBorder="1" applyAlignment="1">
      <alignment horizontal="center" vertical="center" shrinkToFit="1"/>
    </xf>
    <xf numFmtId="0" fontId="3" fillId="0" borderId="32" xfId="0" applyFont="1" applyBorder="1" applyAlignment="1">
      <alignment horizontal="center" vertical="center" wrapText="1"/>
    </xf>
    <xf numFmtId="164" fontId="3" fillId="0" borderId="23" xfId="1" applyNumberFormat="1" applyFont="1" applyBorder="1" applyAlignment="1">
      <alignment horizontal="center" vertical="top" wrapText="1"/>
    </xf>
    <xf numFmtId="1" fontId="5" fillId="0" borderId="23" xfId="0" applyNumberFormat="1" applyFont="1" applyBorder="1" applyAlignment="1">
      <alignment horizontal="center" vertical="center" shrinkToFit="1"/>
    </xf>
    <xf numFmtId="164" fontId="6" fillId="4" borderId="11" xfId="1" applyNumberFormat="1" applyFont="1" applyFill="1" applyBorder="1" applyAlignment="1">
      <alignment horizontal="left" wrapText="1"/>
    </xf>
    <xf numFmtId="164" fontId="6" fillId="4" borderId="12" xfId="1" applyNumberFormat="1" applyFont="1" applyFill="1" applyBorder="1" applyAlignment="1">
      <alignment horizontal="left" wrapText="1"/>
    </xf>
    <xf numFmtId="1" fontId="7" fillId="0" borderId="10" xfId="0" applyNumberFormat="1" applyFont="1" applyBorder="1" applyAlignment="1">
      <alignment horizontal="center" vertical="center" shrinkToFit="1"/>
    </xf>
    <xf numFmtId="0" fontId="6" fillId="4" borderId="11" xfId="0" applyFont="1" applyFill="1" applyBorder="1" applyAlignment="1">
      <alignment horizontal="left" wrapText="1"/>
    </xf>
    <xf numFmtId="164" fontId="3" fillId="0" borderId="11" xfId="1" applyNumberFormat="1" applyFont="1" applyFill="1" applyBorder="1" applyAlignment="1">
      <alignment horizontal="center" vertical="top" wrapText="1"/>
    </xf>
    <xf numFmtId="164" fontId="3" fillId="0" borderId="11" xfId="1" applyNumberFormat="1" applyFont="1" applyBorder="1" applyAlignment="1">
      <alignment horizontal="center" vertical="top" wrapText="1"/>
    </xf>
    <xf numFmtId="164" fontId="3" fillId="0" borderId="12" xfId="1" applyNumberFormat="1" applyFont="1" applyBorder="1" applyAlignment="1">
      <alignment horizontal="center" vertical="top" wrapText="1"/>
    </xf>
    <xf numFmtId="0" fontId="6" fillId="0" borderId="10" xfId="0" applyFont="1" applyBorder="1" applyAlignment="1">
      <alignment horizontal="center" vertical="center" wrapText="1"/>
    </xf>
    <xf numFmtId="164" fontId="6" fillId="0" borderId="11" xfId="1" applyNumberFormat="1" applyFont="1" applyFill="1" applyBorder="1" applyAlignment="1">
      <alignment horizontal="left" wrapText="1"/>
    </xf>
    <xf numFmtId="164" fontId="6" fillId="0" borderId="11" xfId="1" applyNumberFormat="1" applyFont="1" applyBorder="1" applyAlignment="1">
      <alignment horizontal="left" wrapText="1"/>
    </xf>
    <xf numFmtId="0" fontId="0" fillId="0" borderId="0" xfId="0" applyAlignment="1">
      <alignment horizontal="left" vertical="center"/>
    </xf>
    <xf numFmtId="164" fontId="0" fillId="0" borderId="0" xfId="0" applyNumberFormat="1" applyAlignment="1">
      <alignment horizontal="left" vertical="center"/>
    </xf>
    <xf numFmtId="0" fontId="6" fillId="6" borderId="34" xfId="0" applyFont="1" applyFill="1" applyBorder="1" applyAlignment="1">
      <alignment horizontal="left" vertical="center" wrapText="1"/>
    </xf>
    <xf numFmtId="0" fontId="4" fillId="6" borderId="35" xfId="0" applyFont="1" applyFill="1" applyBorder="1" applyAlignment="1">
      <alignment vertical="center" wrapText="1"/>
    </xf>
    <xf numFmtId="164" fontId="3" fillId="6" borderId="35" xfId="1" applyNumberFormat="1" applyFont="1" applyFill="1" applyBorder="1" applyAlignment="1">
      <alignment vertical="center" wrapText="1"/>
    </xf>
    <xf numFmtId="164" fontId="3" fillId="6" borderId="36" xfId="1" applyNumberFormat="1" applyFont="1" applyFill="1" applyBorder="1" applyAlignment="1">
      <alignment vertical="center" wrapText="1"/>
    </xf>
    <xf numFmtId="164" fontId="3" fillId="6" borderId="37" xfId="1" applyNumberFormat="1" applyFont="1" applyFill="1" applyBorder="1" applyAlignment="1">
      <alignment horizontal="center" vertical="center" wrapText="1"/>
    </xf>
    <xf numFmtId="164" fontId="2" fillId="0" borderId="0" xfId="1" applyNumberFormat="1" applyFont="1" applyAlignment="1">
      <alignment horizontal="left" vertical="top"/>
    </xf>
    <xf numFmtId="166" fontId="2" fillId="0" borderId="0" xfId="1" applyNumberFormat="1" applyFont="1" applyAlignment="1">
      <alignment horizontal="left" vertical="top"/>
    </xf>
    <xf numFmtId="164" fontId="11" fillId="5" borderId="24" xfId="1" applyNumberFormat="1" applyFont="1" applyFill="1" applyBorder="1" applyAlignment="1">
      <alignment horizontal="left" vertical="center"/>
    </xf>
    <xf numFmtId="0" fontId="5" fillId="5" borderId="10" xfId="0" applyFont="1" applyFill="1" applyBorder="1" applyAlignment="1">
      <alignment horizontal="center" vertical="center" wrapText="1"/>
    </xf>
    <xf numFmtId="164" fontId="5" fillId="0" borderId="14" xfId="1" applyNumberFormat="1" applyFont="1" applyBorder="1" applyAlignment="1">
      <alignment horizontal="center" vertical="center" shrinkToFit="1"/>
    </xf>
    <xf numFmtId="0" fontId="8" fillId="5" borderId="38" xfId="0" applyFont="1" applyFill="1" applyBorder="1" applyAlignment="1">
      <alignment horizontal="left" vertical="center" wrapText="1"/>
    </xf>
    <xf numFmtId="0" fontId="5" fillId="0" borderId="39" xfId="0" applyFont="1" applyBorder="1" applyAlignment="1">
      <alignment horizontal="center" vertical="center" wrapText="1"/>
    </xf>
    <xf numFmtId="164" fontId="5" fillId="0" borderId="23" xfId="1" applyNumberFormat="1" applyFont="1" applyBorder="1" applyAlignment="1">
      <alignment horizontal="center" vertical="center" shrinkToFit="1"/>
    </xf>
    <xf numFmtId="164" fontId="5" fillId="0" borderId="33" xfId="1" applyNumberFormat="1" applyFont="1" applyBorder="1" applyAlignment="1">
      <alignment horizontal="center" vertical="center" shrinkToFit="1"/>
    </xf>
    <xf numFmtId="0" fontId="4" fillId="4" borderId="23" xfId="0" applyFont="1" applyFill="1" applyBorder="1" applyAlignment="1">
      <alignment horizontal="left" vertical="top" wrapText="1"/>
    </xf>
    <xf numFmtId="0" fontId="3" fillId="0" borderId="23" xfId="0" applyFont="1" applyBorder="1" applyAlignment="1">
      <alignment horizontal="left" vertical="top" wrapText="1"/>
    </xf>
    <xf numFmtId="1" fontId="0" fillId="0" borderId="0" xfId="0" applyNumberFormat="1" applyAlignment="1">
      <alignment horizontal="left" vertical="top"/>
    </xf>
    <xf numFmtId="15" fontId="14" fillId="0" borderId="0" xfId="0" applyNumberFormat="1" applyFont="1"/>
    <xf numFmtId="0" fontId="15" fillId="0" borderId="0" xfId="0" applyFont="1" applyAlignment="1">
      <alignment horizontal="left"/>
    </xf>
    <xf numFmtId="0" fontId="15" fillId="0" borderId="0" xfId="0" applyFont="1"/>
    <xf numFmtId="0" fontId="16" fillId="0" borderId="0" xfId="0" applyFont="1" applyAlignment="1">
      <alignment horizontal="left" vertical="center"/>
    </xf>
    <xf numFmtId="0" fontId="19" fillId="0" borderId="23" xfId="0" applyFont="1" applyBorder="1" applyAlignment="1">
      <alignment horizontal="center" vertical="center"/>
    </xf>
    <xf numFmtId="0" fontId="19" fillId="0" borderId="23" xfId="0" applyFont="1" applyBorder="1" applyAlignment="1">
      <alignment horizontal="center" vertical="center" wrapText="1"/>
    </xf>
    <xf numFmtId="0" fontId="14" fillId="0" borderId="23" xfId="0" applyFont="1" applyBorder="1" applyAlignment="1">
      <alignment horizontal="center" vertical="center" wrapText="1"/>
    </xf>
    <xf numFmtId="0" fontId="20" fillId="0" borderId="23" xfId="0" applyFont="1" applyBorder="1" applyAlignment="1">
      <alignment horizontal="left" vertical="center" wrapText="1"/>
    </xf>
    <xf numFmtId="167" fontId="20" fillId="0" borderId="23" xfId="1" applyNumberFormat="1" applyFont="1" applyBorder="1" applyAlignment="1">
      <alignment vertical="center"/>
    </xf>
    <xf numFmtId="167" fontId="0" fillId="0" borderId="0" xfId="0" applyNumberFormat="1"/>
    <xf numFmtId="0" fontId="21" fillId="0" borderId="0" xfId="0" applyFont="1"/>
    <xf numFmtId="167" fontId="21" fillId="0" borderId="0" xfId="0" applyNumberFormat="1" applyFont="1"/>
    <xf numFmtId="167" fontId="20" fillId="0" borderId="0" xfId="1" applyNumberFormat="1" applyFont="1"/>
    <xf numFmtId="164" fontId="22" fillId="0" borderId="0" xfId="1" applyNumberFormat="1"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center"/>
    </xf>
    <xf numFmtId="164" fontId="22" fillId="0" borderId="0" xfId="0" applyNumberFormat="1" applyFont="1" applyAlignment="1">
      <alignment horizontal="left" vertical="top"/>
    </xf>
    <xf numFmtId="43" fontId="22" fillId="0" borderId="0" xfId="0" applyNumberFormat="1" applyFont="1" applyAlignment="1">
      <alignment horizontal="left" vertical="top"/>
    </xf>
    <xf numFmtId="166" fontId="22" fillId="0" borderId="0" xfId="1" applyNumberFormat="1" applyFont="1" applyAlignment="1">
      <alignment horizontal="left" vertical="top"/>
    </xf>
    <xf numFmtId="164" fontId="29" fillId="5" borderId="24" xfId="1" applyNumberFormat="1" applyFont="1" applyFill="1" applyBorder="1" applyAlignment="1">
      <alignment horizontal="left" vertical="center"/>
    </xf>
    <xf numFmtId="164" fontId="33" fillId="3" borderId="11" xfId="1" applyNumberFormat="1" applyFont="1" applyFill="1" applyBorder="1" applyAlignment="1">
      <alignment horizontal="center" vertical="center" wrapText="1"/>
    </xf>
    <xf numFmtId="164" fontId="32" fillId="3" borderId="11" xfId="1" applyNumberFormat="1" applyFont="1" applyFill="1" applyBorder="1" applyAlignment="1">
      <alignment horizontal="center" vertical="center" wrapText="1"/>
    </xf>
    <xf numFmtId="164" fontId="35" fillId="3" borderId="11" xfId="1" applyNumberFormat="1" applyFont="1" applyFill="1" applyBorder="1" applyAlignment="1">
      <alignment horizontal="center" vertical="center" wrapText="1"/>
    </xf>
    <xf numFmtId="164" fontId="27" fillId="3" borderId="11" xfId="1" applyNumberFormat="1" applyFont="1" applyFill="1" applyBorder="1" applyAlignment="1">
      <alignment horizontal="center" vertical="center" wrapText="1"/>
    </xf>
    <xf numFmtId="164" fontId="27" fillId="3" borderId="11" xfId="1" applyNumberFormat="1" applyFont="1" applyFill="1" applyBorder="1" applyAlignment="1">
      <alignment horizontal="center" vertical="top" wrapText="1"/>
    </xf>
    <xf numFmtId="164" fontId="27" fillId="3" borderId="12" xfId="1" applyNumberFormat="1" applyFont="1" applyFill="1" applyBorder="1" applyAlignment="1">
      <alignment horizontal="center" vertical="top" wrapText="1"/>
    </xf>
    <xf numFmtId="164" fontId="32" fillId="3" borderId="11" xfId="1" applyNumberFormat="1" applyFont="1" applyFill="1" applyBorder="1" applyAlignment="1">
      <alignment horizontal="center" vertical="top" wrapText="1"/>
    </xf>
    <xf numFmtId="164" fontId="32" fillId="3" borderId="12" xfId="1" applyNumberFormat="1" applyFont="1" applyFill="1" applyBorder="1" applyAlignment="1">
      <alignment horizontal="center" vertical="top" wrapText="1"/>
    </xf>
    <xf numFmtId="0" fontId="29" fillId="0" borderId="0" xfId="0" applyFont="1" applyAlignment="1">
      <alignment horizontal="left" vertical="top"/>
    </xf>
    <xf numFmtId="1" fontId="29" fillId="0" borderId="0" xfId="0" applyNumberFormat="1" applyFont="1" applyAlignment="1">
      <alignment horizontal="left" vertical="top"/>
    </xf>
    <xf numFmtId="164" fontId="29" fillId="0" borderId="0" xfId="0" applyNumberFormat="1" applyFont="1" applyAlignment="1">
      <alignment horizontal="left" vertical="top"/>
    </xf>
    <xf numFmtId="43" fontId="29" fillId="0" borderId="0" xfId="0" applyNumberFormat="1" applyFont="1" applyAlignment="1">
      <alignment horizontal="left" vertical="top"/>
    </xf>
    <xf numFmtId="1" fontId="35" fillId="0" borderId="10" xfId="0" applyNumberFormat="1" applyFont="1" applyBorder="1" applyAlignment="1">
      <alignment horizontal="center" vertical="top" shrinkToFit="1"/>
    </xf>
    <xf numFmtId="0" fontId="27" fillId="4" borderId="15" xfId="0" applyFont="1" applyFill="1" applyBorder="1" applyAlignment="1">
      <alignment vertical="top" wrapText="1"/>
    </xf>
    <xf numFmtId="0" fontId="27" fillId="4" borderId="8" xfId="0" applyFont="1" applyFill="1" applyBorder="1" applyAlignment="1">
      <alignment vertical="top" wrapText="1"/>
    </xf>
    <xf numFmtId="164" fontId="34" fillId="4" borderId="8" xfId="1" applyNumberFormat="1" applyFont="1" applyFill="1" applyBorder="1" applyAlignment="1">
      <alignment vertical="top" wrapText="1"/>
    </xf>
    <xf numFmtId="164" fontId="34" fillId="4" borderId="9" xfId="1" applyNumberFormat="1" applyFont="1" applyFill="1" applyBorder="1" applyAlignment="1">
      <alignment vertical="top" wrapText="1"/>
    </xf>
    <xf numFmtId="0" fontId="39" fillId="0" borderId="10" xfId="0" applyFont="1" applyBorder="1" applyAlignment="1">
      <alignment horizontal="center" vertical="center" wrapText="1"/>
    </xf>
    <xf numFmtId="0" fontId="34" fillId="5" borderId="14" xfId="0" applyFont="1" applyFill="1" applyBorder="1" applyAlignment="1">
      <alignment horizontal="left" vertical="top" wrapText="1"/>
    </xf>
    <xf numFmtId="1" fontId="35" fillId="0" borderId="14" xfId="0" applyNumberFormat="1" applyFont="1" applyBorder="1" applyAlignment="1">
      <alignment horizontal="center" vertical="top" shrinkToFit="1"/>
    </xf>
    <xf numFmtId="0" fontId="34" fillId="0" borderId="14" xfId="0" applyFont="1" applyBorder="1" applyAlignment="1">
      <alignment horizontal="left" vertical="top" wrapText="1" indent="1"/>
    </xf>
    <xf numFmtId="164" fontId="34" fillId="0" borderId="14" xfId="1" applyNumberFormat="1" applyFont="1" applyBorder="1" applyAlignment="1">
      <alignment horizontal="center" vertical="top" wrapText="1"/>
    </xf>
    <xf numFmtId="164" fontId="34" fillId="0" borderId="25" xfId="1" applyNumberFormat="1" applyFont="1" applyBorder="1" applyAlignment="1">
      <alignment horizontal="center" vertical="top" wrapText="1"/>
    </xf>
    <xf numFmtId="0" fontId="39" fillId="0" borderId="7" xfId="0" applyFont="1" applyBorder="1" applyAlignment="1">
      <alignment horizontal="center" vertical="center" wrapText="1"/>
    </xf>
    <xf numFmtId="0" fontId="40" fillId="5" borderId="23" xfId="0" applyFont="1" applyFill="1" applyBorder="1" applyAlignment="1">
      <alignment horizontal="left" vertical="center" wrapText="1"/>
    </xf>
    <xf numFmtId="1" fontId="39" fillId="0" borderId="14" xfId="1" applyNumberFormat="1" applyFont="1" applyBorder="1" applyAlignment="1">
      <alignment horizontal="center" vertical="center" shrinkToFit="1"/>
    </xf>
    <xf numFmtId="0" fontId="34" fillId="0" borderId="14" xfId="0" applyFont="1" applyBorder="1" applyAlignment="1">
      <alignment horizontal="center" vertical="center" wrapText="1"/>
    </xf>
    <xf numFmtId="164" fontId="34" fillId="0" borderId="23" xfId="1" applyNumberFormat="1" applyFont="1" applyFill="1" applyBorder="1" applyAlignment="1">
      <alignment horizontal="right" vertical="center" wrapText="1"/>
    </xf>
    <xf numFmtId="164" fontId="34" fillId="0" borderId="23" xfId="1" applyNumberFormat="1" applyFont="1" applyBorder="1" applyAlignment="1">
      <alignment horizontal="right" vertical="center" wrapText="1"/>
    </xf>
    <xf numFmtId="164" fontId="34" fillId="0" borderId="24" xfId="1" applyNumberFormat="1" applyFont="1" applyBorder="1" applyAlignment="1">
      <alignment horizontal="right" vertical="center" wrapText="1"/>
    </xf>
    <xf numFmtId="0" fontId="40" fillId="5" borderId="26" xfId="0" applyFont="1" applyFill="1" applyBorder="1" applyAlignment="1">
      <alignment horizontal="left" vertical="center" wrapText="1"/>
    </xf>
    <xf numFmtId="164" fontId="34" fillId="0" borderId="23" xfId="1" applyNumberFormat="1" applyFont="1" applyFill="1" applyBorder="1" applyAlignment="1">
      <alignment horizontal="center" vertical="top" wrapText="1"/>
    </xf>
    <xf numFmtId="164" fontId="34" fillId="0" borderId="23" xfId="1" applyNumberFormat="1" applyFont="1" applyBorder="1" applyAlignment="1">
      <alignment horizontal="center" vertical="center" wrapText="1"/>
    </xf>
    <xf numFmtId="164" fontId="34" fillId="0" borderId="23" xfId="1" applyNumberFormat="1" applyFont="1" applyFill="1" applyBorder="1" applyAlignment="1">
      <alignment horizontal="center" vertical="center" wrapText="1"/>
    </xf>
    <xf numFmtId="164" fontId="34" fillId="0" borderId="24" xfId="1" applyNumberFormat="1" applyFont="1" applyBorder="1" applyAlignment="1">
      <alignment horizontal="center" vertical="center" wrapText="1"/>
    </xf>
    <xf numFmtId="0" fontId="40" fillId="5" borderId="27" xfId="0" applyFont="1" applyFill="1" applyBorder="1" applyAlignment="1">
      <alignment horizontal="left" vertical="center" wrapText="1"/>
    </xf>
    <xf numFmtId="1" fontId="39" fillId="0" borderId="23" xfId="1" applyNumberFormat="1" applyFont="1" applyBorder="1" applyAlignment="1">
      <alignment horizontal="center" vertical="center" shrinkToFit="1"/>
    </xf>
    <xf numFmtId="0" fontId="34" fillId="0" borderId="23" xfId="0" applyFont="1" applyBorder="1" applyAlignment="1">
      <alignment horizontal="center" vertical="center" wrapText="1"/>
    </xf>
    <xf numFmtId="0" fontId="39" fillId="0" borderId="23" xfId="0" applyFont="1" applyBorder="1" applyAlignment="1">
      <alignment horizontal="left" vertical="top"/>
    </xf>
    <xf numFmtId="0" fontId="39" fillId="0" borderId="40" xfId="0" applyFont="1" applyBorder="1" applyAlignment="1">
      <alignment horizontal="left" vertical="top"/>
    </xf>
    <xf numFmtId="0" fontId="39" fillId="0" borderId="42" xfId="0" applyFont="1" applyBorder="1" applyAlignment="1">
      <alignment horizontal="center" vertical="center" wrapText="1"/>
    </xf>
    <xf numFmtId="0" fontId="34" fillId="0" borderId="40" xfId="0" applyFont="1" applyBorder="1" applyAlignment="1">
      <alignment horizontal="center" vertical="center" wrapText="1"/>
    </xf>
    <xf numFmtId="0" fontId="35" fillId="0" borderId="4" xfId="0" applyFont="1" applyBorder="1" applyAlignment="1">
      <alignment horizontal="center" vertical="center" wrapText="1"/>
    </xf>
    <xf numFmtId="0" fontId="27" fillId="4" borderId="23" xfId="0" applyFont="1" applyFill="1" applyBorder="1" applyAlignment="1">
      <alignment vertical="top" wrapText="1"/>
    </xf>
    <xf numFmtId="0" fontId="34" fillId="4" borderId="23" xfId="0" applyFont="1" applyFill="1" applyBorder="1" applyAlignment="1">
      <alignment vertical="top" wrapText="1"/>
    </xf>
    <xf numFmtId="0" fontId="27" fillId="4" borderId="0" xfId="0" applyFont="1" applyFill="1" applyAlignment="1">
      <alignment vertical="top" wrapText="1"/>
    </xf>
    <xf numFmtId="164" fontId="34" fillId="4" borderId="23" xfId="1" applyNumberFormat="1" applyFont="1" applyFill="1" applyBorder="1" applyAlignment="1">
      <alignment vertical="top" wrapText="1"/>
    </xf>
    <xf numFmtId="164" fontId="34" fillId="4" borderId="5" xfId="1" applyNumberFormat="1" applyFont="1" applyFill="1" applyBorder="1" applyAlignment="1">
      <alignment vertical="top" wrapText="1"/>
    </xf>
    <xf numFmtId="164" fontId="34" fillId="4" borderId="6" xfId="1" applyNumberFormat="1" applyFont="1" applyFill="1" applyBorder="1" applyAlignment="1">
      <alignment vertical="top" wrapText="1"/>
    </xf>
    <xf numFmtId="0" fontId="39" fillId="5" borderId="10" xfId="0" applyFont="1" applyFill="1" applyBorder="1" applyAlignment="1">
      <alignment horizontal="center" vertical="center" wrapText="1"/>
    </xf>
    <xf numFmtId="0" fontId="39" fillId="0" borderId="26" xfId="0" applyFont="1" applyBorder="1" applyAlignment="1">
      <alignment horizontal="left" vertical="top"/>
    </xf>
    <xf numFmtId="164" fontId="34" fillId="0" borderId="41" xfId="1" applyNumberFormat="1" applyFont="1" applyBorder="1" applyAlignment="1">
      <alignment horizontal="center" vertical="center" wrapText="1"/>
    </xf>
    <xf numFmtId="1" fontId="39" fillId="0" borderId="31" xfId="0" applyNumberFormat="1" applyFont="1" applyBorder="1" applyAlignment="1">
      <alignment horizontal="center" vertical="center" shrinkToFit="1"/>
    </xf>
    <xf numFmtId="0" fontId="34" fillId="0" borderId="32" xfId="0" applyFont="1" applyBorder="1" applyAlignment="1">
      <alignment horizontal="center" vertical="center" wrapText="1"/>
    </xf>
    <xf numFmtId="164" fontId="34" fillId="0" borderId="23" xfId="1" applyNumberFormat="1" applyFont="1" applyBorder="1" applyAlignment="1">
      <alignment horizontal="center" vertical="top" wrapText="1"/>
    </xf>
    <xf numFmtId="1" fontId="39" fillId="0" borderId="33" xfId="0" applyNumberFormat="1" applyFont="1" applyBorder="1" applyAlignment="1">
      <alignment horizontal="center" vertical="center" shrinkToFit="1"/>
    </xf>
    <xf numFmtId="1" fontId="39" fillId="0" borderId="23" xfId="0" applyNumberFormat="1" applyFont="1" applyBorder="1" applyAlignment="1">
      <alignment horizontal="center" vertical="center" shrinkToFit="1"/>
    </xf>
    <xf numFmtId="0" fontId="39" fillId="0" borderId="0" xfId="0" applyFont="1" applyAlignment="1">
      <alignment horizontal="left" vertical="top"/>
    </xf>
    <xf numFmtId="1" fontId="35" fillId="0" borderId="10" xfId="0" applyNumberFormat="1" applyFont="1" applyBorder="1" applyAlignment="1">
      <alignment horizontal="center" vertical="center" shrinkToFit="1"/>
    </xf>
    <xf numFmtId="0" fontId="27" fillId="4" borderId="23" xfId="0" applyFont="1" applyFill="1" applyBorder="1" applyAlignment="1">
      <alignment horizontal="left" vertical="top" wrapText="1"/>
    </xf>
    <xf numFmtId="0" fontId="39" fillId="4" borderId="11" xfId="0" applyFont="1" applyFill="1" applyBorder="1" applyAlignment="1">
      <alignment horizontal="left" wrapText="1"/>
    </xf>
    <xf numFmtId="164" fontId="39" fillId="4" borderId="11" xfId="1" applyNumberFormat="1" applyFont="1" applyFill="1" applyBorder="1" applyAlignment="1">
      <alignment horizontal="left" wrapText="1"/>
    </xf>
    <xf numFmtId="164" fontId="39" fillId="4" borderId="12" xfId="1" applyNumberFormat="1" applyFont="1" applyFill="1" applyBorder="1" applyAlignment="1">
      <alignment horizontal="left" wrapText="1"/>
    </xf>
    <xf numFmtId="0" fontId="34" fillId="0" borderId="23" xfId="0" applyFont="1" applyBorder="1" applyAlignment="1">
      <alignment horizontal="left" vertical="top" wrapText="1"/>
    </xf>
    <xf numFmtId="1" fontId="39" fillId="0" borderId="11" xfId="0" applyNumberFormat="1" applyFont="1" applyBorder="1" applyAlignment="1">
      <alignment horizontal="center" vertical="center" shrinkToFit="1"/>
    </xf>
    <xf numFmtId="0" fontId="34" fillId="0" borderId="11" xfId="0" applyFont="1" applyBorder="1" applyAlignment="1">
      <alignment horizontal="center" vertical="center" wrapText="1"/>
    </xf>
    <xf numFmtId="164" fontId="24" fillId="6" borderId="37" xfId="1" applyNumberFormat="1" applyFont="1" applyFill="1" applyBorder="1" applyAlignment="1">
      <alignment horizontal="center" vertical="center" wrapText="1"/>
    </xf>
    <xf numFmtId="0" fontId="45" fillId="0" borderId="0" xfId="0" applyFont="1" applyAlignment="1">
      <alignment horizontal="left" vertical="center"/>
    </xf>
    <xf numFmtId="164" fontId="45" fillId="0" borderId="0" xfId="0" applyNumberFormat="1" applyFont="1" applyAlignment="1">
      <alignment horizontal="left" vertical="center"/>
    </xf>
    <xf numFmtId="0" fontId="39" fillId="0" borderId="39" xfId="0" applyFont="1" applyBorder="1" applyAlignment="1">
      <alignment horizontal="center" vertical="center" wrapText="1"/>
    </xf>
    <xf numFmtId="0" fontId="40" fillId="5" borderId="38" xfId="0" applyFont="1" applyFill="1" applyBorder="1" applyAlignment="1">
      <alignment horizontal="left" vertical="center" wrapText="1"/>
    </xf>
    <xf numFmtId="0" fontId="35" fillId="0" borderId="29" xfId="0" applyFont="1" applyBorder="1" applyAlignment="1">
      <alignment horizontal="center" vertical="center" wrapText="1"/>
    </xf>
    <xf numFmtId="0" fontId="27" fillId="4" borderId="30" xfId="0" applyFont="1" applyFill="1" applyBorder="1" applyAlignment="1">
      <alignment vertical="top" wrapText="1"/>
    </xf>
    <xf numFmtId="0" fontId="34" fillId="4" borderId="0" xfId="0" applyFont="1" applyFill="1" applyAlignment="1">
      <alignment vertical="top" wrapText="1"/>
    </xf>
    <xf numFmtId="0" fontId="39" fillId="5" borderId="7" xfId="0" applyFont="1" applyFill="1" applyBorder="1" applyAlignment="1">
      <alignment horizontal="center" vertical="center" wrapText="1"/>
    </xf>
    <xf numFmtId="0" fontId="34" fillId="0" borderId="41" xfId="0" applyFont="1" applyBorder="1" applyAlignment="1">
      <alignment horizontal="center" vertical="center" wrapText="1"/>
    </xf>
    <xf numFmtId="1" fontId="35" fillId="0" borderId="7" xfId="0" applyNumberFormat="1" applyFont="1" applyBorder="1" applyAlignment="1">
      <alignment horizontal="center" vertical="center" shrinkToFit="1"/>
    </xf>
    <xf numFmtId="0" fontId="39" fillId="4" borderId="23" xfId="0" applyFont="1" applyFill="1" applyBorder="1" applyAlignment="1">
      <alignment horizontal="left" wrapText="1"/>
    </xf>
    <xf numFmtId="0" fontId="39" fillId="4" borderId="16" xfId="0" applyFont="1" applyFill="1" applyBorder="1" applyAlignment="1">
      <alignment horizontal="left" wrapText="1"/>
    </xf>
    <xf numFmtId="0" fontId="34" fillId="0" borderId="16" xfId="0" applyFont="1" applyBorder="1" applyAlignment="1">
      <alignment horizontal="center" vertical="center" wrapText="1"/>
    </xf>
    <xf numFmtId="1" fontId="15" fillId="0" borderId="10" xfId="0" applyNumberFormat="1" applyFont="1" applyBorder="1" applyAlignment="1">
      <alignment horizontal="center" vertical="top" shrinkToFit="1"/>
    </xf>
    <xf numFmtId="0" fontId="13" fillId="4" borderId="15" xfId="0" applyFont="1" applyFill="1" applyBorder="1" applyAlignment="1">
      <alignment vertical="top" wrapText="1"/>
    </xf>
    <xf numFmtId="0" fontId="13" fillId="4" borderId="8" xfId="0" applyFont="1" applyFill="1" applyBorder="1" applyAlignment="1">
      <alignment vertical="top" wrapText="1"/>
    </xf>
    <xf numFmtId="164" fontId="43" fillId="4" borderId="8" xfId="1" applyNumberFormat="1" applyFont="1" applyFill="1" applyBorder="1" applyAlignment="1">
      <alignment vertical="top" wrapText="1"/>
    </xf>
    <xf numFmtId="164" fontId="43" fillId="4" borderId="9" xfId="1" applyNumberFormat="1" applyFont="1" applyFill="1" applyBorder="1" applyAlignment="1">
      <alignment vertical="top" wrapText="1"/>
    </xf>
    <xf numFmtId="0" fontId="44" fillId="0" borderId="10" xfId="0" applyFont="1" applyBorder="1" applyAlignment="1">
      <alignment horizontal="center" vertical="center" wrapText="1"/>
    </xf>
    <xf numFmtId="0" fontId="43" fillId="5" borderId="14" xfId="0" applyFont="1" applyFill="1" applyBorder="1" applyAlignment="1">
      <alignment horizontal="left" vertical="top" wrapText="1"/>
    </xf>
    <xf numFmtId="1" fontId="15" fillId="0" borderId="14" xfId="0" applyNumberFormat="1" applyFont="1" applyBorder="1" applyAlignment="1">
      <alignment horizontal="center" vertical="top" shrinkToFit="1"/>
    </xf>
    <xf numFmtId="0" fontId="43" fillId="0" borderId="14" xfId="0" applyFont="1" applyBorder="1" applyAlignment="1">
      <alignment horizontal="left" vertical="top" wrapText="1" indent="1"/>
    </xf>
    <xf numFmtId="164" fontId="43" fillId="0" borderId="14" xfId="1" applyNumberFormat="1" applyFont="1" applyBorder="1" applyAlignment="1">
      <alignment horizontal="center" vertical="top" wrapText="1"/>
    </xf>
    <xf numFmtId="164" fontId="43" fillId="0" borderId="25" xfId="1" applyNumberFormat="1" applyFont="1" applyBorder="1" applyAlignment="1">
      <alignment horizontal="center" vertical="top" wrapText="1"/>
    </xf>
    <xf numFmtId="0" fontId="42" fillId="0" borderId="7" xfId="0" applyFont="1" applyBorder="1" applyAlignment="1">
      <alignment horizontal="center" vertical="center" wrapText="1"/>
    </xf>
    <xf numFmtId="0" fontId="46" fillId="5" borderId="23" xfId="0" applyFont="1" applyFill="1" applyBorder="1" applyAlignment="1">
      <alignment horizontal="left" vertical="center" wrapText="1"/>
    </xf>
    <xf numFmtId="1" fontId="44" fillId="0" borderId="14" xfId="1" applyNumberFormat="1" applyFont="1" applyBorder="1" applyAlignment="1">
      <alignment horizontal="center" vertical="center" shrinkToFit="1"/>
    </xf>
    <xf numFmtId="0" fontId="43" fillId="0" borderId="14" xfId="0" applyFont="1" applyBorder="1" applyAlignment="1">
      <alignment horizontal="center" vertical="center" wrapText="1"/>
    </xf>
    <xf numFmtId="164" fontId="43" fillId="0" borderId="23" xfId="1" applyNumberFormat="1" applyFont="1" applyFill="1" applyBorder="1" applyAlignment="1">
      <alignment horizontal="right" vertical="center" wrapText="1"/>
    </xf>
    <xf numFmtId="164" fontId="43" fillId="0" borderId="23" xfId="1" applyNumberFormat="1" applyFont="1" applyBorder="1" applyAlignment="1">
      <alignment horizontal="right" vertical="center" wrapText="1"/>
    </xf>
    <xf numFmtId="164" fontId="43" fillId="0" borderId="24" xfId="1" applyNumberFormat="1" applyFont="1" applyBorder="1" applyAlignment="1">
      <alignment horizontal="right" vertical="center" wrapText="1"/>
    </xf>
    <xf numFmtId="0" fontId="46" fillId="5" borderId="26" xfId="0" applyFont="1" applyFill="1" applyBorder="1" applyAlignment="1">
      <alignment horizontal="left" vertical="center" wrapText="1"/>
    </xf>
    <xf numFmtId="164" fontId="43" fillId="0" borderId="23" xfId="1" applyNumberFormat="1" applyFont="1" applyFill="1" applyBorder="1" applyAlignment="1">
      <alignment horizontal="center" vertical="top" wrapText="1"/>
    </xf>
    <xf numFmtId="164" fontId="43" fillId="0" borderId="23" xfId="1" applyNumberFormat="1" applyFont="1" applyBorder="1" applyAlignment="1">
      <alignment horizontal="center" vertical="center" wrapText="1"/>
    </xf>
    <xf numFmtId="164" fontId="43" fillId="0" borderId="23" xfId="1" applyNumberFormat="1" applyFont="1" applyFill="1" applyBorder="1" applyAlignment="1">
      <alignment horizontal="center" vertical="center" wrapText="1"/>
    </xf>
    <xf numFmtId="164" fontId="43" fillId="0" borderId="24" xfId="1" applyNumberFormat="1" applyFont="1" applyBorder="1" applyAlignment="1">
      <alignment horizontal="center" vertical="center" wrapText="1"/>
    </xf>
    <xf numFmtId="0" fontId="46" fillId="5" borderId="27" xfId="0" applyFont="1" applyFill="1" applyBorder="1" applyAlignment="1">
      <alignment horizontal="left" vertical="center" wrapText="1"/>
    </xf>
    <xf numFmtId="1" fontId="44" fillId="0" borderId="23" xfId="1" applyNumberFormat="1" applyFont="1" applyBorder="1" applyAlignment="1">
      <alignment horizontal="center" vertical="center" shrinkToFit="1"/>
    </xf>
    <xf numFmtId="0" fontId="43" fillId="0" borderId="23" xfId="0" applyFont="1" applyBorder="1" applyAlignment="1">
      <alignment horizontal="center" vertical="center" wrapText="1"/>
    </xf>
    <xf numFmtId="0" fontId="44" fillId="0" borderId="13" xfId="0" applyFont="1" applyBorder="1" applyAlignment="1">
      <alignment horizontal="center" vertical="center" wrapText="1"/>
    </xf>
    <xf numFmtId="0" fontId="46" fillId="5" borderId="28" xfId="0" applyFont="1" applyFill="1" applyBorder="1" applyAlignment="1">
      <alignment horizontal="left" vertical="center" wrapText="1"/>
    </xf>
    <xf numFmtId="0" fontId="42" fillId="0" borderId="28" xfId="0" applyFont="1" applyBorder="1" applyAlignment="1">
      <alignment horizontal="left" vertical="top"/>
    </xf>
    <xf numFmtId="164" fontId="43" fillId="0" borderId="28" xfId="1" applyNumberFormat="1" applyFont="1" applyFill="1" applyBorder="1" applyAlignment="1">
      <alignment horizontal="center" vertical="top" wrapText="1"/>
    </xf>
    <xf numFmtId="0" fontId="44" fillId="0" borderId="23" xfId="0" applyFont="1" applyBorder="1" applyAlignment="1">
      <alignment horizontal="center" vertical="center" wrapText="1"/>
    </xf>
    <xf numFmtId="0" fontId="15" fillId="0" borderId="23" xfId="0" applyFont="1" applyBorder="1" applyAlignment="1">
      <alignment horizontal="center" vertical="center" wrapText="1"/>
    </xf>
    <xf numFmtId="0" fontId="13" fillId="4" borderId="23" xfId="0" applyFont="1" applyFill="1" applyBorder="1" applyAlignment="1">
      <alignment vertical="top" wrapText="1"/>
    </xf>
    <xf numFmtId="0" fontId="43" fillId="4" borderId="23" xfId="0" applyFont="1" applyFill="1" applyBorder="1" applyAlignment="1">
      <alignment vertical="top" wrapText="1"/>
    </xf>
    <xf numFmtId="164" fontId="43" fillId="4" borderId="23" xfId="1" applyNumberFormat="1" applyFont="1" applyFill="1" applyBorder="1" applyAlignment="1">
      <alignment vertical="top" wrapText="1"/>
    </xf>
    <xf numFmtId="164" fontId="43" fillId="4" borderId="5" xfId="1" applyNumberFormat="1" applyFont="1" applyFill="1" applyBorder="1" applyAlignment="1">
      <alignment vertical="top" wrapText="1"/>
    </xf>
    <xf numFmtId="164" fontId="43" fillId="4" borderId="6" xfId="1" applyNumberFormat="1" applyFont="1" applyFill="1" applyBorder="1" applyAlignment="1">
      <alignment vertical="top" wrapText="1"/>
    </xf>
    <xf numFmtId="0" fontId="44" fillId="5" borderId="29" xfId="0" applyFont="1" applyFill="1" applyBorder="1" applyAlignment="1">
      <alignment horizontal="center" vertical="center" wrapText="1"/>
    </xf>
    <xf numFmtId="0" fontId="46" fillId="5" borderId="33" xfId="0" applyFont="1" applyFill="1" applyBorder="1" applyAlignment="1">
      <alignment horizontal="left" vertical="center" wrapText="1"/>
    </xf>
    <xf numFmtId="0" fontId="42" fillId="0" borderId="33" xfId="0" applyFont="1" applyBorder="1" applyAlignment="1">
      <alignment horizontal="left" vertical="top"/>
    </xf>
    <xf numFmtId="164" fontId="43" fillId="0" borderId="33" xfId="1" applyNumberFormat="1" applyFont="1" applyFill="1" applyBorder="1" applyAlignment="1">
      <alignment horizontal="center" vertical="top" wrapText="1"/>
    </xf>
    <xf numFmtId="0" fontId="44" fillId="5" borderId="10" xfId="0" applyFont="1" applyFill="1" applyBorder="1" applyAlignment="1">
      <alignment horizontal="center" vertical="center" wrapText="1"/>
    </xf>
    <xf numFmtId="1" fontId="44" fillId="0" borderId="31" xfId="0" applyNumberFormat="1" applyFont="1" applyBorder="1" applyAlignment="1">
      <alignment horizontal="center" vertical="center" shrinkToFit="1"/>
    </xf>
    <xf numFmtId="0" fontId="43" fillId="0" borderId="32" xfId="0" applyFont="1" applyBorder="1" applyAlignment="1">
      <alignment horizontal="center" vertical="center" wrapText="1"/>
    </xf>
    <xf numFmtId="0" fontId="42" fillId="0" borderId="23" xfId="0" applyFont="1" applyBorder="1" applyAlignment="1">
      <alignment horizontal="left" vertical="top"/>
    </xf>
    <xf numFmtId="164" fontId="43" fillId="0" borderId="23" xfId="1" applyNumberFormat="1" applyFont="1" applyBorder="1" applyAlignment="1">
      <alignment horizontal="center" vertical="top" wrapText="1"/>
    </xf>
    <xf numFmtId="1" fontId="44" fillId="0" borderId="33" xfId="0" applyNumberFormat="1" applyFont="1" applyBorder="1" applyAlignment="1">
      <alignment horizontal="center" vertical="center" shrinkToFit="1"/>
    </xf>
    <xf numFmtId="1" fontId="44" fillId="0" borderId="23" xfId="0" applyNumberFormat="1" applyFont="1" applyBorder="1" applyAlignment="1">
      <alignment horizontal="center" vertical="center" shrinkToFit="1"/>
    </xf>
    <xf numFmtId="0" fontId="44" fillId="5" borderId="7" xfId="0" applyFont="1" applyFill="1" applyBorder="1" applyAlignment="1">
      <alignment horizontal="center" vertical="center" wrapText="1"/>
    </xf>
    <xf numFmtId="1" fontId="15" fillId="0" borderId="10" xfId="0" applyNumberFormat="1" applyFont="1" applyBorder="1" applyAlignment="1">
      <alignment horizontal="center" vertical="center" shrinkToFit="1"/>
    </xf>
    <xf numFmtId="0" fontId="13" fillId="4" borderId="23" xfId="0" applyFont="1" applyFill="1" applyBorder="1" applyAlignment="1">
      <alignment horizontal="left" vertical="top" wrapText="1"/>
    </xf>
    <xf numFmtId="0" fontId="42" fillId="4" borderId="19" xfId="0" applyFont="1" applyFill="1" applyBorder="1" applyAlignment="1">
      <alignment horizontal="left" wrapText="1"/>
    </xf>
    <xf numFmtId="164" fontId="42" fillId="4" borderId="19" xfId="1" applyNumberFormat="1" applyFont="1" applyFill="1" applyBorder="1" applyAlignment="1">
      <alignment horizontal="left" wrapText="1"/>
    </xf>
    <xf numFmtId="164" fontId="42" fillId="4" borderId="11" xfId="1" applyNumberFormat="1" applyFont="1" applyFill="1" applyBorder="1" applyAlignment="1">
      <alignment horizontal="left" wrapText="1"/>
    </xf>
    <xf numFmtId="164" fontId="42" fillId="4" borderId="12" xfId="1" applyNumberFormat="1" applyFont="1" applyFill="1" applyBorder="1" applyAlignment="1">
      <alignment horizontal="left" wrapText="1"/>
    </xf>
    <xf numFmtId="0" fontId="42" fillId="0" borderId="10" xfId="0" applyFont="1" applyBorder="1" applyAlignment="1">
      <alignment horizontal="center" vertical="center" wrapText="1"/>
    </xf>
    <xf numFmtId="1" fontId="44" fillId="0" borderId="11" xfId="0" applyNumberFormat="1" applyFont="1" applyBorder="1" applyAlignment="1">
      <alignment horizontal="center" vertical="center" shrinkToFit="1"/>
    </xf>
    <xf numFmtId="0" fontId="43" fillId="0" borderId="11" xfId="0" applyFont="1" applyBorder="1" applyAlignment="1">
      <alignment horizontal="center" vertical="center" wrapText="1"/>
    </xf>
    <xf numFmtId="0" fontId="12" fillId="3" borderId="20" xfId="0" applyFont="1" applyFill="1" applyBorder="1" applyAlignment="1">
      <alignment horizontal="left" vertical="center" wrapText="1" indent="1"/>
    </xf>
    <xf numFmtId="0" fontId="12" fillId="3" borderId="0" xfId="0" applyFont="1" applyFill="1" applyAlignment="1">
      <alignment horizontal="center" vertical="center" wrapText="1"/>
    </xf>
    <xf numFmtId="0" fontId="42" fillId="0" borderId="0" xfId="0" applyFont="1" applyAlignment="1">
      <alignment horizontal="left" vertical="top"/>
    </xf>
    <xf numFmtId="1" fontId="42" fillId="0" borderId="0" xfId="0" applyNumberFormat="1" applyFont="1" applyAlignment="1">
      <alignment horizontal="left" vertical="top"/>
    </xf>
    <xf numFmtId="164" fontId="42" fillId="0" borderId="0" xfId="0" applyNumberFormat="1" applyFont="1" applyAlignment="1">
      <alignment horizontal="left" vertical="top"/>
    </xf>
    <xf numFmtId="43" fontId="42" fillId="0" borderId="0" xfId="0" applyNumberFormat="1" applyFont="1" applyAlignment="1">
      <alignment horizontal="left" vertical="top"/>
    </xf>
    <xf numFmtId="0" fontId="44" fillId="5" borderId="13" xfId="0" applyFont="1" applyFill="1" applyBorder="1" applyAlignment="1">
      <alignment horizontal="center" vertical="center" wrapText="1"/>
    </xf>
    <xf numFmtId="1" fontId="44" fillId="0" borderId="28" xfId="0" applyNumberFormat="1" applyFont="1" applyBorder="1" applyAlignment="1">
      <alignment horizontal="center" vertical="center" shrinkToFit="1"/>
    </xf>
    <xf numFmtId="0" fontId="43" fillId="0" borderId="28" xfId="0" applyFont="1" applyBorder="1" applyAlignment="1">
      <alignment horizontal="center" vertical="center" wrapText="1"/>
    </xf>
    <xf numFmtId="0" fontId="44" fillId="5" borderId="23" xfId="0" applyFont="1" applyFill="1" applyBorder="1" applyAlignment="1">
      <alignment horizontal="center" vertical="center" wrapText="1"/>
    </xf>
    <xf numFmtId="1" fontId="15" fillId="0" borderId="29" xfId="0" applyNumberFormat="1" applyFont="1" applyBorder="1" applyAlignment="1">
      <alignment horizontal="center" vertical="center" shrinkToFit="1"/>
    </xf>
    <xf numFmtId="164" fontId="42" fillId="0" borderId="11" xfId="1" applyNumberFormat="1" applyFont="1" applyFill="1" applyBorder="1" applyAlignment="1">
      <alignment horizontal="left" wrapText="1"/>
    </xf>
    <xf numFmtId="164" fontId="42" fillId="0" borderId="11" xfId="1" applyNumberFormat="1" applyFont="1" applyBorder="1" applyAlignment="1">
      <alignment horizontal="left" wrapText="1"/>
    </xf>
    <xf numFmtId="164" fontId="27" fillId="3" borderId="12" xfId="1" applyNumberFormat="1" applyFont="1" applyFill="1" applyBorder="1" applyAlignment="1">
      <alignment horizontal="center" vertical="center" wrapText="1"/>
    </xf>
    <xf numFmtId="0" fontId="48" fillId="0" borderId="0" xfId="0" applyFont="1"/>
    <xf numFmtId="167" fontId="49" fillId="0" borderId="23" xfId="1" applyNumberFormat="1" applyFont="1" applyBorder="1" applyAlignment="1">
      <alignment vertical="center"/>
    </xf>
    <xf numFmtId="164" fontId="49" fillId="0" borderId="23" xfId="1" applyNumberFormat="1" applyFont="1" applyBorder="1" applyAlignment="1">
      <alignment vertical="center"/>
    </xf>
    <xf numFmtId="0" fontId="50" fillId="0" borderId="0" xfId="0" applyFont="1"/>
    <xf numFmtId="0" fontId="51" fillId="0" borderId="0" xfId="0" applyFont="1" applyAlignment="1">
      <alignment horizontal="left" vertical="center"/>
    </xf>
    <xf numFmtId="0" fontId="49" fillId="0" borderId="23" xfId="0" applyFont="1" applyBorder="1" applyAlignment="1">
      <alignment horizontal="right" vertical="center"/>
    </xf>
    <xf numFmtId="0" fontId="48" fillId="0" borderId="0" xfId="0" applyFont="1" applyAlignment="1">
      <alignment horizontal="left" wrapText="1"/>
    </xf>
    <xf numFmtId="0" fontId="15" fillId="0" borderId="0" xfId="0" applyFont="1" applyAlignment="1">
      <alignment horizontal="left" vertical="center"/>
    </xf>
    <xf numFmtId="0" fontId="17" fillId="0" borderId="0" xfId="0" applyFont="1" applyAlignment="1">
      <alignment horizontal="center"/>
    </xf>
    <xf numFmtId="0" fontId="18" fillId="0" borderId="0" xfId="0" applyFont="1" applyAlignment="1">
      <alignment horizontal="center" vertical="center"/>
    </xf>
    <xf numFmtId="0" fontId="28" fillId="0" borderId="0" xfId="0" applyFont="1" applyAlignment="1">
      <alignment horizontal="left" vertical="top" wrapText="1"/>
    </xf>
    <xf numFmtId="0" fontId="28" fillId="0" borderId="0" xfId="0" applyFont="1" applyAlignment="1">
      <alignment horizontal="left" vertical="top"/>
    </xf>
    <xf numFmtId="0" fontId="24" fillId="2" borderId="1"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24" fillId="2" borderId="5" xfId="0" applyFont="1" applyFill="1" applyBorder="1" applyAlignment="1">
      <alignment horizontal="left" vertical="center" wrapText="1"/>
    </xf>
    <xf numFmtId="164" fontId="31" fillId="2" borderId="2" xfId="1" applyNumberFormat="1" applyFont="1" applyFill="1" applyBorder="1" applyAlignment="1">
      <alignment horizontal="right" vertical="center" wrapText="1"/>
    </xf>
    <xf numFmtId="164" fontId="31" fillId="2" borderId="3" xfId="1" applyNumberFormat="1" applyFont="1" applyFill="1" applyBorder="1" applyAlignment="1">
      <alignment horizontal="right" vertical="center" wrapText="1"/>
    </xf>
    <xf numFmtId="164" fontId="31" fillId="2" borderId="5" xfId="1" applyNumberFormat="1" applyFont="1" applyFill="1" applyBorder="1" applyAlignment="1">
      <alignment horizontal="right" vertical="center" wrapText="1"/>
    </xf>
    <xf numFmtId="164" fontId="31" fillId="2" borderId="6" xfId="1" applyNumberFormat="1" applyFont="1" applyFill="1" applyBorder="1" applyAlignment="1">
      <alignment horizontal="right" vertical="center" wrapText="1"/>
    </xf>
    <xf numFmtId="0" fontId="24" fillId="2" borderId="7" xfId="0" applyFont="1" applyFill="1" applyBorder="1" applyAlignment="1">
      <alignment horizontal="left" vertical="center" wrapText="1"/>
    </xf>
    <xf numFmtId="0" fontId="24" fillId="2" borderId="8" xfId="0" applyFont="1" applyFill="1" applyBorder="1" applyAlignment="1">
      <alignment horizontal="left" vertical="center" wrapText="1"/>
    </xf>
    <xf numFmtId="0" fontId="24" fillId="2" borderId="9" xfId="0" applyFont="1" applyFill="1" applyBorder="1" applyAlignment="1">
      <alignment horizontal="left" vertical="center" wrapText="1"/>
    </xf>
    <xf numFmtId="0" fontId="26" fillId="3" borderId="13" xfId="0" applyFont="1" applyFill="1" applyBorder="1" applyAlignment="1">
      <alignment horizontal="center" vertical="center" wrapText="1"/>
    </xf>
    <xf numFmtId="0" fontId="26" fillId="3" borderId="17" xfId="0"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7" fillId="3" borderId="19" xfId="0" applyFont="1" applyFill="1" applyBorder="1" applyAlignment="1">
      <alignment horizontal="center" vertical="center" wrapText="1"/>
    </xf>
    <xf numFmtId="0" fontId="27" fillId="3" borderId="14" xfId="0" applyFont="1" applyFill="1" applyBorder="1" applyAlignment="1">
      <alignment horizontal="left" vertical="center" wrapText="1" indent="1"/>
    </xf>
    <xf numFmtId="0" fontId="27" fillId="3" borderId="19" xfId="0" applyFont="1" applyFill="1" applyBorder="1" applyAlignment="1">
      <alignment horizontal="left" vertical="center" wrapText="1" indent="1"/>
    </xf>
    <xf numFmtId="164" fontId="27" fillId="3" borderId="15" xfId="1" applyNumberFormat="1" applyFont="1" applyFill="1" applyBorder="1" applyAlignment="1">
      <alignment horizontal="center" vertical="center" wrapText="1"/>
    </xf>
    <xf numFmtId="164" fontId="27" fillId="3" borderId="16" xfId="1" applyNumberFormat="1" applyFont="1" applyFill="1" applyBorder="1" applyAlignment="1">
      <alignment horizontal="center" vertical="center" wrapText="1"/>
    </xf>
    <xf numFmtId="164" fontId="27" fillId="3" borderId="15" xfId="1" applyNumberFormat="1" applyFont="1" applyFill="1" applyBorder="1" applyAlignment="1">
      <alignment horizontal="center" vertical="top" wrapText="1"/>
    </xf>
    <xf numFmtId="164" fontId="27" fillId="3" borderId="9" xfId="1" applyNumberFormat="1" applyFont="1" applyFill="1" applyBorder="1" applyAlignment="1">
      <alignment horizontal="center" vertical="top" wrapText="1"/>
    </xf>
    <xf numFmtId="0" fontId="30" fillId="6" borderId="45" xfId="0" applyFont="1" applyFill="1" applyBorder="1" applyAlignment="1">
      <alignment horizontal="right" vertical="center" wrapText="1"/>
    </xf>
    <xf numFmtId="0" fontId="30" fillId="6" borderId="43" xfId="0" applyFont="1" applyFill="1" applyBorder="1" applyAlignment="1">
      <alignment horizontal="right" vertical="center" wrapText="1"/>
    </xf>
    <xf numFmtId="0" fontId="30" fillId="6" borderId="46" xfId="0" applyFont="1" applyFill="1" applyBorder="1" applyAlignment="1">
      <alignment horizontal="right" vertical="center" wrapText="1"/>
    </xf>
    <xf numFmtId="164" fontId="38" fillId="3" borderId="15" xfId="1" applyNumberFormat="1" applyFont="1" applyFill="1" applyBorder="1" applyAlignment="1">
      <alignment horizontal="center" vertical="center" wrapText="1"/>
    </xf>
    <xf numFmtId="164" fontId="38" fillId="3" borderId="16" xfId="1" applyNumberFormat="1" applyFont="1" applyFill="1" applyBorder="1" applyAlignment="1">
      <alignment horizontal="center" vertical="center" wrapText="1"/>
    </xf>
    <xf numFmtId="164" fontId="38" fillId="3" borderId="15" xfId="1" applyNumberFormat="1" applyFont="1" applyFill="1" applyBorder="1" applyAlignment="1">
      <alignment horizontal="center" vertical="top" wrapText="1"/>
    </xf>
    <xf numFmtId="164" fontId="38" fillId="3" borderId="9" xfId="1" applyNumberFormat="1" applyFont="1" applyFill="1" applyBorder="1" applyAlignment="1">
      <alignment horizontal="center" vertical="top" wrapText="1"/>
    </xf>
    <xf numFmtId="0" fontId="10" fillId="0" borderId="2" xfId="0" applyFont="1" applyBorder="1" applyAlignment="1">
      <alignment horizontal="left" vertical="top" wrapText="1"/>
    </xf>
    <xf numFmtId="0" fontId="10" fillId="0" borderId="0" xfId="0" applyFont="1" applyAlignment="1">
      <alignment horizontal="left" vertical="top" wrapText="1"/>
    </xf>
    <xf numFmtId="0" fontId="36" fillId="2" borderId="1" xfId="0" applyFont="1" applyFill="1" applyBorder="1" applyAlignment="1">
      <alignment horizontal="left" vertical="center" wrapText="1"/>
    </xf>
    <xf numFmtId="0" fontId="36" fillId="2" borderId="2" xfId="0" applyFont="1" applyFill="1" applyBorder="1" applyAlignment="1">
      <alignment horizontal="left" vertical="center" wrapText="1"/>
    </xf>
    <xf numFmtId="0" fontId="36" fillId="2" borderId="4" xfId="0" applyFont="1" applyFill="1" applyBorder="1" applyAlignment="1">
      <alignment horizontal="left" vertical="center" wrapText="1"/>
    </xf>
    <xf numFmtId="0" fontId="36" fillId="2" borderId="5" xfId="0" applyFont="1" applyFill="1" applyBorder="1" applyAlignment="1">
      <alignment horizontal="left" vertical="center" wrapText="1"/>
    </xf>
    <xf numFmtId="164" fontId="37" fillId="2" borderId="2" xfId="1" applyNumberFormat="1" applyFont="1" applyFill="1" applyBorder="1" applyAlignment="1">
      <alignment horizontal="right" vertical="center" wrapText="1"/>
    </xf>
    <xf numFmtId="164" fontId="37" fillId="2" borderId="3" xfId="1" applyNumberFormat="1" applyFont="1" applyFill="1" applyBorder="1" applyAlignment="1">
      <alignment horizontal="right" vertical="center" wrapText="1"/>
    </xf>
    <xf numFmtId="164" fontId="37" fillId="2" borderId="5" xfId="1" applyNumberFormat="1" applyFont="1" applyFill="1" applyBorder="1" applyAlignment="1">
      <alignment horizontal="right" vertical="center" wrapText="1"/>
    </xf>
    <xf numFmtId="164" fontId="37" fillId="2" borderId="6" xfId="1" applyNumberFormat="1" applyFont="1" applyFill="1" applyBorder="1" applyAlignment="1">
      <alignment horizontal="right" vertical="center" wrapText="1"/>
    </xf>
    <xf numFmtId="0" fontId="36" fillId="2" borderId="7" xfId="0" applyFont="1" applyFill="1" applyBorder="1" applyAlignment="1">
      <alignment horizontal="left" vertical="center" wrapText="1"/>
    </xf>
    <xf numFmtId="0" fontId="36" fillId="2" borderId="8" xfId="0" applyFont="1" applyFill="1" applyBorder="1" applyAlignment="1">
      <alignment horizontal="left" vertical="center" wrapText="1"/>
    </xf>
    <xf numFmtId="0" fontId="36" fillId="2" borderId="9" xfId="0" applyFont="1" applyFill="1" applyBorder="1" applyAlignment="1">
      <alignment horizontal="left" vertical="center" wrapText="1"/>
    </xf>
    <xf numFmtId="0" fontId="13" fillId="3" borderId="13"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38" fillId="3" borderId="14" xfId="0" applyFont="1" applyFill="1" applyBorder="1" applyAlignment="1">
      <alignment horizontal="center" vertical="center" wrapText="1"/>
    </xf>
    <xf numFmtId="0" fontId="38" fillId="3" borderId="19" xfId="0" applyFont="1" applyFill="1" applyBorder="1" applyAlignment="1">
      <alignment horizontal="center" vertical="center" wrapText="1"/>
    </xf>
    <xf numFmtId="0" fontId="38" fillId="3" borderId="14" xfId="0" applyFont="1" applyFill="1" applyBorder="1" applyAlignment="1">
      <alignment horizontal="left" vertical="center" wrapText="1" indent="1"/>
    </xf>
    <xf numFmtId="0" fontId="38" fillId="3" borderId="19" xfId="0" applyFont="1" applyFill="1" applyBorder="1" applyAlignment="1">
      <alignment horizontal="left" vertical="center" wrapText="1" indent="1"/>
    </xf>
    <xf numFmtId="164" fontId="32" fillId="3" borderId="15" xfId="1" applyNumberFormat="1" applyFont="1" applyFill="1" applyBorder="1" applyAlignment="1">
      <alignment horizontal="center" vertical="center" wrapText="1"/>
    </xf>
    <xf numFmtId="164" fontId="32" fillId="3" borderId="16" xfId="1" applyNumberFormat="1" applyFont="1" applyFill="1" applyBorder="1" applyAlignment="1">
      <alignment horizontal="center" vertical="center" wrapText="1"/>
    </xf>
    <xf numFmtId="164" fontId="32" fillId="3" borderId="15" xfId="1" applyNumberFormat="1" applyFont="1" applyFill="1" applyBorder="1" applyAlignment="1">
      <alignment horizontal="center" vertical="top" wrapText="1"/>
    </xf>
    <xf numFmtId="164" fontId="32" fillId="3" borderId="9" xfId="1" applyNumberFormat="1" applyFont="1" applyFill="1" applyBorder="1" applyAlignment="1">
      <alignment horizontal="center" vertical="top" wrapText="1"/>
    </xf>
    <xf numFmtId="0" fontId="10" fillId="0" borderId="0" xfId="0" applyFont="1" applyAlignment="1">
      <alignment horizontal="left" vertical="top"/>
    </xf>
    <xf numFmtId="0" fontId="32" fillId="3" borderId="14" xfId="0" applyFont="1" applyFill="1" applyBorder="1" applyAlignment="1">
      <alignment horizontal="center" vertical="center" wrapText="1"/>
    </xf>
    <xf numFmtId="0" fontId="32" fillId="3" borderId="19" xfId="0" applyFont="1" applyFill="1" applyBorder="1" applyAlignment="1">
      <alignment horizontal="center" vertical="center" wrapText="1"/>
    </xf>
    <xf numFmtId="0" fontId="32" fillId="3" borderId="14" xfId="0" applyFont="1" applyFill="1" applyBorder="1" applyAlignment="1">
      <alignment horizontal="left" vertical="center" wrapText="1" indent="1"/>
    </xf>
    <xf numFmtId="0" fontId="32" fillId="3" borderId="19" xfId="0" applyFont="1" applyFill="1" applyBorder="1" applyAlignment="1">
      <alignment horizontal="left" vertical="center" wrapText="1" indent="1"/>
    </xf>
    <xf numFmtId="164" fontId="27" fillId="3" borderId="9" xfId="1" applyNumberFormat="1" applyFont="1" applyFill="1" applyBorder="1" applyAlignment="1">
      <alignment horizontal="center" vertical="center" wrapText="1"/>
    </xf>
    <xf numFmtId="0" fontId="25" fillId="3" borderId="13"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7" fillId="3" borderId="14" xfId="0" applyFont="1" applyFill="1" applyBorder="1" applyAlignment="1">
      <alignment horizontal="left" vertical="center" wrapText="1"/>
    </xf>
    <xf numFmtId="0" fontId="27" fillId="3" borderId="19"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3" fillId="2" borderId="2" xfId="1" applyNumberFormat="1" applyFont="1" applyFill="1" applyBorder="1" applyAlignment="1">
      <alignment horizontal="right" vertical="center" wrapText="1"/>
    </xf>
    <xf numFmtId="164" fontId="3" fillId="2" borderId="3" xfId="1" applyNumberFormat="1" applyFont="1" applyFill="1" applyBorder="1" applyAlignment="1">
      <alignment horizontal="right" vertical="center" wrapText="1"/>
    </xf>
    <xf numFmtId="164" fontId="3" fillId="2" borderId="5" xfId="1" applyNumberFormat="1" applyFont="1" applyFill="1" applyBorder="1" applyAlignment="1">
      <alignment horizontal="right" vertical="center" wrapText="1"/>
    </xf>
    <xf numFmtId="164" fontId="3" fillId="2" borderId="6" xfId="1" applyNumberFormat="1" applyFont="1" applyFill="1" applyBorder="1" applyAlignment="1">
      <alignment horizontal="righ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3" borderId="13" xfId="0" applyFont="1" applyFill="1" applyBorder="1" applyAlignment="1">
      <alignment horizontal="left" vertical="center" wrapText="1" indent="1"/>
    </xf>
    <xf numFmtId="0" fontId="4" fillId="3" borderId="17" xfId="0" applyFont="1" applyFill="1" applyBorder="1" applyAlignment="1">
      <alignment horizontal="left" vertical="center" wrapText="1" indent="1"/>
    </xf>
    <xf numFmtId="0" fontId="4" fillId="3" borderId="14"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4" xfId="0" applyFont="1" applyFill="1" applyBorder="1" applyAlignment="1">
      <alignment horizontal="left" vertical="center" wrapText="1" indent="1"/>
    </xf>
    <xf numFmtId="0" fontId="4" fillId="3" borderId="18" xfId="0" applyFont="1" applyFill="1" applyBorder="1" applyAlignment="1">
      <alignment horizontal="left" vertical="center" wrapText="1" indent="1"/>
    </xf>
    <xf numFmtId="0" fontId="4" fillId="3" borderId="19" xfId="0" applyFont="1" applyFill="1" applyBorder="1" applyAlignment="1">
      <alignment horizontal="left" vertical="center" wrapText="1" indent="1"/>
    </xf>
    <xf numFmtId="164" fontId="3" fillId="3" borderId="15" xfId="1" applyNumberFormat="1" applyFont="1" applyFill="1" applyBorder="1" applyAlignment="1">
      <alignment horizontal="center" vertical="top" wrapText="1"/>
    </xf>
    <xf numFmtId="164" fontId="3" fillId="3" borderId="16" xfId="1" applyNumberFormat="1" applyFont="1" applyFill="1" applyBorder="1" applyAlignment="1">
      <alignment horizontal="center" vertical="top" wrapText="1"/>
    </xf>
    <xf numFmtId="164" fontId="3" fillId="3" borderId="9" xfId="1" applyNumberFormat="1" applyFont="1" applyFill="1" applyBorder="1" applyAlignment="1">
      <alignment horizontal="center" vertical="top" wrapText="1"/>
    </xf>
    <xf numFmtId="1" fontId="22" fillId="0" borderId="0" xfId="0" applyNumberFormat="1"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55562</xdr:colOff>
      <xdr:row>1</xdr:row>
      <xdr:rowOff>58736</xdr:rowOff>
    </xdr:from>
    <xdr:to>
      <xdr:col>1</xdr:col>
      <xdr:colOff>1084530</xdr:colOff>
      <xdr:row>5</xdr:row>
      <xdr:rowOff>157161</xdr:rowOff>
    </xdr:to>
    <xdr:pic>
      <xdr:nvPicPr>
        <xdr:cNvPr id="2" name="Picture 68">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73062" y="217486"/>
          <a:ext cx="1028968" cy="733425"/>
        </a:xfrm>
        <a:prstGeom prst="rect">
          <a:avLst/>
        </a:prstGeom>
        <a:noFill/>
        <a:ln w="9525">
          <a:noFill/>
          <a:miter lim="800000"/>
          <a:headEnd/>
          <a:tailEnd/>
        </a:ln>
      </xdr:spPr>
    </xdr:pic>
    <xdr:clientData/>
  </xdr:twoCellAnchor>
  <xdr:twoCellAnchor>
    <xdr:from>
      <xdr:col>1</xdr:col>
      <xdr:colOff>1025805</xdr:colOff>
      <xdr:row>2</xdr:row>
      <xdr:rowOff>39683</xdr:rowOff>
    </xdr:from>
    <xdr:to>
      <xdr:col>4</xdr:col>
      <xdr:colOff>1087437</xdr:colOff>
      <xdr:row>5</xdr:row>
      <xdr:rowOff>144458</xdr:rowOff>
    </xdr:to>
    <xdr:sp macro="" textlink="">
      <xdr:nvSpPr>
        <xdr:cNvPr id="3" name="Text Box 69">
          <a:extLst>
            <a:ext uri="{FF2B5EF4-FFF2-40B4-BE49-F238E27FC236}">
              <a16:creationId xmlns:a16="http://schemas.microsoft.com/office/drawing/2014/main" id="{00000000-0008-0000-0000-000003000000}"/>
            </a:ext>
          </a:extLst>
        </xdr:cNvPr>
        <xdr:cNvSpPr txBox="1">
          <a:spLocks noChangeArrowheads="1"/>
        </xdr:cNvSpPr>
      </xdr:nvSpPr>
      <xdr:spPr bwMode="auto">
        <a:xfrm>
          <a:off x="1343305" y="357183"/>
          <a:ext cx="4300257" cy="58102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31750</xdr:colOff>
      <xdr:row>39</xdr:row>
      <xdr:rowOff>7937</xdr:rowOff>
    </xdr:from>
    <xdr:to>
      <xdr:col>1</xdr:col>
      <xdr:colOff>460375</xdr:colOff>
      <xdr:row>42</xdr:row>
      <xdr:rowOff>111125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750" y="7508875"/>
          <a:ext cx="746125" cy="6111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irsierra@proton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40"/>
  <sheetViews>
    <sheetView view="pageBreakPreview" topLeftCell="A19" zoomScaleNormal="100" zoomScaleSheetLayoutView="100" workbookViewId="0">
      <selection activeCell="A39" sqref="A39"/>
    </sheetView>
  </sheetViews>
  <sheetFormatPr defaultColWidth="10" defaultRowHeight="12.75" x14ac:dyDescent="0.2"/>
  <cols>
    <col min="1" max="1" width="5.5" customWidth="1"/>
    <col min="2" max="2" width="34.6640625" customWidth="1"/>
    <col min="3" max="3" width="18.83203125" bestFit="1" customWidth="1"/>
    <col min="4" max="4" width="20.5" bestFit="1" customWidth="1"/>
    <col min="5" max="5" width="23.5" bestFit="1" customWidth="1"/>
    <col min="7" max="8" width="20.1640625" bestFit="1" customWidth="1"/>
  </cols>
  <sheetData>
    <row r="10" spans="1:5" ht="15.75" x14ac:dyDescent="0.25">
      <c r="E10" s="84">
        <v>44879</v>
      </c>
    </row>
    <row r="12" spans="1:5" ht="18.75" x14ac:dyDescent="0.3">
      <c r="A12" s="85"/>
      <c r="B12" s="86"/>
      <c r="C12" s="86"/>
      <c r="D12" s="86"/>
      <c r="E12" s="86"/>
    </row>
    <row r="13" spans="1:5" ht="18.75" x14ac:dyDescent="0.2">
      <c r="A13" s="263"/>
      <c r="B13" s="263"/>
      <c r="C13" s="263"/>
      <c r="D13" s="263"/>
      <c r="E13" s="263"/>
    </row>
    <row r="14" spans="1:5" ht="15" x14ac:dyDescent="0.2">
      <c r="A14" s="87"/>
      <c r="B14" s="87"/>
      <c r="C14" s="87"/>
      <c r="D14" s="87"/>
      <c r="E14" s="87"/>
    </row>
    <row r="15" spans="1:5" ht="26.25" x14ac:dyDescent="0.4">
      <c r="A15" s="264" t="s">
        <v>0</v>
      </c>
      <c r="B15" s="264"/>
      <c r="C15" s="264"/>
      <c r="D15" s="264"/>
      <c r="E15" s="264"/>
    </row>
    <row r="16" spans="1:5" ht="15" x14ac:dyDescent="0.2">
      <c r="A16" s="87"/>
      <c r="B16" s="87"/>
      <c r="C16" s="87"/>
      <c r="D16" s="87"/>
      <c r="E16" s="87"/>
    </row>
    <row r="17" spans="1:8" ht="21" x14ac:dyDescent="0.2">
      <c r="A17" s="265" t="s">
        <v>59</v>
      </c>
      <c r="B17" s="265"/>
      <c r="C17" s="265"/>
      <c r="D17" s="265"/>
      <c r="E17" s="265"/>
    </row>
    <row r="19" spans="1:8" ht="31.5" x14ac:dyDescent="0.2">
      <c r="A19" s="88" t="s">
        <v>60</v>
      </c>
      <c r="B19" s="89" t="s">
        <v>61</v>
      </c>
      <c r="C19" s="89" t="s">
        <v>62</v>
      </c>
      <c r="D19" s="89" t="s">
        <v>63</v>
      </c>
      <c r="E19" s="89" t="s">
        <v>64</v>
      </c>
    </row>
    <row r="20" spans="1:8" ht="18.75" x14ac:dyDescent="0.2">
      <c r="A20" s="90">
        <v>1</v>
      </c>
      <c r="B20" s="91" t="s">
        <v>65</v>
      </c>
      <c r="C20" s="92">
        <f>'Ground Duct'!G25</f>
        <v>1667254</v>
      </c>
      <c r="D20" s="92">
        <f>'Ground Duct'!H25</f>
        <v>386956</v>
      </c>
      <c r="E20" s="92">
        <f t="shared" ref="E20:E24" si="0">D20+C20</f>
        <v>2054210</v>
      </c>
    </row>
    <row r="21" spans="1:8" ht="18.75" x14ac:dyDescent="0.2">
      <c r="A21" s="90">
        <v>2</v>
      </c>
      <c r="B21" s="91" t="s">
        <v>66</v>
      </c>
      <c r="C21" s="92">
        <f>'First Duct'!G27</f>
        <v>3112946.6</v>
      </c>
      <c r="D21" s="92">
        <f>'First Duct'!H27</f>
        <v>711675.29999999993</v>
      </c>
      <c r="E21" s="92">
        <f t="shared" si="0"/>
        <v>3824621.9</v>
      </c>
    </row>
    <row r="22" spans="1:8" ht="18.75" x14ac:dyDescent="0.2">
      <c r="A22" s="90">
        <v>3</v>
      </c>
      <c r="B22" s="91" t="s">
        <v>67</v>
      </c>
      <c r="C22" s="92">
        <f>'Second Duct'!G27</f>
        <v>6028427.7999999989</v>
      </c>
      <c r="D22" s="92">
        <f>'Second Duct'!H27</f>
        <v>1345294.4999999998</v>
      </c>
      <c r="E22" s="92">
        <f t="shared" si="0"/>
        <v>7373722.2999999989</v>
      </c>
    </row>
    <row r="23" spans="1:8" ht="18.75" x14ac:dyDescent="0.2">
      <c r="A23" s="90">
        <v>4</v>
      </c>
      <c r="B23" s="91" t="s">
        <v>68</v>
      </c>
      <c r="C23" s="92">
        <f>'Third Duct'!G27</f>
        <v>5409708.5999999996</v>
      </c>
      <c r="D23" s="92">
        <f>'Third Duct'!H27</f>
        <v>1390007.5999999999</v>
      </c>
      <c r="E23" s="92">
        <f t="shared" si="0"/>
        <v>6799716.1999999993</v>
      </c>
      <c r="G23" s="93"/>
    </row>
    <row r="24" spans="1:8" s="94" customFormat="1" ht="21" x14ac:dyDescent="0.35">
      <c r="A24" s="261" t="s">
        <v>69</v>
      </c>
      <c r="B24" s="261"/>
      <c r="C24" s="257">
        <f>SUM(C20:C23)</f>
        <v>16218336.999999998</v>
      </c>
      <c r="D24" s="257">
        <f>SUM(D20:D23)</f>
        <v>3833933.3999999994</v>
      </c>
      <c r="E24" s="257">
        <f t="shared" si="0"/>
        <v>20052270.399999999</v>
      </c>
      <c r="G24" s="95"/>
      <c r="H24" s="95"/>
    </row>
    <row r="25" spans="1:8" s="94" customFormat="1" ht="21" x14ac:dyDescent="0.35">
      <c r="A25" s="261" t="s">
        <v>82</v>
      </c>
      <c r="B25" s="261"/>
      <c r="C25" s="257">
        <v>0</v>
      </c>
      <c r="D25" s="257">
        <v>0</v>
      </c>
      <c r="E25" s="258">
        <f>E24*13%</f>
        <v>2606795.1519999998</v>
      </c>
      <c r="G25" s="95"/>
      <c r="H25" s="95"/>
    </row>
    <row r="26" spans="1:8" s="94" customFormat="1" ht="21" x14ac:dyDescent="0.35">
      <c r="A26" s="261" t="s">
        <v>83</v>
      </c>
      <c r="B26" s="261"/>
      <c r="C26" s="257">
        <v>0</v>
      </c>
      <c r="D26" s="257">
        <v>0</v>
      </c>
      <c r="E26" s="257">
        <f>E25+E24</f>
        <v>22659065.551999997</v>
      </c>
      <c r="G26" s="95"/>
      <c r="H26" s="95"/>
    </row>
    <row r="27" spans="1:8" ht="18.75" x14ac:dyDescent="0.3">
      <c r="E27" s="96"/>
      <c r="G27" s="93"/>
    </row>
    <row r="28" spans="1:8" ht="18.75" x14ac:dyDescent="0.3">
      <c r="A28" s="259" t="s">
        <v>84</v>
      </c>
      <c r="E28" s="96"/>
    </row>
    <row r="29" spans="1:8" ht="18.75" x14ac:dyDescent="0.3">
      <c r="A29" s="256" t="s">
        <v>85</v>
      </c>
      <c r="E29" s="96"/>
    </row>
    <row r="30" spans="1:8" ht="18.75" x14ac:dyDescent="0.3">
      <c r="A30" s="256" t="s">
        <v>86</v>
      </c>
      <c r="E30" s="96"/>
    </row>
    <row r="31" spans="1:8" ht="18.75" x14ac:dyDescent="0.3">
      <c r="A31" s="256" t="s">
        <v>87</v>
      </c>
      <c r="E31" s="96"/>
    </row>
    <row r="32" spans="1:8" ht="33" customHeight="1" x14ac:dyDescent="0.25">
      <c r="A32" s="262" t="s">
        <v>88</v>
      </c>
      <c r="B32" s="262"/>
      <c r="C32" s="262"/>
      <c r="D32" s="262"/>
      <c r="E32" s="262"/>
    </row>
    <row r="33" spans="1:5" ht="18.75" x14ac:dyDescent="0.3">
      <c r="A33" s="256" t="s">
        <v>89</v>
      </c>
      <c r="E33" s="96"/>
    </row>
    <row r="34" spans="1:5" ht="18.75" x14ac:dyDescent="0.3">
      <c r="A34" s="256" t="s">
        <v>90</v>
      </c>
      <c r="E34" s="96"/>
    </row>
    <row r="35" spans="1:5" ht="18.75" x14ac:dyDescent="0.3">
      <c r="A35" s="256"/>
      <c r="E35" s="96"/>
    </row>
    <row r="36" spans="1:5" ht="18.75" x14ac:dyDescent="0.3">
      <c r="A36" s="256"/>
      <c r="E36" s="96"/>
    </row>
    <row r="37" spans="1:5" x14ac:dyDescent="0.2">
      <c r="A37" s="65"/>
      <c r="B37" s="65"/>
    </row>
    <row r="38" spans="1:5" x14ac:dyDescent="0.2">
      <c r="A38" s="65"/>
      <c r="B38" s="65"/>
    </row>
    <row r="39" spans="1:5" ht="18.75" x14ac:dyDescent="0.2">
      <c r="A39" s="260" t="s">
        <v>91</v>
      </c>
      <c r="B39" s="99"/>
    </row>
    <row r="40" spans="1:5" ht="15" x14ac:dyDescent="0.2">
      <c r="A40" s="87"/>
      <c r="B40" s="87"/>
    </row>
  </sheetData>
  <mergeCells count="7">
    <mergeCell ref="A26:B26"/>
    <mergeCell ref="A32:E32"/>
    <mergeCell ref="A13:E13"/>
    <mergeCell ref="A15:E15"/>
    <mergeCell ref="A17:E17"/>
    <mergeCell ref="A24:B24"/>
    <mergeCell ref="A25:B25"/>
  </mergeCells>
  <pageMargins left="0.7" right="0.7" top="0" bottom="0.2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37"/>
  <sheetViews>
    <sheetView tabSelected="1" topLeftCell="A10" zoomScale="90" zoomScaleNormal="90" workbookViewId="0">
      <selection activeCell="R26" sqref="R26"/>
    </sheetView>
  </sheetViews>
  <sheetFormatPr defaultRowHeight="12.75" x14ac:dyDescent="0.2"/>
  <cols>
    <col min="1" max="1" width="7.5" style="98" customWidth="1"/>
    <col min="2" max="2" width="94.5" style="98" customWidth="1"/>
    <col min="3" max="4" width="9.33203125" style="98" customWidth="1"/>
    <col min="5" max="5" width="13.83203125" style="97" bestFit="1" customWidth="1"/>
    <col min="6" max="6" width="15" style="97" bestFit="1" customWidth="1"/>
    <col min="7" max="7" width="20.33203125" style="97" bestFit="1" customWidth="1"/>
    <col min="8" max="8" width="17" style="97" bestFit="1" customWidth="1"/>
    <col min="9" max="9" width="12.1640625" style="97" bestFit="1" customWidth="1"/>
    <col min="10" max="10" width="20.33203125" style="97" bestFit="1" customWidth="1"/>
    <col min="11" max="11" width="9.33203125" style="98"/>
    <col min="12" max="13" width="0" style="98" hidden="1" customWidth="1"/>
    <col min="14" max="14" width="11.1640625" style="98" hidden="1" customWidth="1"/>
    <col min="15" max="15" width="14.33203125" style="98" hidden="1" customWidth="1"/>
    <col min="16" max="16" width="11.33203125" style="98" hidden="1" customWidth="1"/>
    <col min="17" max="18" width="9.33203125" style="98"/>
    <col min="19" max="19" width="12" style="98" hidden="1" customWidth="1"/>
    <col min="20" max="20" width="11.5" style="98" bestFit="1" customWidth="1"/>
    <col min="21" max="16384" width="9.33203125" style="98"/>
  </cols>
  <sheetData>
    <row r="1" spans="1:17" ht="20.45" customHeight="1" x14ac:dyDescent="0.2">
      <c r="A1" s="268" t="s">
        <v>0</v>
      </c>
      <c r="B1" s="269"/>
      <c r="C1" s="269"/>
      <c r="D1" s="269"/>
      <c r="E1" s="269"/>
      <c r="F1" s="269"/>
      <c r="G1" s="269"/>
      <c r="H1" s="272"/>
      <c r="I1" s="272"/>
      <c r="J1" s="273"/>
    </row>
    <row r="2" spans="1:17" ht="20.100000000000001" customHeight="1" x14ac:dyDescent="0.2">
      <c r="A2" s="270"/>
      <c r="B2" s="271"/>
      <c r="C2" s="271"/>
      <c r="D2" s="271"/>
      <c r="E2" s="271"/>
      <c r="F2" s="271"/>
      <c r="G2" s="271"/>
      <c r="H2" s="274"/>
      <c r="I2" s="274"/>
      <c r="J2" s="275"/>
    </row>
    <row r="3" spans="1:17" ht="21" customHeight="1" x14ac:dyDescent="0.2">
      <c r="A3" s="276" t="s">
        <v>56</v>
      </c>
      <c r="B3" s="277"/>
      <c r="C3" s="277"/>
      <c r="D3" s="277"/>
      <c r="E3" s="277"/>
      <c r="F3" s="277"/>
      <c r="G3" s="277"/>
      <c r="H3" s="277"/>
      <c r="I3" s="277"/>
      <c r="J3" s="278"/>
    </row>
    <row r="4" spans="1:17" ht="18.75" x14ac:dyDescent="0.2">
      <c r="A4" s="279" t="s">
        <v>2</v>
      </c>
      <c r="B4" s="281" t="s">
        <v>3</v>
      </c>
      <c r="C4" s="281" t="s">
        <v>4</v>
      </c>
      <c r="D4" s="283" t="s">
        <v>5</v>
      </c>
      <c r="E4" s="285" t="s">
        <v>51</v>
      </c>
      <c r="F4" s="286"/>
      <c r="G4" s="285" t="s">
        <v>53</v>
      </c>
      <c r="H4" s="286"/>
      <c r="I4" s="287" t="s">
        <v>54</v>
      </c>
      <c r="J4" s="288"/>
    </row>
    <row r="5" spans="1:17" ht="18.75" x14ac:dyDescent="0.2">
      <c r="A5" s="280"/>
      <c r="B5" s="282"/>
      <c r="C5" s="282"/>
      <c r="D5" s="284"/>
      <c r="E5" s="106" t="s">
        <v>52</v>
      </c>
      <c r="F5" s="107" t="s">
        <v>41</v>
      </c>
      <c r="G5" s="106" t="s">
        <v>52</v>
      </c>
      <c r="H5" s="107" t="s">
        <v>41</v>
      </c>
      <c r="I5" s="108" t="s">
        <v>51</v>
      </c>
      <c r="J5" s="109" t="s">
        <v>53</v>
      </c>
    </row>
    <row r="6" spans="1:17" ht="18.75" x14ac:dyDescent="0.2">
      <c r="A6" s="116">
        <v>2</v>
      </c>
      <c r="B6" s="117" t="s">
        <v>11</v>
      </c>
      <c r="C6" s="118"/>
      <c r="D6" s="118"/>
      <c r="E6" s="119"/>
      <c r="F6" s="119"/>
      <c r="G6" s="119"/>
      <c r="H6" s="119"/>
      <c r="I6" s="119"/>
      <c r="J6" s="120"/>
    </row>
    <row r="7" spans="1:17" ht="121.5" customHeight="1" x14ac:dyDescent="0.2">
      <c r="A7" s="121">
        <v>2.1</v>
      </c>
      <c r="B7" s="122" t="s">
        <v>45</v>
      </c>
      <c r="C7" s="123"/>
      <c r="D7" s="124"/>
      <c r="E7" s="125"/>
      <c r="F7" s="125"/>
      <c r="G7" s="125"/>
      <c r="H7" s="125"/>
      <c r="I7" s="125"/>
      <c r="J7" s="126"/>
    </row>
    <row r="8" spans="1:17" ht="18.75" x14ac:dyDescent="0.2">
      <c r="A8" s="127" t="s">
        <v>7</v>
      </c>
      <c r="B8" s="128" t="s">
        <v>35</v>
      </c>
      <c r="C8" s="129">
        <v>1830</v>
      </c>
      <c r="D8" s="130" t="s">
        <v>12</v>
      </c>
      <c r="E8" s="131">
        <v>270</v>
      </c>
      <c r="F8" s="132">
        <v>70</v>
      </c>
      <c r="G8" s="131">
        <f>E8*C8</f>
        <v>494100</v>
      </c>
      <c r="H8" s="131">
        <f>F8*C8</f>
        <v>128100</v>
      </c>
      <c r="I8" s="132">
        <f>F8+E8</f>
        <v>340</v>
      </c>
      <c r="J8" s="133">
        <f>H8+G8</f>
        <v>622200</v>
      </c>
      <c r="L8" s="98">
        <v>1.2689999999999999</v>
      </c>
      <c r="M8" s="100">
        <v>543.7352245862885</v>
      </c>
      <c r="N8" s="101">
        <v>141.84397163120568</v>
      </c>
    </row>
    <row r="9" spans="1:17" ht="18.75" x14ac:dyDescent="0.2">
      <c r="A9" s="127" t="s">
        <v>8</v>
      </c>
      <c r="B9" s="128" t="s">
        <v>36</v>
      </c>
      <c r="C9" s="129">
        <v>700</v>
      </c>
      <c r="D9" s="130" t="s">
        <v>12</v>
      </c>
      <c r="E9" s="131">
        <v>270</v>
      </c>
      <c r="F9" s="132">
        <v>70</v>
      </c>
      <c r="G9" s="131">
        <f>E9*C9</f>
        <v>189000</v>
      </c>
      <c r="H9" s="131">
        <f>F9*C9</f>
        <v>49000</v>
      </c>
      <c r="I9" s="132">
        <f>F9+E9</f>
        <v>340</v>
      </c>
      <c r="J9" s="133">
        <f>H9+G9</f>
        <v>238000</v>
      </c>
      <c r="M9" s="100"/>
      <c r="N9" s="101"/>
    </row>
    <row r="10" spans="1:17" ht="97.5" customHeight="1" x14ac:dyDescent="0.2">
      <c r="A10" s="121">
        <v>2.2000000000000002</v>
      </c>
      <c r="B10" s="134" t="s">
        <v>70</v>
      </c>
      <c r="C10" s="129"/>
      <c r="D10" s="130"/>
      <c r="E10" s="135"/>
      <c r="F10" s="136"/>
      <c r="G10" s="137"/>
      <c r="H10" s="137"/>
      <c r="I10" s="136"/>
      <c r="J10" s="138"/>
    </row>
    <row r="11" spans="1:17" ht="18.75" x14ac:dyDescent="0.2">
      <c r="A11" s="121" t="s">
        <v>7</v>
      </c>
      <c r="B11" s="139" t="s">
        <v>13</v>
      </c>
      <c r="C11" s="129">
        <v>2530</v>
      </c>
      <c r="D11" s="130" t="s">
        <v>12</v>
      </c>
      <c r="E11" s="131">
        <v>127</v>
      </c>
      <c r="F11" s="132">
        <v>65</v>
      </c>
      <c r="G11" s="131">
        <f>E11*C11</f>
        <v>321310</v>
      </c>
      <c r="H11" s="131">
        <f>F11*C11</f>
        <v>164450</v>
      </c>
      <c r="I11" s="132">
        <f>F11+E11</f>
        <v>192</v>
      </c>
      <c r="J11" s="133">
        <f>H11+G11</f>
        <v>485760</v>
      </c>
      <c r="L11" s="98">
        <v>1.2689999999999999</v>
      </c>
      <c r="M11" s="100">
        <v>189.12529550827423</v>
      </c>
      <c r="N11" s="101">
        <v>89.834515366430267</v>
      </c>
      <c r="Q11" s="100">
        <f>F11+E11</f>
        <v>192</v>
      </c>
    </row>
    <row r="12" spans="1:17" ht="37.5" x14ac:dyDescent="0.2">
      <c r="A12" s="121">
        <v>2.4</v>
      </c>
      <c r="B12" s="128" t="s">
        <v>72</v>
      </c>
      <c r="C12" s="142"/>
      <c r="D12" s="142"/>
      <c r="E12" s="135"/>
      <c r="F12" s="136"/>
      <c r="G12" s="137"/>
      <c r="H12" s="137"/>
      <c r="I12" s="136"/>
      <c r="J12" s="138"/>
    </row>
    <row r="13" spans="1:17" ht="18.75" x14ac:dyDescent="0.2">
      <c r="A13" s="173" t="s">
        <v>7</v>
      </c>
      <c r="B13" s="174" t="s">
        <v>15</v>
      </c>
      <c r="C13" s="140">
        <v>100</v>
      </c>
      <c r="D13" s="141" t="s">
        <v>16</v>
      </c>
      <c r="E13" s="131">
        <v>480</v>
      </c>
      <c r="F13" s="132">
        <v>40</v>
      </c>
      <c r="G13" s="131">
        <f>E13*C13</f>
        <v>48000</v>
      </c>
      <c r="H13" s="131">
        <f>F13*C13</f>
        <v>4000</v>
      </c>
      <c r="I13" s="132">
        <f>F13+E13</f>
        <v>520</v>
      </c>
      <c r="J13" s="133">
        <f>H13+G13</f>
        <v>52000</v>
      </c>
      <c r="L13" s="98">
        <v>1.2689999999999999</v>
      </c>
      <c r="M13" s="100">
        <v>1576.0441292356188</v>
      </c>
      <c r="N13" s="101">
        <v>472.81323877068559</v>
      </c>
    </row>
    <row r="14" spans="1:17" ht="18.75" x14ac:dyDescent="0.2">
      <c r="A14" s="175">
        <v>3</v>
      </c>
      <c r="B14" s="176" t="s">
        <v>18</v>
      </c>
      <c r="C14" s="177"/>
      <c r="D14" s="149"/>
      <c r="E14" s="151"/>
      <c r="F14" s="151"/>
      <c r="G14" s="151"/>
      <c r="H14" s="151"/>
      <c r="I14" s="151"/>
      <c r="J14" s="152"/>
    </row>
    <row r="15" spans="1:17" ht="56.25" x14ac:dyDescent="0.2">
      <c r="A15" s="153">
        <v>3.1</v>
      </c>
      <c r="B15" s="128" t="s">
        <v>73</v>
      </c>
      <c r="C15" s="142"/>
      <c r="D15" s="142"/>
      <c r="E15" s="135"/>
      <c r="F15" s="136"/>
      <c r="G15" s="137"/>
      <c r="H15" s="137"/>
      <c r="I15" s="136"/>
      <c r="J15" s="138"/>
    </row>
    <row r="16" spans="1:17" ht="18.75" x14ac:dyDescent="0.2">
      <c r="A16" s="153" t="s">
        <v>7</v>
      </c>
      <c r="B16" s="128" t="s">
        <v>20</v>
      </c>
      <c r="C16" s="156">
        <v>25</v>
      </c>
      <c r="D16" s="157" t="s">
        <v>12</v>
      </c>
      <c r="E16" s="131">
        <v>3132</v>
      </c>
      <c r="F16" s="132">
        <v>162</v>
      </c>
      <c r="G16" s="131">
        <f>E16*C16</f>
        <v>78300</v>
      </c>
      <c r="H16" s="131">
        <f>F16*C16</f>
        <v>4050</v>
      </c>
      <c r="I16" s="132">
        <f>F16+E16</f>
        <v>3294</v>
      </c>
      <c r="J16" s="133">
        <f>H16+G16</f>
        <v>82350</v>
      </c>
      <c r="L16" s="98">
        <v>1.2689999999999999</v>
      </c>
      <c r="M16" s="100">
        <v>5200.9456264775417</v>
      </c>
      <c r="N16" s="101">
        <v>1134.7517730496454</v>
      </c>
    </row>
    <row r="17" spans="1:20" ht="56.25" x14ac:dyDescent="0.2">
      <c r="A17" s="153">
        <v>3.2</v>
      </c>
      <c r="B17" s="134" t="s">
        <v>74</v>
      </c>
      <c r="C17" s="142"/>
      <c r="D17" s="142"/>
      <c r="E17" s="158"/>
      <c r="F17" s="136"/>
      <c r="G17" s="137"/>
      <c r="H17" s="137"/>
      <c r="I17" s="136"/>
      <c r="J17" s="138"/>
    </row>
    <row r="18" spans="1:20" ht="18.75" x14ac:dyDescent="0.2">
      <c r="A18" s="153" t="s">
        <v>7</v>
      </c>
      <c r="B18" s="134" t="s">
        <v>24</v>
      </c>
      <c r="C18" s="159">
        <v>66</v>
      </c>
      <c r="D18" s="141" t="s">
        <v>12</v>
      </c>
      <c r="E18" s="131">
        <v>3888</v>
      </c>
      <c r="F18" s="132">
        <v>162</v>
      </c>
      <c r="G18" s="131">
        <f>E18*C18</f>
        <v>256608</v>
      </c>
      <c r="H18" s="131">
        <f>F18*C18</f>
        <v>10692</v>
      </c>
      <c r="I18" s="132">
        <f>F18+E18</f>
        <v>4050</v>
      </c>
      <c r="J18" s="133">
        <f>H18+G18</f>
        <v>267300</v>
      </c>
      <c r="L18" s="98">
        <v>1.2689999999999999</v>
      </c>
      <c r="M18" s="100">
        <v>5910.1654846335705</v>
      </c>
      <c r="N18" s="101">
        <v>945.62647754137117</v>
      </c>
    </row>
    <row r="19" spans="1:20" ht="18.75" x14ac:dyDescent="0.2">
      <c r="A19" s="153" t="s">
        <v>8</v>
      </c>
      <c r="B19" s="134" t="s">
        <v>25</v>
      </c>
      <c r="C19" s="160">
        <v>60</v>
      </c>
      <c r="D19" s="141" t="s">
        <v>12</v>
      </c>
      <c r="E19" s="131">
        <v>3888</v>
      </c>
      <c r="F19" s="132">
        <v>162</v>
      </c>
      <c r="G19" s="131">
        <f>E19*C19</f>
        <v>233280</v>
      </c>
      <c r="H19" s="131">
        <f>F19*C19</f>
        <v>9720</v>
      </c>
      <c r="I19" s="132">
        <f>F19+E19</f>
        <v>4050</v>
      </c>
      <c r="J19" s="133">
        <f>H19+G19</f>
        <v>243000</v>
      </c>
      <c r="L19" s="98">
        <v>1.2689999999999999</v>
      </c>
      <c r="M19" s="100">
        <v>6698.1875492513791</v>
      </c>
      <c r="N19" s="101">
        <v>945.62647754137117</v>
      </c>
    </row>
    <row r="20" spans="1:20" ht="18.75" x14ac:dyDescent="0.2">
      <c r="A20" s="178" t="s">
        <v>9</v>
      </c>
      <c r="B20" s="128" t="s">
        <v>46</v>
      </c>
      <c r="C20" s="160">
        <v>12</v>
      </c>
      <c r="D20" s="179" t="s">
        <v>12</v>
      </c>
      <c r="E20" s="131">
        <v>3888</v>
      </c>
      <c r="F20" s="132">
        <v>162</v>
      </c>
      <c r="G20" s="131">
        <f>E20*C20</f>
        <v>46656</v>
      </c>
      <c r="H20" s="131">
        <f>F20*C20</f>
        <v>1944</v>
      </c>
      <c r="I20" s="132">
        <f>F20+E20</f>
        <v>4050</v>
      </c>
      <c r="J20" s="133">
        <f>H20+G20</f>
        <v>48600</v>
      </c>
      <c r="L20" s="98">
        <v>1.2689999999999999</v>
      </c>
      <c r="M20" s="100">
        <v>5910.1654846335705</v>
      </c>
      <c r="N20" s="101">
        <v>945.62647754137117</v>
      </c>
    </row>
    <row r="21" spans="1:20" ht="18.75" x14ac:dyDescent="0.2">
      <c r="A21" s="178" t="s">
        <v>10</v>
      </c>
      <c r="B21" s="128" t="s">
        <v>49</v>
      </c>
      <c r="C21" s="160">
        <v>1</v>
      </c>
      <c r="D21" s="179" t="s">
        <v>17</v>
      </c>
      <c r="E21" s="131"/>
      <c r="F21" s="132"/>
      <c r="G21" s="131">
        <f>E21*C21</f>
        <v>0</v>
      </c>
      <c r="H21" s="131">
        <f>F21*C21</f>
        <v>0</v>
      </c>
      <c r="I21" s="132">
        <f>F21+E21</f>
        <v>0</v>
      </c>
      <c r="J21" s="133">
        <f>H21+G21</f>
        <v>0</v>
      </c>
      <c r="L21" s="98">
        <v>1.2689999999999999</v>
      </c>
      <c r="M21" s="100">
        <v>5910.1654846335705</v>
      </c>
      <c r="N21" s="101">
        <v>945.62647754137117</v>
      </c>
    </row>
    <row r="22" spans="1:20" ht="18.75" x14ac:dyDescent="0.2">
      <c r="A22" s="178"/>
      <c r="B22" s="142"/>
      <c r="C22" s="142"/>
      <c r="D22" s="161"/>
      <c r="E22" s="158"/>
      <c r="F22" s="136"/>
      <c r="G22" s="137"/>
      <c r="H22" s="137"/>
      <c r="I22" s="136"/>
      <c r="J22" s="138"/>
      <c r="M22" s="100"/>
      <c r="N22" s="101"/>
    </row>
    <row r="23" spans="1:20" ht="18.75" x14ac:dyDescent="0.3">
      <c r="A23" s="180">
        <v>9</v>
      </c>
      <c r="B23" s="163" t="s">
        <v>47</v>
      </c>
      <c r="C23" s="181"/>
      <c r="D23" s="182"/>
      <c r="E23" s="165"/>
      <c r="F23" s="165"/>
      <c r="G23" s="165"/>
      <c r="H23" s="165"/>
      <c r="I23" s="165"/>
      <c r="J23" s="166"/>
    </row>
    <row r="24" spans="1:20" ht="18.75" x14ac:dyDescent="0.2">
      <c r="A24" s="127"/>
      <c r="B24" s="167" t="s">
        <v>80</v>
      </c>
      <c r="C24" s="160">
        <v>1</v>
      </c>
      <c r="D24" s="183" t="s">
        <v>17</v>
      </c>
      <c r="E24" s="131">
        <v>0</v>
      </c>
      <c r="F24" s="132">
        <v>15000</v>
      </c>
      <c r="G24" s="131">
        <f>E24*C24</f>
        <v>0</v>
      </c>
      <c r="H24" s="131">
        <f>F24*C24</f>
        <v>15000</v>
      </c>
      <c r="I24" s="132">
        <f>F24+E24</f>
        <v>15000</v>
      </c>
      <c r="J24" s="133">
        <f>H24+G24</f>
        <v>15000</v>
      </c>
      <c r="L24" s="98">
        <v>1.2689999999999999</v>
      </c>
      <c r="M24" s="100">
        <v>0</v>
      </c>
      <c r="N24" s="101">
        <v>51221.434200157608</v>
      </c>
    </row>
    <row r="25" spans="1:20" s="171" customFormat="1" ht="26.25" customHeight="1" thickBot="1" x14ac:dyDescent="0.25">
      <c r="A25" s="289" t="s">
        <v>55</v>
      </c>
      <c r="B25" s="290"/>
      <c r="C25" s="290"/>
      <c r="D25" s="290"/>
      <c r="E25" s="290"/>
      <c r="F25" s="291"/>
      <c r="G25" s="170">
        <f>SUM(G6:G24)</f>
        <v>1667254</v>
      </c>
      <c r="H25" s="170">
        <f>SUM(H6:H24)</f>
        <v>386956</v>
      </c>
      <c r="I25" s="170"/>
      <c r="J25" s="170">
        <f>SUM(J6:J24)</f>
        <v>2054210</v>
      </c>
      <c r="O25" s="171">
        <v>36374947.870764397</v>
      </c>
      <c r="P25" s="172">
        <f>J25-O25</f>
        <v>-34320737.870764397</v>
      </c>
    </row>
    <row r="26" spans="1:20" x14ac:dyDescent="0.2">
      <c r="A26" s="266"/>
      <c r="B26" s="267"/>
      <c r="C26" s="267"/>
      <c r="D26" s="267"/>
      <c r="E26" s="267"/>
      <c r="F26" s="267"/>
      <c r="G26" s="267"/>
      <c r="H26" s="267"/>
      <c r="I26" s="267"/>
      <c r="J26" s="267"/>
    </row>
    <row r="27" spans="1:20" x14ac:dyDescent="0.2">
      <c r="A27" s="267"/>
      <c r="B27" s="267"/>
      <c r="C27" s="267"/>
      <c r="D27" s="267"/>
      <c r="E27" s="267"/>
      <c r="F27" s="267"/>
      <c r="G27" s="267"/>
      <c r="H27" s="267"/>
      <c r="I27" s="267"/>
      <c r="J27" s="267"/>
    </row>
    <row r="28" spans="1:20" x14ac:dyDescent="0.2">
      <c r="A28" s="267"/>
      <c r="B28" s="267"/>
      <c r="C28" s="267"/>
      <c r="D28" s="267"/>
      <c r="E28" s="267"/>
      <c r="F28" s="267"/>
      <c r="G28" s="267"/>
      <c r="H28" s="267"/>
      <c r="I28" s="267"/>
      <c r="J28" s="267"/>
    </row>
    <row r="29" spans="1:20" x14ac:dyDescent="0.2">
      <c r="A29" s="267"/>
      <c r="B29" s="267"/>
      <c r="C29" s="267"/>
      <c r="D29" s="267"/>
      <c r="E29" s="267"/>
      <c r="F29" s="267"/>
      <c r="G29" s="267"/>
      <c r="H29" s="267"/>
      <c r="I29" s="267"/>
      <c r="J29" s="267"/>
    </row>
    <row r="30" spans="1:20" ht="27.75" customHeight="1" x14ac:dyDescent="0.2">
      <c r="A30" s="267"/>
      <c r="B30" s="267"/>
      <c r="C30" s="267"/>
      <c r="D30" s="267"/>
      <c r="E30" s="267"/>
      <c r="F30" s="267"/>
      <c r="G30" s="267"/>
      <c r="H30" s="267"/>
      <c r="I30" s="267"/>
      <c r="J30" s="267"/>
      <c r="T30" s="351">
        <f>C18+'First Duct'!C20+'Second Duct'!C20+'Third Duct'!C20</f>
        <v>608.94000000000005</v>
      </c>
    </row>
    <row r="31" spans="1:20" hidden="1" x14ac:dyDescent="0.2">
      <c r="J31" s="102">
        <f>J25/F34</f>
        <v>9.0890226096190435E-2</v>
      </c>
    </row>
    <row r="32" spans="1:20" hidden="1" x14ac:dyDescent="0.2"/>
    <row r="33" spans="6:10" hidden="1" x14ac:dyDescent="0.2"/>
    <row r="34" spans="6:10" ht="15.75" hidden="1" x14ac:dyDescent="0.2">
      <c r="F34" s="103">
        <v>22601000</v>
      </c>
      <c r="J34" s="97" t="e">
        <f>#REF!</f>
        <v>#REF!</v>
      </c>
    </row>
    <row r="35" spans="6:10" hidden="1" x14ac:dyDescent="0.2"/>
    <row r="36" spans="6:10" hidden="1" x14ac:dyDescent="0.2"/>
    <row r="37" spans="6:10" x14ac:dyDescent="0.2">
      <c r="F37" s="102">
        <f>F25/F34</f>
        <v>0</v>
      </c>
    </row>
  </sheetData>
  <mergeCells count="12">
    <mergeCell ref="A26:J30"/>
    <mergeCell ref="A1:G2"/>
    <mergeCell ref="H1:J2"/>
    <mergeCell ref="A3:J3"/>
    <mergeCell ref="A4:A5"/>
    <mergeCell ref="B4:B5"/>
    <mergeCell ref="C4:C5"/>
    <mergeCell ref="D4:D5"/>
    <mergeCell ref="E4:F4"/>
    <mergeCell ref="G4:H4"/>
    <mergeCell ref="I4:J4"/>
    <mergeCell ref="A25:F25"/>
  </mergeCells>
  <printOptions horizontalCentered="1"/>
  <pageMargins left="0.5" right="0.5" top="0.5" bottom="0.5" header="0.3" footer="0.3"/>
  <pageSetup paperSize="9" scale="69"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
  <sheetViews>
    <sheetView view="pageBreakPreview" topLeftCell="A13" zoomScale="80" zoomScaleNormal="90" zoomScaleSheetLayoutView="80" workbookViewId="0">
      <selection activeCell="B26" sqref="B26"/>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72" bestFit="1" customWidth="1"/>
    <col min="6" max="6" width="15.33203125" style="72" bestFit="1" customWidth="1"/>
    <col min="7" max="7" width="20.33203125" style="72" bestFit="1" customWidth="1"/>
    <col min="8" max="8" width="17.33203125" style="72" bestFit="1" customWidth="1"/>
    <col min="9" max="9" width="13.83203125" style="72" bestFit="1" customWidth="1"/>
    <col min="10" max="10" width="21.1640625" style="72"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ht="20.45" customHeight="1" x14ac:dyDescent="0.2">
      <c r="A1" s="298" t="s">
        <v>0</v>
      </c>
      <c r="B1" s="299"/>
      <c r="C1" s="299"/>
      <c r="D1" s="299"/>
      <c r="E1" s="299"/>
      <c r="F1" s="299"/>
      <c r="G1" s="299"/>
      <c r="H1" s="302"/>
      <c r="I1" s="302"/>
      <c r="J1" s="303"/>
    </row>
    <row r="2" spans="1:17" ht="20.100000000000001" customHeight="1" x14ac:dyDescent="0.2">
      <c r="A2" s="300"/>
      <c r="B2" s="301"/>
      <c r="C2" s="301"/>
      <c r="D2" s="301"/>
      <c r="E2" s="301"/>
      <c r="F2" s="301"/>
      <c r="G2" s="301"/>
      <c r="H2" s="304"/>
      <c r="I2" s="304"/>
      <c r="J2" s="305"/>
    </row>
    <row r="3" spans="1:17" ht="21" customHeight="1" x14ac:dyDescent="0.2">
      <c r="A3" s="306" t="s">
        <v>1</v>
      </c>
      <c r="B3" s="307"/>
      <c r="C3" s="307"/>
      <c r="D3" s="307"/>
      <c r="E3" s="307"/>
      <c r="F3" s="307"/>
      <c r="G3" s="307"/>
      <c r="H3" s="307"/>
      <c r="I3" s="307"/>
      <c r="J3" s="308"/>
    </row>
    <row r="4" spans="1:17" ht="15.75" customHeight="1" x14ac:dyDescent="0.2">
      <c r="A4" s="309" t="s">
        <v>2</v>
      </c>
      <c r="B4" s="311" t="s">
        <v>3</v>
      </c>
      <c r="C4" s="311" t="s">
        <v>4</v>
      </c>
      <c r="D4" s="313" t="s">
        <v>5</v>
      </c>
      <c r="E4" s="292" t="s">
        <v>51</v>
      </c>
      <c r="F4" s="293"/>
      <c r="G4" s="292" t="s">
        <v>53</v>
      </c>
      <c r="H4" s="293"/>
      <c r="I4" s="294" t="s">
        <v>54</v>
      </c>
      <c r="J4" s="295"/>
    </row>
    <row r="5" spans="1:17" ht="21" x14ac:dyDescent="0.2">
      <c r="A5" s="310"/>
      <c r="B5" s="312"/>
      <c r="C5" s="312"/>
      <c r="D5" s="314"/>
      <c r="E5" s="104" t="s">
        <v>52</v>
      </c>
      <c r="F5" s="105" t="s">
        <v>41</v>
      </c>
      <c r="G5" s="104" t="s">
        <v>52</v>
      </c>
      <c r="H5" s="105" t="s">
        <v>41</v>
      </c>
      <c r="I5" s="110" t="s">
        <v>51</v>
      </c>
      <c r="J5" s="111" t="s">
        <v>53</v>
      </c>
    </row>
    <row r="6" spans="1:17" ht="15" x14ac:dyDescent="0.25">
      <c r="A6" s="10"/>
      <c r="B6" s="11" t="s">
        <v>6</v>
      </c>
      <c r="C6" s="12"/>
      <c r="D6" s="12"/>
      <c r="E6" s="13"/>
      <c r="F6" s="14"/>
      <c r="G6" s="13"/>
      <c r="H6" s="14"/>
      <c r="I6" s="14"/>
      <c r="J6" s="15"/>
    </row>
    <row r="7" spans="1:17" s="112" customFormat="1" ht="18.75" x14ac:dyDescent="0.2">
      <c r="A7" s="116">
        <v>2</v>
      </c>
      <c r="B7" s="117" t="s">
        <v>11</v>
      </c>
      <c r="C7" s="118"/>
      <c r="D7" s="118"/>
      <c r="E7" s="119"/>
      <c r="F7" s="119"/>
      <c r="G7" s="119"/>
      <c r="H7" s="119"/>
      <c r="I7" s="119"/>
      <c r="J7" s="120"/>
    </row>
    <row r="8" spans="1:17" s="112" customFormat="1" ht="95.25" customHeight="1" x14ac:dyDescent="0.2">
      <c r="A8" s="121">
        <v>2.1</v>
      </c>
      <c r="B8" s="122" t="s">
        <v>45</v>
      </c>
      <c r="C8" s="123"/>
      <c r="D8" s="124"/>
      <c r="E8" s="125"/>
      <c r="F8" s="125"/>
      <c r="G8" s="125"/>
      <c r="H8" s="125"/>
      <c r="I8" s="125"/>
      <c r="J8" s="126"/>
      <c r="Q8" s="113"/>
    </row>
    <row r="9" spans="1:17" s="112" customFormat="1" ht="18.75" x14ac:dyDescent="0.2">
      <c r="A9" s="127" t="s">
        <v>7</v>
      </c>
      <c r="B9" s="128" t="s">
        <v>35</v>
      </c>
      <c r="C9" s="129">
        <v>1893.76</v>
      </c>
      <c r="D9" s="130" t="s">
        <v>12</v>
      </c>
      <c r="E9" s="131">
        <v>270</v>
      </c>
      <c r="F9" s="132">
        <v>70</v>
      </c>
      <c r="G9" s="131">
        <f>E9*C9</f>
        <v>511315.20000000001</v>
      </c>
      <c r="H9" s="131">
        <f>F9*C9</f>
        <v>132563.20000000001</v>
      </c>
      <c r="I9" s="132">
        <f>F9+E9</f>
        <v>340</v>
      </c>
      <c r="J9" s="133">
        <f>H9+G9</f>
        <v>643878.40000000002</v>
      </c>
      <c r="L9" s="112">
        <v>1.2689999999999999</v>
      </c>
      <c r="M9" s="114">
        <v>543.7352245862885</v>
      </c>
      <c r="N9" s="115">
        <v>141.84397163120568</v>
      </c>
    </row>
    <row r="10" spans="1:17" s="112" customFormat="1" ht="18.75" x14ac:dyDescent="0.2">
      <c r="A10" s="127" t="s">
        <v>8</v>
      </c>
      <c r="B10" s="128" t="s">
        <v>36</v>
      </c>
      <c r="C10" s="129">
        <v>2797.6</v>
      </c>
      <c r="D10" s="130" t="s">
        <v>12</v>
      </c>
      <c r="E10" s="131">
        <v>270</v>
      </c>
      <c r="F10" s="132">
        <v>70</v>
      </c>
      <c r="G10" s="131">
        <f>E10*C10</f>
        <v>755352</v>
      </c>
      <c r="H10" s="131">
        <f>F10*C10</f>
        <v>195832</v>
      </c>
      <c r="I10" s="132">
        <f>F10+E10</f>
        <v>340</v>
      </c>
      <c r="J10" s="133">
        <f>H10+G10</f>
        <v>951184</v>
      </c>
      <c r="M10" s="114"/>
      <c r="N10" s="115"/>
    </row>
    <row r="11" spans="1:17" s="112" customFormat="1" ht="75" x14ac:dyDescent="0.2">
      <c r="A11" s="121">
        <v>2.2000000000000002</v>
      </c>
      <c r="B11" s="134" t="s">
        <v>70</v>
      </c>
      <c r="C11" s="129"/>
      <c r="D11" s="130"/>
      <c r="E11" s="135"/>
      <c r="F11" s="136"/>
      <c r="G11" s="137"/>
      <c r="H11" s="137"/>
      <c r="I11" s="136"/>
      <c r="J11" s="138"/>
    </row>
    <row r="12" spans="1:17" s="112" customFormat="1" ht="18.75" x14ac:dyDescent="0.2">
      <c r="A12" s="121" t="s">
        <v>7</v>
      </c>
      <c r="B12" s="139" t="s">
        <v>13</v>
      </c>
      <c r="C12" s="129">
        <v>4691</v>
      </c>
      <c r="D12" s="130" t="s">
        <v>12</v>
      </c>
      <c r="E12" s="131">
        <v>127</v>
      </c>
      <c r="F12" s="132">
        <v>65</v>
      </c>
      <c r="G12" s="131">
        <f>E12*C12</f>
        <v>595757</v>
      </c>
      <c r="H12" s="131">
        <f>F12*C12</f>
        <v>304915</v>
      </c>
      <c r="I12" s="132">
        <f>F12+E12</f>
        <v>192</v>
      </c>
      <c r="J12" s="133">
        <f>H12+G12</f>
        <v>900672</v>
      </c>
      <c r="L12" s="112">
        <v>1.2689999999999999</v>
      </c>
      <c r="M12" s="114">
        <v>189.12529550827423</v>
      </c>
      <c r="N12" s="115">
        <v>89.834515366430267</v>
      </c>
    </row>
    <row r="13" spans="1:17" s="112" customFormat="1" ht="105" customHeight="1" x14ac:dyDescent="0.2">
      <c r="A13" s="121">
        <v>2.2999999999999998</v>
      </c>
      <c r="B13" s="128" t="s">
        <v>71</v>
      </c>
      <c r="C13" s="140"/>
      <c r="D13" s="141"/>
      <c r="E13" s="135"/>
      <c r="F13" s="136"/>
      <c r="G13" s="137"/>
      <c r="H13" s="137"/>
      <c r="I13" s="136"/>
      <c r="J13" s="138"/>
    </row>
    <row r="14" spans="1:17" s="112" customFormat="1" ht="37.5" x14ac:dyDescent="0.2">
      <c r="A14" s="127">
        <v>2.4</v>
      </c>
      <c r="B14" s="128" t="s">
        <v>72</v>
      </c>
      <c r="C14" s="142"/>
      <c r="D14" s="143"/>
      <c r="E14" s="131"/>
      <c r="F14" s="132"/>
      <c r="G14" s="131">
        <f>E14*C14</f>
        <v>0</v>
      </c>
      <c r="H14" s="131">
        <f>F14*C14</f>
        <v>0</v>
      </c>
      <c r="I14" s="132">
        <f>F14+E14</f>
        <v>0</v>
      </c>
      <c r="J14" s="133">
        <f>H14+G14</f>
        <v>0</v>
      </c>
    </row>
    <row r="15" spans="1:17" s="112" customFormat="1" ht="18.75" x14ac:dyDescent="0.2">
      <c r="A15" s="144" t="s">
        <v>7</v>
      </c>
      <c r="B15" s="128" t="s">
        <v>15</v>
      </c>
      <c r="C15" s="140">
        <v>250</v>
      </c>
      <c r="D15" s="145" t="s">
        <v>16</v>
      </c>
      <c r="E15" s="131">
        <v>480</v>
      </c>
      <c r="F15" s="132">
        <v>40</v>
      </c>
      <c r="G15" s="131">
        <f>E15*C15</f>
        <v>120000</v>
      </c>
      <c r="H15" s="131">
        <f>F15*C15</f>
        <v>10000</v>
      </c>
      <c r="I15" s="132">
        <f>F15+E15</f>
        <v>520</v>
      </c>
      <c r="J15" s="133">
        <f>H15+G15</f>
        <v>130000</v>
      </c>
      <c r="L15" s="112">
        <v>1.2689999999999999</v>
      </c>
      <c r="M15" s="114">
        <v>1576.0441292356188</v>
      </c>
      <c r="N15" s="115">
        <v>472.81323877068559</v>
      </c>
    </row>
    <row r="16" spans="1:17" s="112" customFormat="1" ht="18.75" x14ac:dyDescent="0.2">
      <c r="A16" s="146">
        <v>3</v>
      </c>
      <c r="B16" s="147" t="s">
        <v>18</v>
      </c>
      <c r="C16" s="148"/>
      <c r="D16" s="149"/>
      <c r="E16" s="150"/>
      <c r="F16" s="151"/>
      <c r="G16" s="151"/>
      <c r="H16" s="151"/>
      <c r="I16" s="151"/>
      <c r="J16" s="152"/>
    </row>
    <row r="17" spans="1:16" s="112" customFormat="1" ht="48" customHeight="1" x14ac:dyDescent="0.2">
      <c r="A17" s="153">
        <v>3.1</v>
      </c>
      <c r="B17" s="128" t="s">
        <v>73</v>
      </c>
      <c r="C17" s="142"/>
      <c r="D17" s="154"/>
      <c r="E17" s="135"/>
      <c r="F17" s="155"/>
      <c r="G17" s="137"/>
      <c r="H17" s="137"/>
      <c r="I17" s="136"/>
      <c r="J17" s="138"/>
    </row>
    <row r="18" spans="1:16" s="112" customFormat="1" ht="18.75" x14ac:dyDescent="0.2">
      <c r="A18" s="153" t="s">
        <v>7</v>
      </c>
      <c r="B18" s="128" t="s">
        <v>20</v>
      </c>
      <c r="C18" s="156">
        <v>40</v>
      </c>
      <c r="D18" s="157" t="s">
        <v>12</v>
      </c>
      <c r="E18" s="131">
        <v>3132</v>
      </c>
      <c r="F18" s="132">
        <v>162</v>
      </c>
      <c r="G18" s="131">
        <f>E18*C18</f>
        <v>125280</v>
      </c>
      <c r="H18" s="131">
        <f>F18*C18</f>
        <v>6480</v>
      </c>
      <c r="I18" s="132">
        <f>F18+E18</f>
        <v>3294</v>
      </c>
      <c r="J18" s="133">
        <f>H18+G18</f>
        <v>131760</v>
      </c>
      <c r="L18" s="112">
        <v>1.2689999999999999</v>
      </c>
      <c r="M18" s="114">
        <v>5200.9456264775417</v>
      </c>
      <c r="N18" s="115">
        <v>1134.7517730496454</v>
      </c>
    </row>
    <row r="19" spans="1:16" s="112" customFormat="1" ht="60" customHeight="1" x14ac:dyDescent="0.2">
      <c r="A19" s="153">
        <v>3.2</v>
      </c>
      <c r="B19" s="134" t="s">
        <v>74</v>
      </c>
      <c r="C19" s="142"/>
      <c r="D19" s="142"/>
      <c r="E19" s="158"/>
      <c r="F19" s="136"/>
      <c r="G19" s="137"/>
      <c r="H19" s="137"/>
      <c r="I19" s="136"/>
      <c r="J19" s="138"/>
    </row>
    <row r="20" spans="1:16" s="112" customFormat="1" ht="18.75" x14ac:dyDescent="0.2">
      <c r="A20" s="153" t="s">
        <v>7</v>
      </c>
      <c r="B20" s="134" t="s">
        <v>26</v>
      </c>
      <c r="C20" s="159">
        <v>97.8</v>
      </c>
      <c r="D20" s="141" t="s">
        <v>12</v>
      </c>
      <c r="E20" s="131">
        <v>3888</v>
      </c>
      <c r="F20" s="132">
        <v>162</v>
      </c>
      <c r="G20" s="131">
        <f>E20*C20</f>
        <v>380246.39999999997</v>
      </c>
      <c r="H20" s="131">
        <f>F20*C20</f>
        <v>15843.6</v>
      </c>
      <c r="I20" s="132">
        <f>F20+E20</f>
        <v>4050</v>
      </c>
      <c r="J20" s="133">
        <f>H20+G20</f>
        <v>396089.99999999994</v>
      </c>
      <c r="L20" s="112">
        <v>1.2689999999999999</v>
      </c>
      <c r="M20" s="114">
        <v>5910.1654846335705</v>
      </c>
      <c r="N20" s="115">
        <v>945.62647754137117</v>
      </c>
    </row>
    <row r="21" spans="1:16" s="112" customFormat="1" ht="18.75" x14ac:dyDescent="0.2">
      <c r="A21" s="153" t="s">
        <v>8</v>
      </c>
      <c r="B21" s="134" t="s">
        <v>27</v>
      </c>
      <c r="C21" s="160">
        <v>76.069999999999993</v>
      </c>
      <c r="D21" s="141" t="s">
        <v>12</v>
      </c>
      <c r="E21" s="131">
        <v>3888</v>
      </c>
      <c r="F21" s="132">
        <v>162</v>
      </c>
      <c r="G21" s="131">
        <f t="shared" ref="G21:G23" si="0">E21*C21</f>
        <v>295760.15999999997</v>
      </c>
      <c r="H21" s="131">
        <f t="shared" ref="H21:H23" si="1">F21*C21</f>
        <v>12323.339999999998</v>
      </c>
      <c r="I21" s="132">
        <f t="shared" ref="I21:I23" si="2">F21+E21</f>
        <v>4050</v>
      </c>
      <c r="J21" s="133">
        <f t="shared" ref="J21:J23" si="3">H21+G21</f>
        <v>308083.5</v>
      </c>
      <c r="L21" s="112">
        <v>1.2689999999999999</v>
      </c>
      <c r="M21" s="114">
        <v>6698.1875492513791</v>
      </c>
      <c r="N21" s="115">
        <v>945.62647754137117</v>
      </c>
    </row>
    <row r="22" spans="1:16" s="112" customFormat="1" ht="18.75" x14ac:dyDescent="0.2">
      <c r="A22" s="153" t="s">
        <v>9</v>
      </c>
      <c r="B22" s="134" t="s">
        <v>28</v>
      </c>
      <c r="C22" s="160">
        <v>84.68</v>
      </c>
      <c r="D22" s="141" t="s">
        <v>12</v>
      </c>
      <c r="E22" s="131">
        <v>3888</v>
      </c>
      <c r="F22" s="132">
        <v>162</v>
      </c>
      <c r="G22" s="131">
        <f t="shared" si="0"/>
        <v>329235.84000000003</v>
      </c>
      <c r="H22" s="131">
        <f t="shared" si="1"/>
        <v>13718.160000000002</v>
      </c>
      <c r="I22" s="132">
        <f t="shared" si="2"/>
        <v>4050</v>
      </c>
      <c r="J22" s="133">
        <f t="shared" si="3"/>
        <v>342954</v>
      </c>
      <c r="L22" s="112">
        <v>1.2689999999999999</v>
      </c>
      <c r="M22" s="114">
        <v>5910.1654846335705</v>
      </c>
      <c r="N22" s="115">
        <v>945.62647754137117</v>
      </c>
    </row>
    <row r="23" spans="1:16" s="112" customFormat="1" ht="18.75" x14ac:dyDescent="0.2">
      <c r="A23" s="153" t="s">
        <v>10</v>
      </c>
      <c r="B23" s="128" t="s">
        <v>49</v>
      </c>
      <c r="C23" s="160">
        <v>1</v>
      </c>
      <c r="D23" s="141" t="s">
        <v>17</v>
      </c>
      <c r="E23" s="131"/>
      <c r="F23" s="132"/>
      <c r="G23" s="131">
        <f t="shared" si="0"/>
        <v>0</v>
      </c>
      <c r="H23" s="131">
        <f t="shared" si="1"/>
        <v>0</v>
      </c>
      <c r="I23" s="132">
        <f t="shared" si="2"/>
        <v>0</v>
      </c>
      <c r="J23" s="133">
        <f t="shared" si="3"/>
        <v>0</v>
      </c>
      <c r="L23" s="112">
        <v>1.2689999999999999</v>
      </c>
      <c r="M23" s="114">
        <v>5910.1654846335705</v>
      </c>
      <c r="N23" s="115">
        <v>945.62647754137117</v>
      </c>
    </row>
    <row r="24" spans="1:16" s="112" customFormat="1" ht="18.75" x14ac:dyDescent="0.2">
      <c r="A24" s="153"/>
      <c r="B24" s="161"/>
      <c r="C24" s="161"/>
      <c r="D24" s="161"/>
      <c r="E24" s="158"/>
      <c r="F24" s="136"/>
      <c r="G24" s="137"/>
      <c r="H24" s="137"/>
      <c r="I24" s="136"/>
      <c r="J24" s="138"/>
      <c r="M24" s="114"/>
      <c r="N24" s="115"/>
    </row>
    <row r="25" spans="1:16" s="112" customFormat="1" ht="18.75" x14ac:dyDescent="0.3">
      <c r="A25" s="162">
        <v>9</v>
      </c>
      <c r="B25" s="163" t="s">
        <v>47</v>
      </c>
      <c r="C25" s="164"/>
      <c r="D25" s="164"/>
      <c r="E25" s="165"/>
      <c r="F25" s="165"/>
      <c r="G25" s="165"/>
      <c r="H25" s="165"/>
      <c r="I25" s="165"/>
      <c r="J25" s="166"/>
    </row>
    <row r="26" spans="1:16" s="112" customFormat="1" ht="18.75" x14ac:dyDescent="0.2">
      <c r="A26" s="121"/>
      <c r="B26" s="167" t="s">
        <v>80</v>
      </c>
      <c r="C26" s="168">
        <v>1</v>
      </c>
      <c r="D26" s="169" t="s">
        <v>17</v>
      </c>
      <c r="E26" s="131"/>
      <c r="F26" s="132">
        <v>20000</v>
      </c>
      <c r="G26" s="131">
        <f>E26*C26</f>
        <v>0</v>
      </c>
      <c r="H26" s="131">
        <f>F26*C26</f>
        <v>20000</v>
      </c>
      <c r="I26" s="132">
        <f>F26+E26</f>
        <v>20000</v>
      </c>
      <c r="J26" s="133">
        <f>H26+G26</f>
        <v>20000</v>
      </c>
      <c r="L26" s="112">
        <v>1.2689999999999999</v>
      </c>
      <c r="M26" s="114">
        <v>0</v>
      </c>
      <c r="N26" s="115">
        <v>51221.434200157608</v>
      </c>
    </row>
    <row r="27" spans="1:16" s="171" customFormat="1" ht="26.25" customHeight="1" thickBot="1" x14ac:dyDescent="0.25">
      <c r="A27" s="289" t="s">
        <v>55</v>
      </c>
      <c r="B27" s="290"/>
      <c r="C27" s="290"/>
      <c r="D27" s="290"/>
      <c r="E27" s="290"/>
      <c r="F27" s="291"/>
      <c r="G27" s="170">
        <f>SUM(G8:G26)</f>
        <v>3112946.6</v>
      </c>
      <c r="H27" s="170">
        <f>SUM(H8:H26)</f>
        <v>711675.29999999993</v>
      </c>
      <c r="I27" s="170"/>
      <c r="J27" s="170">
        <f>SUM(J8:J26)</f>
        <v>3824621.9</v>
      </c>
      <c r="O27" s="171">
        <v>36374947.870764397</v>
      </c>
      <c r="P27" s="172">
        <f>J27-O27</f>
        <v>-32550325.970764399</v>
      </c>
    </row>
    <row r="28" spans="1:16" ht="12.75" customHeight="1" x14ac:dyDescent="0.2">
      <c r="A28" s="296" t="s">
        <v>23</v>
      </c>
      <c r="B28" s="296"/>
      <c r="C28" s="296"/>
      <c r="D28" s="296"/>
      <c r="E28" s="296"/>
      <c r="F28" s="296"/>
      <c r="G28" s="296"/>
      <c r="H28" s="296"/>
      <c r="I28" s="296"/>
      <c r="J28" s="296"/>
    </row>
    <row r="29" spans="1:16" x14ac:dyDescent="0.2">
      <c r="A29" s="297"/>
      <c r="B29" s="297"/>
      <c r="C29" s="297"/>
      <c r="D29" s="297"/>
      <c r="E29" s="297"/>
      <c r="F29" s="297"/>
      <c r="G29" s="297"/>
      <c r="H29" s="297"/>
      <c r="I29" s="297"/>
      <c r="J29" s="297"/>
    </row>
    <row r="30" spans="1:16" x14ac:dyDescent="0.2">
      <c r="A30" s="297"/>
      <c r="B30" s="297"/>
      <c r="C30" s="297"/>
      <c r="D30" s="297"/>
      <c r="E30" s="297"/>
      <c r="F30" s="297"/>
      <c r="G30" s="297"/>
      <c r="H30" s="297"/>
      <c r="I30" s="297"/>
      <c r="J30" s="297"/>
    </row>
    <row r="31" spans="1:16" x14ac:dyDescent="0.2">
      <c r="A31" s="297"/>
      <c r="B31" s="297"/>
      <c r="C31" s="297"/>
      <c r="D31" s="297"/>
      <c r="E31" s="297"/>
      <c r="F31" s="297"/>
      <c r="G31" s="297"/>
      <c r="H31" s="297"/>
      <c r="I31" s="297"/>
      <c r="J31" s="297"/>
    </row>
    <row r="32" spans="1:16" ht="27.75" customHeight="1" x14ac:dyDescent="0.2">
      <c r="A32" s="297"/>
      <c r="B32" s="297"/>
      <c r="C32" s="297"/>
      <c r="D32" s="297"/>
      <c r="E32" s="297"/>
      <c r="F32" s="297"/>
      <c r="G32" s="297"/>
      <c r="H32" s="297"/>
      <c r="I32" s="297"/>
      <c r="J32" s="297"/>
    </row>
    <row r="33" spans="6:10" ht="12.75" hidden="1" customHeight="1" x14ac:dyDescent="0.2">
      <c r="J33" s="73">
        <f>J27/F36</f>
        <v>0.16922356975355071</v>
      </c>
    </row>
    <row r="34" spans="6:10" ht="12.75" hidden="1" customHeight="1" x14ac:dyDescent="0.2"/>
    <row r="35" spans="6:10" ht="12.75" hidden="1" customHeight="1" x14ac:dyDescent="0.2"/>
    <row r="36" spans="6:10" ht="15.75" hidden="1" customHeight="1" x14ac:dyDescent="0.2">
      <c r="F36" s="74">
        <v>22601000</v>
      </c>
      <c r="J36" s="72" t="e">
        <f>#REF!</f>
        <v>#REF!</v>
      </c>
    </row>
    <row r="37" spans="6:10" ht="12.75" hidden="1" customHeight="1" x14ac:dyDescent="0.2"/>
    <row r="38" spans="6:10" ht="12.75" hidden="1" customHeight="1" x14ac:dyDescent="0.2"/>
    <row r="39" spans="6:10" x14ac:dyDescent="0.2">
      <c r="F39" s="73">
        <f>F27/F36</f>
        <v>0</v>
      </c>
    </row>
  </sheetData>
  <mergeCells count="12">
    <mergeCell ref="G4:H4"/>
    <mergeCell ref="I4:J4"/>
    <mergeCell ref="A27:F27"/>
    <mergeCell ref="A28:J32"/>
    <mergeCell ref="A1:G2"/>
    <mergeCell ref="H1:J2"/>
    <mergeCell ref="A3:J3"/>
    <mergeCell ref="A4:A5"/>
    <mergeCell ref="B4:B5"/>
    <mergeCell ref="C4:C5"/>
    <mergeCell ref="D4:D5"/>
    <mergeCell ref="E4:F4"/>
  </mergeCells>
  <printOptions horizontalCentered="1"/>
  <pageMargins left="0.2" right="0.2" top="0.5" bottom="0.5" header="0.3" footer="0.3"/>
  <pageSetup paperSize="9" scale="57"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9"/>
  <sheetViews>
    <sheetView view="pageBreakPreview" topLeftCell="A16" zoomScale="80" zoomScaleNormal="90" zoomScaleSheetLayoutView="80" workbookViewId="0">
      <selection activeCell="F26" sqref="F26"/>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0" width="21.1640625" style="72"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7" ht="20.45" customHeight="1" x14ac:dyDescent="0.2">
      <c r="A1" s="298" t="s">
        <v>0</v>
      </c>
      <c r="B1" s="299"/>
      <c r="C1" s="299"/>
      <c r="D1" s="299"/>
      <c r="E1" s="299"/>
      <c r="F1" s="299"/>
      <c r="G1" s="299"/>
      <c r="H1" s="302"/>
      <c r="I1" s="302"/>
      <c r="J1" s="303"/>
    </row>
    <row r="2" spans="1:17" ht="20.100000000000001" customHeight="1" x14ac:dyDescent="0.2">
      <c r="A2" s="300"/>
      <c r="B2" s="301"/>
      <c r="C2" s="301"/>
      <c r="D2" s="301"/>
      <c r="E2" s="301"/>
      <c r="F2" s="301"/>
      <c r="G2" s="301"/>
      <c r="H2" s="304"/>
      <c r="I2" s="304"/>
      <c r="J2" s="305"/>
    </row>
    <row r="3" spans="1:17" ht="21" customHeight="1" x14ac:dyDescent="0.2">
      <c r="A3" s="306" t="s">
        <v>57</v>
      </c>
      <c r="B3" s="307"/>
      <c r="C3" s="307"/>
      <c r="D3" s="307"/>
      <c r="E3" s="307"/>
      <c r="F3" s="307"/>
      <c r="G3" s="307"/>
      <c r="H3" s="307"/>
      <c r="I3" s="307"/>
      <c r="J3" s="308"/>
    </row>
    <row r="4" spans="1:17" ht="21" x14ac:dyDescent="0.2">
      <c r="A4" s="279" t="s">
        <v>2</v>
      </c>
      <c r="B4" s="320" t="s">
        <v>3</v>
      </c>
      <c r="C4" s="320" t="s">
        <v>4</v>
      </c>
      <c r="D4" s="322" t="s">
        <v>5</v>
      </c>
      <c r="E4" s="315" t="s">
        <v>51</v>
      </c>
      <c r="F4" s="316"/>
      <c r="G4" s="315" t="s">
        <v>53</v>
      </c>
      <c r="H4" s="316"/>
      <c r="I4" s="317" t="s">
        <v>54</v>
      </c>
      <c r="J4" s="318"/>
    </row>
    <row r="5" spans="1:17" ht="21" x14ac:dyDescent="0.2">
      <c r="A5" s="280"/>
      <c r="B5" s="321"/>
      <c r="C5" s="321"/>
      <c r="D5" s="323"/>
      <c r="E5" s="104" t="s">
        <v>52</v>
      </c>
      <c r="F5" s="105" t="s">
        <v>41</v>
      </c>
      <c r="G5" s="104" t="s">
        <v>52</v>
      </c>
      <c r="H5" s="105" t="s">
        <v>41</v>
      </c>
      <c r="I5" s="110" t="s">
        <v>51</v>
      </c>
      <c r="J5" s="111" t="s">
        <v>53</v>
      </c>
    </row>
    <row r="6" spans="1:17" ht="15.75" x14ac:dyDescent="0.25">
      <c r="A6" s="242"/>
      <c r="B6" s="243" t="s">
        <v>6</v>
      </c>
      <c r="C6" s="12"/>
      <c r="D6" s="12"/>
      <c r="E6" s="13"/>
      <c r="F6" s="14"/>
      <c r="G6" s="13"/>
      <c r="H6" s="14"/>
      <c r="I6" s="14"/>
      <c r="J6" s="15"/>
    </row>
    <row r="7" spans="1:17" ht="18.75" x14ac:dyDescent="0.2">
      <c r="A7" s="184">
        <v>2</v>
      </c>
      <c r="B7" s="185" t="s">
        <v>11</v>
      </c>
      <c r="C7" s="186"/>
      <c r="D7" s="186"/>
      <c r="E7" s="187"/>
      <c r="F7" s="187"/>
      <c r="G7" s="187"/>
      <c r="H7" s="187"/>
      <c r="I7" s="187"/>
      <c r="J7" s="188"/>
    </row>
    <row r="8" spans="1:17" ht="100.5" customHeight="1" x14ac:dyDescent="0.2">
      <c r="A8" s="189">
        <v>2.1</v>
      </c>
      <c r="B8" s="190" t="s">
        <v>45</v>
      </c>
      <c r="C8" s="191"/>
      <c r="D8" s="192"/>
      <c r="E8" s="193"/>
      <c r="F8" s="193"/>
      <c r="G8" s="193"/>
      <c r="H8" s="193"/>
      <c r="I8" s="193"/>
      <c r="J8" s="194"/>
      <c r="Q8" s="83"/>
    </row>
    <row r="9" spans="1:17" ht="18.75" x14ac:dyDescent="0.2">
      <c r="A9" s="195" t="s">
        <v>7</v>
      </c>
      <c r="B9" s="196" t="s">
        <v>35</v>
      </c>
      <c r="C9" s="197">
        <v>1205.1199999999999</v>
      </c>
      <c r="D9" s="198" t="s">
        <v>12</v>
      </c>
      <c r="E9" s="199">
        <v>270</v>
      </c>
      <c r="F9" s="200">
        <v>70</v>
      </c>
      <c r="G9" s="199">
        <f>E9*C9</f>
        <v>325382.39999999997</v>
      </c>
      <c r="H9" s="199">
        <f>F9*C9</f>
        <v>84358.399999999994</v>
      </c>
      <c r="I9" s="200">
        <f>F9+E9</f>
        <v>340</v>
      </c>
      <c r="J9" s="201">
        <f>H9+G9</f>
        <v>409740.79999999993</v>
      </c>
      <c r="L9" s="1">
        <v>1.2689999999999999</v>
      </c>
      <c r="M9" s="21">
        <v>543.7352245862885</v>
      </c>
      <c r="N9" s="22">
        <v>141.84397163120568</v>
      </c>
    </row>
    <row r="10" spans="1:17" ht="18.75" x14ac:dyDescent="0.2">
      <c r="A10" s="195" t="s">
        <v>8</v>
      </c>
      <c r="B10" s="196" t="s">
        <v>36</v>
      </c>
      <c r="C10" s="197">
        <v>7639.6</v>
      </c>
      <c r="D10" s="198" t="s">
        <v>12</v>
      </c>
      <c r="E10" s="199">
        <v>270</v>
      </c>
      <c r="F10" s="200">
        <v>70</v>
      </c>
      <c r="G10" s="199">
        <f>E10*C10</f>
        <v>2062692</v>
      </c>
      <c r="H10" s="199">
        <f>F10*C10</f>
        <v>534772</v>
      </c>
      <c r="I10" s="200">
        <f>F10+E10</f>
        <v>340</v>
      </c>
      <c r="J10" s="201">
        <f>H10+G10</f>
        <v>2597464</v>
      </c>
      <c r="M10" s="21"/>
      <c r="N10" s="22"/>
    </row>
    <row r="11" spans="1:17" ht="75" x14ac:dyDescent="0.2">
      <c r="A11" s="189">
        <v>2.2000000000000002</v>
      </c>
      <c r="B11" s="202" t="s">
        <v>75</v>
      </c>
      <c r="C11" s="197"/>
      <c r="D11" s="198"/>
      <c r="E11" s="203"/>
      <c r="F11" s="204"/>
      <c r="G11" s="205"/>
      <c r="H11" s="205"/>
      <c r="I11" s="204"/>
      <c r="J11" s="206"/>
    </row>
    <row r="12" spans="1:17" ht="18.75" x14ac:dyDescent="0.2">
      <c r="A12" s="189" t="s">
        <v>7</v>
      </c>
      <c r="B12" s="207" t="s">
        <v>13</v>
      </c>
      <c r="C12" s="197">
        <v>8845</v>
      </c>
      <c r="D12" s="198" t="s">
        <v>12</v>
      </c>
      <c r="E12" s="199">
        <v>127</v>
      </c>
      <c r="F12" s="200">
        <v>65</v>
      </c>
      <c r="G12" s="199">
        <f>E12*C12</f>
        <v>1123315</v>
      </c>
      <c r="H12" s="199">
        <f>F12*C12</f>
        <v>574925</v>
      </c>
      <c r="I12" s="200">
        <f>F12+E12</f>
        <v>192</v>
      </c>
      <c r="J12" s="201">
        <f>H12+G12</f>
        <v>1698240</v>
      </c>
      <c r="L12" s="1">
        <v>1.2689999999999999</v>
      </c>
      <c r="M12" s="21">
        <v>189.12529550827423</v>
      </c>
      <c r="N12" s="22">
        <v>89.834515366430267</v>
      </c>
    </row>
    <row r="13" spans="1:17" ht="75" x14ac:dyDescent="0.2">
      <c r="A13" s="189">
        <v>2.2999999999999998</v>
      </c>
      <c r="B13" s="196" t="s">
        <v>76</v>
      </c>
      <c r="C13" s="208"/>
      <c r="D13" s="209"/>
      <c r="E13" s="203"/>
      <c r="F13" s="204"/>
      <c r="G13" s="205"/>
      <c r="H13" s="205"/>
      <c r="I13" s="204"/>
      <c r="J13" s="206"/>
    </row>
    <row r="14" spans="1:17" ht="51.75" customHeight="1" x14ac:dyDescent="0.2">
      <c r="A14" s="210">
        <v>2.4</v>
      </c>
      <c r="B14" s="211" t="s">
        <v>77</v>
      </c>
      <c r="C14" s="212"/>
      <c r="D14" s="212"/>
      <c r="E14" s="213"/>
      <c r="F14" s="204"/>
      <c r="G14" s="205"/>
      <c r="H14" s="205"/>
      <c r="I14" s="204"/>
      <c r="J14" s="206"/>
    </row>
    <row r="15" spans="1:17" ht="18.75" x14ac:dyDescent="0.2">
      <c r="A15" s="214" t="s">
        <v>7</v>
      </c>
      <c r="B15" s="196" t="s">
        <v>15</v>
      </c>
      <c r="C15" s="208">
        <v>700</v>
      </c>
      <c r="D15" s="209" t="s">
        <v>16</v>
      </c>
      <c r="E15" s="199">
        <v>480</v>
      </c>
      <c r="F15" s="200">
        <v>40</v>
      </c>
      <c r="G15" s="199">
        <f>E15*C15</f>
        <v>336000</v>
      </c>
      <c r="H15" s="199">
        <f>F15*C15</f>
        <v>28000</v>
      </c>
      <c r="I15" s="200">
        <f>F15+E15</f>
        <v>520</v>
      </c>
      <c r="J15" s="201">
        <f>H15+G15</f>
        <v>364000</v>
      </c>
      <c r="L15" s="1">
        <v>1.2689999999999999</v>
      </c>
      <c r="M15" s="21">
        <v>1576.0441292356188</v>
      </c>
      <c r="N15" s="22">
        <v>472.81323877068559</v>
      </c>
    </row>
    <row r="16" spans="1:17" ht="18.75" x14ac:dyDescent="0.2">
      <c r="A16" s="215">
        <v>3</v>
      </c>
      <c r="B16" s="216" t="s">
        <v>18</v>
      </c>
      <c r="C16" s="217"/>
      <c r="D16" s="216"/>
      <c r="E16" s="218"/>
      <c r="F16" s="219"/>
      <c r="G16" s="219"/>
      <c r="H16" s="219"/>
      <c r="I16" s="219"/>
      <c r="J16" s="220"/>
    </row>
    <row r="17" spans="1:16" ht="48.75" customHeight="1" x14ac:dyDescent="0.2">
      <c r="A17" s="221">
        <v>3.1</v>
      </c>
      <c r="B17" s="222" t="s">
        <v>78</v>
      </c>
      <c r="C17" s="223"/>
      <c r="D17" s="223"/>
      <c r="E17" s="224"/>
      <c r="F17" s="204"/>
      <c r="G17" s="205"/>
      <c r="H17" s="205"/>
      <c r="I17" s="204"/>
      <c r="J17" s="206"/>
    </row>
    <row r="18" spans="1:16" ht="18.75" x14ac:dyDescent="0.2">
      <c r="A18" s="225" t="s">
        <v>7</v>
      </c>
      <c r="B18" s="196" t="s">
        <v>20</v>
      </c>
      <c r="C18" s="226">
        <v>75</v>
      </c>
      <c r="D18" s="227" t="s">
        <v>12</v>
      </c>
      <c r="E18" s="199">
        <v>3132</v>
      </c>
      <c r="F18" s="200">
        <v>162</v>
      </c>
      <c r="G18" s="199">
        <f>E18*C18</f>
        <v>234900</v>
      </c>
      <c r="H18" s="199">
        <f>F18*C18</f>
        <v>12150</v>
      </c>
      <c r="I18" s="200">
        <f>F18+E18</f>
        <v>3294</v>
      </c>
      <c r="J18" s="201">
        <f>H18+G18</f>
        <v>247050</v>
      </c>
      <c r="L18" s="1">
        <v>1.2689999999999999</v>
      </c>
      <c r="M18" s="21">
        <v>5200.9456264775417</v>
      </c>
      <c r="N18" s="22">
        <v>1134.7517730496454</v>
      </c>
    </row>
    <row r="19" spans="1:16" ht="37.5" x14ac:dyDescent="0.2">
      <c r="A19" s="225">
        <v>3.2</v>
      </c>
      <c r="B19" s="202" t="s">
        <v>79</v>
      </c>
      <c r="C19" s="228"/>
      <c r="D19" s="228"/>
      <c r="E19" s="229"/>
      <c r="F19" s="204"/>
      <c r="G19" s="205"/>
      <c r="H19" s="205"/>
      <c r="I19" s="204"/>
      <c r="J19" s="206"/>
    </row>
    <row r="20" spans="1:16" ht="18.75" x14ac:dyDescent="0.2">
      <c r="A20" s="225" t="s">
        <v>7</v>
      </c>
      <c r="B20" s="202" t="s">
        <v>32</v>
      </c>
      <c r="C20" s="230">
        <v>272.98</v>
      </c>
      <c r="D20" s="209" t="s">
        <v>12</v>
      </c>
      <c r="E20" s="199">
        <v>3888</v>
      </c>
      <c r="F20" s="200">
        <v>162</v>
      </c>
      <c r="G20" s="199">
        <f t="shared" ref="G20:G23" si="0">E20*C20</f>
        <v>1061346.24</v>
      </c>
      <c r="H20" s="199">
        <f t="shared" ref="H20:H23" si="1">F20*C20</f>
        <v>44222.76</v>
      </c>
      <c r="I20" s="200">
        <f t="shared" ref="I20:I23" si="2">F20+E20</f>
        <v>4050</v>
      </c>
      <c r="J20" s="201">
        <f t="shared" ref="J20:J23" si="3">H20+G20</f>
        <v>1105569</v>
      </c>
      <c r="L20" s="1">
        <v>1.2689999999999999</v>
      </c>
      <c r="M20" s="21">
        <v>5910.1654846335705</v>
      </c>
      <c r="N20" s="22">
        <v>945.62647754137117</v>
      </c>
    </row>
    <row r="21" spans="1:16" ht="18.75" x14ac:dyDescent="0.2">
      <c r="A21" s="225" t="s">
        <v>8</v>
      </c>
      <c r="B21" s="202" t="s">
        <v>33</v>
      </c>
      <c r="C21" s="231">
        <v>215.2</v>
      </c>
      <c r="D21" s="209" t="s">
        <v>12</v>
      </c>
      <c r="E21" s="199">
        <v>3888</v>
      </c>
      <c r="F21" s="200">
        <v>162</v>
      </c>
      <c r="G21" s="199">
        <f t="shared" si="0"/>
        <v>836697.59999999998</v>
      </c>
      <c r="H21" s="199">
        <f t="shared" si="1"/>
        <v>34862.400000000001</v>
      </c>
      <c r="I21" s="200">
        <f t="shared" si="2"/>
        <v>4050</v>
      </c>
      <c r="J21" s="201">
        <f t="shared" si="3"/>
        <v>871560</v>
      </c>
      <c r="L21" s="1">
        <v>1.2689999999999999</v>
      </c>
      <c r="M21" s="21">
        <v>6698.1875492513791</v>
      </c>
      <c r="N21" s="22">
        <v>945.62647754137117</v>
      </c>
    </row>
    <row r="22" spans="1:16" ht="18.75" x14ac:dyDescent="0.2">
      <c r="A22" s="225" t="s">
        <v>9</v>
      </c>
      <c r="B22" s="202" t="s">
        <v>34</v>
      </c>
      <c r="C22" s="231">
        <v>12.37</v>
      </c>
      <c r="D22" s="209" t="s">
        <v>12</v>
      </c>
      <c r="E22" s="199">
        <v>3888</v>
      </c>
      <c r="F22" s="200">
        <v>162</v>
      </c>
      <c r="G22" s="199">
        <f t="shared" si="0"/>
        <v>48094.559999999998</v>
      </c>
      <c r="H22" s="199">
        <f t="shared" si="1"/>
        <v>2003.9399999999998</v>
      </c>
      <c r="I22" s="200">
        <f t="shared" si="2"/>
        <v>4050</v>
      </c>
      <c r="J22" s="201">
        <f t="shared" si="3"/>
        <v>50098.5</v>
      </c>
      <c r="L22" s="1">
        <v>1.2689999999999999</v>
      </c>
      <c r="M22" s="21">
        <v>5910.1654846335705</v>
      </c>
      <c r="N22" s="22">
        <v>945.62647754137117</v>
      </c>
    </row>
    <row r="23" spans="1:16" ht="18.75" x14ac:dyDescent="0.2">
      <c r="A23" s="225" t="s">
        <v>10</v>
      </c>
      <c r="B23" s="196" t="s">
        <v>49</v>
      </c>
      <c r="C23" s="231">
        <v>1</v>
      </c>
      <c r="D23" s="209" t="s">
        <v>17</v>
      </c>
      <c r="E23" s="199"/>
      <c r="F23" s="200"/>
      <c r="G23" s="199">
        <f t="shared" si="0"/>
        <v>0</v>
      </c>
      <c r="H23" s="199">
        <f t="shared" si="1"/>
        <v>0</v>
      </c>
      <c r="I23" s="200">
        <f t="shared" si="2"/>
        <v>0</v>
      </c>
      <c r="J23" s="201">
        <f t="shared" si="3"/>
        <v>0</v>
      </c>
      <c r="L23" s="1">
        <v>1.2689999999999999</v>
      </c>
      <c r="M23" s="21">
        <v>5910.1654846335705</v>
      </c>
      <c r="N23" s="22">
        <v>945.62647754137117</v>
      </c>
    </row>
    <row r="24" spans="1:16" ht="18.75" x14ac:dyDescent="0.2">
      <c r="A24" s="232"/>
      <c r="B24" s="228"/>
      <c r="C24" s="228"/>
      <c r="D24" s="228"/>
      <c r="E24" s="229"/>
      <c r="F24" s="204"/>
      <c r="G24" s="205"/>
      <c r="H24" s="205"/>
      <c r="I24" s="204"/>
      <c r="J24" s="206"/>
      <c r="M24" s="21"/>
      <c r="N24" s="22"/>
    </row>
    <row r="25" spans="1:16" ht="18.75" x14ac:dyDescent="0.3">
      <c r="A25" s="233">
        <v>9</v>
      </c>
      <c r="B25" s="234" t="s">
        <v>47</v>
      </c>
      <c r="C25" s="235"/>
      <c r="D25" s="235"/>
      <c r="E25" s="236"/>
      <c r="F25" s="237"/>
      <c r="G25" s="237"/>
      <c r="H25" s="237"/>
      <c r="I25" s="237"/>
      <c r="J25" s="238"/>
    </row>
    <row r="26" spans="1:16" ht="18.75" x14ac:dyDescent="0.2">
      <c r="A26" s="239"/>
      <c r="B26" s="167" t="s">
        <v>80</v>
      </c>
      <c r="C26" s="240">
        <v>1</v>
      </c>
      <c r="D26" s="241" t="s">
        <v>17</v>
      </c>
      <c r="E26" s="199"/>
      <c r="F26" s="200">
        <v>30000</v>
      </c>
      <c r="G26" s="199">
        <f>E26*C26</f>
        <v>0</v>
      </c>
      <c r="H26" s="199">
        <f>F26*C26</f>
        <v>30000</v>
      </c>
      <c r="I26" s="200">
        <f>F26+E26</f>
        <v>30000</v>
      </c>
      <c r="J26" s="201">
        <f>H26+G26</f>
        <v>30000</v>
      </c>
      <c r="L26" s="1">
        <v>1.2689999999999999</v>
      </c>
      <c r="M26" s="21">
        <v>0</v>
      </c>
      <c r="N26" s="22">
        <v>51221.434200157608</v>
      </c>
    </row>
    <row r="27" spans="1:16" s="171" customFormat="1" ht="26.25" customHeight="1" thickBot="1" x14ac:dyDescent="0.25">
      <c r="A27" s="289" t="s">
        <v>55</v>
      </c>
      <c r="B27" s="290"/>
      <c r="C27" s="290"/>
      <c r="D27" s="290"/>
      <c r="E27" s="290"/>
      <c r="F27" s="291"/>
      <c r="G27" s="170">
        <f>SUM(G8:G26)</f>
        <v>6028427.7999999989</v>
      </c>
      <c r="H27" s="170">
        <f>SUM(H8:H26)</f>
        <v>1345294.4999999998</v>
      </c>
      <c r="I27" s="170"/>
      <c r="J27" s="170">
        <f>SUM(J8:J26)</f>
        <v>7373722.2999999998</v>
      </c>
      <c r="O27" s="171">
        <v>36374947.870764397</v>
      </c>
      <c r="P27" s="172">
        <f>J27-O27</f>
        <v>-29001225.570764396</v>
      </c>
    </row>
    <row r="28" spans="1:16" x14ac:dyDescent="0.2">
      <c r="A28" s="297" t="s">
        <v>23</v>
      </c>
      <c r="B28" s="319"/>
      <c r="C28" s="319"/>
      <c r="D28" s="319"/>
      <c r="E28" s="319"/>
      <c r="F28" s="319"/>
      <c r="G28" s="319"/>
      <c r="H28" s="319"/>
      <c r="I28" s="319"/>
      <c r="J28" s="319"/>
    </row>
    <row r="29" spans="1:16" x14ac:dyDescent="0.2">
      <c r="A29" s="319"/>
      <c r="B29" s="319"/>
      <c r="C29" s="319"/>
      <c r="D29" s="319"/>
      <c r="E29" s="319"/>
      <c r="F29" s="319"/>
      <c r="G29" s="319"/>
      <c r="H29" s="319"/>
      <c r="I29" s="319"/>
      <c r="J29" s="319"/>
    </row>
    <row r="30" spans="1:16" x14ac:dyDescent="0.2">
      <c r="A30" s="319"/>
      <c r="B30" s="319"/>
      <c r="C30" s="319"/>
      <c r="D30" s="319"/>
      <c r="E30" s="319"/>
      <c r="F30" s="319"/>
      <c r="G30" s="319"/>
      <c r="H30" s="319"/>
      <c r="I30" s="319"/>
      <c r="J30" s="319"/>
    </row>
    <row r="31" spans="1:16" x14ac:dyDescent="0.2">
      <c r="A31" s="319"/>
      <c r="B31" s="319"/>
      <c r="C31" s="319"/>
      <c r="D31" s="319"/>
      <c r="E31" s="319"/>
      <c r="F31" s="319"/>
      <c r="G31" s="319"/>
      <c r="H31" s="319"/>
      <c r="I31" s="319"/>
      <c r="J31" s="319"/>
    </row>
    <row r="32" spans="1:16" ht="27.75" customHeight="1" x14ac:dyDescent="0.2">
      <c r="A32" s="319"/>
      <c r="B32" s="319"/>
      <c r="C32" s="319"/>
      <c r="D32" s="319"/>
      <c r="E32" s="319"/>
      <c r="F32" s="319"/>
      <c r="G32" s="319"/>
      <c r="H32" s="319"/>
      <c r="I32" s="319"/>
      <c r="J32" s="319"/>
    </row>
    <row r="33" spans="6:10" hidden="1" x14ac:dyDescent="0.2">
      <c r="J33" s="73">
        <f>J27/F36</f>
        <v>0.32625646210344672</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2">
    <mergeCell ref="G4:H4"/>
    <mergeCell ref="I4:J4"/>
    <mergeCell ref="A27:F27"/>
    <mergeCell ref="A28:J32"/>
    <mergeCell ref="A1:G2"/>
    <mergeCell ref="H1:J2"/>
    <mergeCell ref="A3:J3"/>
    <mergeCell ref="A4:A5"/>
    <mergeCell ref="B4:B5"/>
    <mergeCell ref="C4:C5"/>
    <mergeCell ref="D4:D5"/>
    <mergeCell ref="E4:F4"/>
  </mergeCells>
  <printOptions horizontalCentered="1"/>
  <pageMargins left="0.2" right="0.2" top="0.75" bottom="0.75" header="0.3" footer="0.3"/>
  <pageSetup paperSize="9" scale="56"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9"/>
  <sheetViews>
    <sheetView view="pageBreakPreview" topLeftCell="A13" zoomScale="84" zoomScaleNormal="90" zoomScaleSheetLayoutView="84" workbookViewId="0">
      <selection activeCell="B21" sqref="B21"/>
    </sheetView>
  </sheetViews>
  <sheetFormatPr defaultRowHeight="12.75" x14ac:dyDescent="0.2"/>
  <cols>
    <col min="1" max="1" width="7.5" style="1" customWidth="1"/>
    <col min="2" max="2" width="107.1640625" style="1" customWidth="1"/>
    <col min="3" max="4" width="9.33203125" style="1" customWidth="1"/>
    <col min="5" max="5" width="14.6640625" style="72" customWidth="1"/>
    <col min="6" max="6" width="15" style="72" bestFit="1" customWidth="1"/>
    <col min="7" max="8" width="19.83203125" style="72" bestFit="1" customWidth="1"/>
    <col min="9" max="9" width="13.83203125" style="72" bestFit="1" customWidth="1"/>
    <col min="10" max="10" width="19.83203125" style="72" bestFit="1"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customWidth="1"/>
    <col min="21" max="16384" width="9.33203125" style="1"/>
  </cols>
  <sheetData>
    <row r="1" spans="1:14" ht="20.45" customHeight="1" x14ac:dyDescent="0.2">
      <c r="A1" s="298" t="s">
        <v>0</v>
      </c>
      <c r="B1" s="299"/>
      <c r="C1" s="299"/>
      <c r="D1" s="299"/>
      <c r="E1" s="299"/>
      <c r="F1" s="299"/>
      <c r="G1" s="299"/>
      <c r="H1" s="302"/>
      <c r="I1" s="302"/>
      <c r="J1" s="303"/>
    </row>
    <row r="2" spans="1:14" ht="20.100000000000001" customHeight="1" x14ac:dyDescent="0.2">
      <c r="A2" s="300"/>
      <c r="B2" s="301"/>
      <c r="C2" s="301"/>
      <c r="D2" s="301"/>
      <c r="E2" s="301"/>
      <c r="F2" s="301"/>
      <c r="G2" s="301"/>
      <c r="H2" s="304"/>
      <c r="I2" s="304"/>
      <c r="J2" s="305"/>
    </row>
    <row r="3" spans="1:14" ht="21" customHeight="1" x14ac:dyDescent="0.2">
      <c r="A3" s="306" t="s">
        <v>58</v>
      </c>
      <c r="B3" s="307"/>
      <c r="C3" s="307"/>
      <c r="D3" s="307"/>
      <c r="E3" s="307"/>
      <c r="F3" s="307"/>
      <c r="G3" s="307"/>
      <c r="H3" s="307"/>
      <c r="I3" s="307"/>
      <c r="J3" s="308"/>
    </row>
    <row r="4" spans="1:14" ht="18.75" x14ac:dyDescent="0.2">
      <c r="A4" s="325" t="s">
        <v>2</v>
      </c>
      <c r="B4" s="281" t="s">
        <v>3</v>
      </c>
      <c r="C4" s="281" t="s">
        <v>4</v>
      </c>
      <c r="D4" s="327" t="s">
        <v>5</v>
      </c>
      <c r="E4" s="285" t="s">
        <v>51</v>
      </c>
      <c r="F4" s="286"/>
      <c r="G4" s="285" t="s">
        <v>53</v>
      </c>
      <c r="H4" s="286"/>
      <c r="I4" s="285" t="s">
        <v>54</v>
      </c>
      <c r="J4" s="324"/>
    </row>
    <row r="5" spans="1:14" ht="18.75" x14ac:dyDescent="0.2">
      <c r="A5" s="326"/>
      <c r="B5" s="282"/>
      <c r="C5" s="282"/>
      <c r="D5" s="328"/>
      <c r="E5" s="106" t="s">
        <v>52</v>
      </c>
      <c r="F5" s="107" t="s">
        <v>41</v>
      </c>
      <c r="G5" s="106" t="s">
        <v>52</v>
      </c>
      <c r="H5" s="107" t="s">
        <v>41</v>
      </c>
      <c r="I5" s="107" t="s">
        <v>51</v>
      </c>
      <c r="J5" s="255" t="s">
        <v>53</v>
      </c>
    </row>
    <row r="6" spans="1:14" ht="15.75" x14ac:dyDescent="0.25">
      <c r="A6" s="10"/>
      <c r="B6" s="243" t="s">
        <v>6</v>
      </c>
      <c r="C6" s="12"/>
      <c r="D6" s="12"/>
      <c r="E6" s="13"/>
      <c r="F6" s="14"/>
      <c r="G6" s="13"/>
      <c r="H6" s="14"/>
      <c r="I6" s="14"/>
      <c r="J6" s="15"/>
    </row>
    <row r="7" spans="1:14" s="244" customFormat="1" ht="18.75" x14ac:dyDescent="0.2">
      <c r="A7" s="184">
        <v>2</v>
      </c>
      <c r="B7" s="185" t="s">
        <v>11</v>
      </c>
      <c r="C7" s="186"/>
      <c r="D7" s="186"/>
      <c r="E7" s="187"/>
      <c r="F7" s="187"/>
      <c r="G7" s="187"/>
      <c r="H7" s="187"/>
      <c r="I7" s="187"/>
      <c r="J7" s="188"/>
    </row>
    <row r="8" spans="1:14" s="244" customFormat="1" ht="117" customHeight="1" x14ac:dyDescent="0.2">
      <c r="A8" s="189">
        <v>2.1</v>
      </c>
      <c r="B8" s="190" t="s">
        <v>45</v>
      </c>
      <c r="C8" s="191"/>
      <c r="D8" s="192"/>
      <c r="E8" s="193"/>
      <c r="F8" s="193"/>
      <c r="G8" s="193"/>
      <c r="H8" s="193"/>
      <c r="I8" s="193"/>
      <c r="J8" s="194"/>
    </row>
    <row r="9" spans="1:14" s="244" customFormat="1" ht="18.75" x14ac:dyDescent="0.2">
      <c r="A9" s="195" t="s">
        <v>7</v>
      </c>
      <c r="B9" s="196" t="s">
        <v>35</v>
      </c>
      <c r="C9" s="197">
        <v>2603.92</v>
      </c>
      <c r="D9" s="198" t="s">
        <v>12</v>
      </c>
      <c r="E9" s="199">
        <v>270</v>
      </c>
      <c r="F9" s="200">
        <v>70</v>
      </c>
      <c r="G9" s="199">
        <f>E9*C9</f>
        <v>703058.4</v>
      </c>
      <c r="H9" s="199">
        <f>F9*C9</f>
        <v>182274.4</v>
      </c>
      <c r="I9" s="200">
        <f>F9+E9</f>
        <v>340</v>
      </c>
      <c r="J9" s="201">
        <f>H9+G9</f>
        <v>885332.8</v>
      </c>
      <c r="K9" s="245"/>
      <c r="L9" s="244">
        <v>1.2689999999999999</v>
      </c>
      <c r="M9" s="246">
        <v>543.7352245862885</v>
      </c>
      <c r="N9" s="247">
        <v>141.84397163120568</v>
      </c>
    </row>
    <row r="10" spans="1:14" s="244" customFormat="1" ht="18.75" x14ac:dyDescent="0.2">
      <c r="A10" s="195" t="s">
        <v>8</v>
      </c>
      <c r="B10" s="196" t="s">
        <v>36</v>
      </c>
      <c r="C10" s="197">
        <v>3507.76</v>
      </c>
      <c r="D10" s="198" t="s">
        <v>12</v>
      </c>
      <c r="E10" s="199">
        <v>270</v>
      </c>
      <c r="F10" s="200">
        <v>70</v>
      </c>
      <c r="G10" s="199">
        <f>E10*C10</f>
        <v>947095.20000000007</v>
      </c>
      <c r="H10" s="199">
        <f>F10*C10</f>
        <v>245543.2</v>
      </c>
      <c r="I10" s="200">
        <f>F10+E10</f>
        <v>340</v>
      </c>
      <c r="J10" s="201">
        <f>H10+G10</f>
        <v>1192638.4000000001</v>
      </c>
      <c r="M10" s="246"/>
      <c r="N10" s="247"/>
    </row>
    <row r="11" spans="1:14" s="244" customFormat="1" ht="18.75" x14ac:dyDescent="0.2">
      <c r="A11" s="195" t="s">
        <v>9</v>
      </c>
      <c r="B11" s="196" t="s">
        <v>81</v>
      </c>
      <c r="C11" s="197">
        <v>3389.4</v>
      </c>
      <c r="D11" s="198" t="s">
        <v>12</v>
      </c>
      <c r="E11" s="199">
        <v>300</v>
      </c>
      <c r="F11" s="200">
        <v>70</v>
      </c>
      <c r="G11" s="199">
        <f>E11*C11</f>
        <v>1016820</v>
      </c>
      <c r="H11" s="199">
        <f>F11*C11</f>
        <v>237258</v>
      </c>
      <c r="I11" s="200">
        <f>F11+E11</f>
        <v>370</v>
      </c>
      <c r="J11" s="201">
        <f>H11+G11</f>
        <v>1254078</v>
      </c>
      <c r="M11" s="246"/>
      <c r="N11" s="247"/>
    </row>
    <row r="12" spans="1:14" s="244" customFormat="1" ht="75" x14ac:dyDescent="0.2">
      <c r="A12" s="189">
        <v>2.2000000000000002</v>
      </c>
      <c r="B12" s="202" t="s">
        <v>75</v>
      </c>
      <c r="C12" s="197"/>
      <c r="D12" s="198"/>
      <c r="E12" s="199"/>
      <c r="F12" s="200"/>
      <c r="G12" s="199"/>
      <c r="H12" s="199"/>
      <c r="I12" s="200"/>
      <c r="J12" s="201"/>
    </row>
    <row r="13" spans="1:14" s="244" customFormat="1" ht="18.75" x14ac:dyDescent="0.2">
      <c r="A13" s="189" t="s">
        <v>7</v>
      </c>
      <c r="B13" s="207" t="s">
        <v>13</v>
      </c>
      <c r="C13" s="197">
        <v>9501</v>
      </c>
      <c r="D13" s="198" t="s">
        <v>12</v>
      </c>
      <c r="E13" s="199">
        <v>127</v>
      </c>
      <c r="F13" s="200">
        <v>65</v>
      </c>
      <c r="G13" s="199">
        <f>E13*C13</f>
        <v>1206627</v>
      </c>
      <c r="H13" s="199">
        <f>F13*C13</f>
        <v>617565</v>
      </c>
      <c r="I13" s="200">
        <f>F13+E13</f>
        <v>192</v>
      </c>
      <c r="J13" s="201">
        <f>H13+G13</f>
        <v>1824192</v>
      </c>
      <c r="L13" s="244">
        <v>1.2689999999999999</v>
      </c>
      <c r="M13" s="246">
        <v>189.12529550827423</v>
      </c>
      <c r="N13" s="247">
        <v>89.834515366430267</v>
      </c>
    </row>
    <row r="14" spans="1:14" s="244" customFormat="1" ht="37.5" x14ac:dyDescent="0.2">
      <c r="A14" s="210">
        <v>2.4</v>
      </c>
      <c r="B14" s="211" t="s">
        <v>77</v>
      </c>
      <c r="C14" s="212"/>
      <c r="D14" s="212"/>
      <c r="E14" s="213"/>
      <c r="F14" s="204"/>
      <c r="G14" s="205"/>
      <c r="H14" s="205"/>
      <c r="I14" s="204"/>
      <c r="J14" s="206"/>
    </row>
    <row r="15" spans="1:14" s="244" customFormat="1" ht="18.75" x14ac:dyDescent="0.2">
      <c r="A15" s="214" t="s">
        <v>7</v>
      </c>
      <c r="B15" s="196" t="s">
        <v>15</v>
      </c>
      <c r="C15" s="208">
        <v>50</v>
      </c>
      <c r="D15" s="209" t="s">
        <v>16</v>
      </c>
      <c r="E15" s="199">
        <v>480</v>
      </c>
      <c r="F15" s="200">
        <v>40</v>
      </c>
      <c r="G15" s="199">
        <f>E15*C15</f>
        <v>24000</v>
      </c>
      <c r="H15" s="199">
        <f>F15*C15</f>
        <v>2000</v>
      </c>
      <c r="I15" s="200">
        <f>F15+E15</f>
        <v>520</v>
      </c>
      <c r="J15" s="201">
        <f>H15+G15</f>
        <v>26000</v>
      </c>
      <c r="L15" s="244">
        <v>1.2689999999999999</v>
      </c>
      <c r="M15" s="246">
        <v>1576.0441292356188</v>
      </c>
      <c r="N15" s="247">
        <v>472.81323877068559</v>
      </c>
    </row>
    <row r="16" spans="1:14" s="244" customFormat="1" ht="18.75" x14ac:dyDescent="0.2">
      <c r="A16" s="215">
        <v>3</v>
      </c>
      <c r="B16" s="216" t="s">
        <v>18</v>
      </c>
      <c r="C16" s="217"/>
      <c r="D16" s="216"/>
      <c r="E16" s="218"/>
      <c r="F16" s="219"/>
      <c r="G16" s="219"/>
      <c r="H16" s="219"/>
      <c r="I16" s="219"/>
      <c r="J16" s="220"/>
    </row>
    <row r="17" spans="1:16" s="244" customFormat="1" ht="57.75" customHeight="1" x14ac:dyDescent="0.2">
      <c r="A17" s="221">
        <v>3.1</v>
      </c>
      <c r="B17" s="222" t="s">
        <v>78</v>
      </c>
      <c r="C17" s="223"/>
      <c r="D17" s="223"/>
      <c r="E17" s="224"/>
      <c r="F17" s="204"/>
      <c r="G17" s="205"/>
      <c r="H17" s="205"/>
      <c r="I17" s="204"/>
      <c r="J17" s="206"/>
    </row>
    <row r="18" spans="1:16" s="244" customFormat="1" ht="18.75" x14ac:dyDescent="0.2">
      <c r="A18" s="225" t="s">
        <v>7</v>
      </c>
      <c r="B18" s="196" t="s">
        <v>20</v>
      </c>
      <c r="C18" s="226">
        <v>75</v>
      </c>
      <c r="D18" s="227" t="s">
        <v>12</v>
      </c>
      <c r="E18" s="199">
        <v>3132</v>
      </c>
      <c r="F18" s="200">
        <v>162</v>
      </c>
      <c r="G18" s="199">
        <f>E18*C18</f>
        <v>234900</v>
      </c>
      <c r="H18" s="199">
        <f>F18*C18</f>
        <v>12150</v>
      </c>
      <c r="I18" s="200">
        <f>F18+E18</f>
        <v>3294</v>
      </c>
      <c r="J18" s="201">
        <f>H18+G18</f>
        <v>247050</v>
      </c>
      <c r="L18" s="244">
        <v>1.2689999999999999</v>
      </c>
      <c r="M18" s="246">
        <v>5200.9456264775417</v>
      </c>
      <c r="N18" s="247">
        <v>1134.7517730496454</v>
      </c>
    </row>
    <row r="19" spans="1:16" s="244" customFormat="1" ht="37.5" x14ac:dyDescent="0.2">
      <c r="A19" s="225">
        <v>3.2</v>
      </c>
      <c r="B19" s="202" t="s">
        <v>79</v>
      </c>
      <c r="C19" s="228"/>
      <c r="D19" s="228"/>
      <c r="E19" s="229"/>
      <c r="F19" s="204"/>
      <c r="G19" s="205"/>
      <c r="H19" s="205"/>
      <c r="I19" s="204"/>
      <c r="J19" s="206"/>
    </row>
    <row r="20" spans="1:16" s="244" customFormat="1" ht="24.75" customHeight="1" x14ac:dyDescent="0.2">
      <c r="A20" s="225" t="s">
        <v>7</v>
      </c>
      <c r="B20" s="202" t="s">
        <v>29</v>
      </c>
      <c r="C20" s="230">
        <v>172.16</v>
      </c>
      <c r="D20" s="209" t="s">
        <v>12</v>
      </c>
      <c r="E20" s="199">
        <v>3888</v>
      </c>
      <c r="F20" s="200">
        <v>162</v>
      </c>
      <c r="G20" s="199">
        <f t="shared" ref="G20:G23" si="0">E20*C20</f>
        <v>669358.07999999996</v>
      </c>
      <c r="H20" s="199">
        <f t="shared" ref="H20:H23" si="1">F20*C20</f>
        <v>27889.919999999998</v>
      </c>
      <c r="I20" s="200">
        <f t="shared" ref="I20:I23" si="2">F20+E20</f>
        <v>4050</v>
      </c>
      <c r="J20" s="201">
        <f t="shared" ref="J20:J23" si="3">H20+G20</f>
        <v>697248</v>
      </c>
      <c r="L20" s="244">
        <v>1.2689999999999999</v>
      </c>
      <c r="M20" s="246">
        <v>5910.1654846335705</v>
      </c>
      <c r="N20" s="247">
        <v>945.62647754137117</v>
      </c>
    </row>
    <row r="21" spans="1:16" s="244" customFormat="1" ht="18.75" x14ac:dyDescent="0.2">
      <c r="A21" s="225" t="s">
        <v>8</v>
      </c>
      <c r="B21" s="202" t="s">
        <v>30</v>
      </c>
      <c r="C21" s="231">
        <v>150.63999999999999</v>
      </c>
      <c r="D21" s="209" t="s">
        <v>12</v>
      </c>
      <c r="E21" s="199">
        <v>3888</v>
      </c>
      <c r="F21" s="200">
        <v>162</v>
      </c>
      <c r="G21" s="199">
        <f t="shared" si="0"/>
        <v>585688.31999999995</v>
      </c>
      <c r="H21" s="199">
        <f t="shared" si="1"/>
        <v>24403.679999999997</v>
      </c>
      <c r="I21" s="200">
        <f t="shared" si="2"/>
        <v>4050</v>
      </c>
      <c r="J21" s="201">
        <f t="shared" si="3"/>
        <v>610092</v>
      </c>
      <c r="L21" s="244">
        <v>1.2689999999999999</v>
      </c>
      <c r="M21" s="246">
        <v>6698.1875492513791</v>
      </c>
      <c r="N21" s="247">
        <v>945.62647754137117</v>
      </c>
    </row>
    <row r="22" spans="1:16" s="244" customFormat="1" ht="18.75" x14ac:dyDescent="0.2">
      <c r="A22" s="248" t="s">
        <v>9</v>
      </c>
      <c r="B22" s="207" t="s">
        <v>31</v>
      </c>
      <c r="C22" s="249">
        <v>5.7</v>
      </c>
      <c r="D22" s="250" t="s">
        <v>12</v>
      </c>
      <c r="E22" s="199">
        <v>3888</v>
      </c>
      <c r="F22" s="200">
        <v>162</v>
      </c>
      <c r="G22" s="199">
        <f t="shared" si="0"/>
        <v>22161.600000000002</v>
      </c>
      <c r="H22" s="199">
        <f t="shared" si="1"/>
        <v>923.4</v>
      </c>
      <c r="I22" s="200">
        <f t="shared" si="2"/>
        <v>4050</v>
      </c>
      <c r="J22" s="201">
        <f t="shared" si="3"/>
        <v>23085.000000000004</v>
      </c>
      <c r="L22" s="244">
        <v>1.2689999999999999</v>
      </c>
      <c r="M22" s="246">
        <v>5910.1654846335705</v>
      </c>
      <c r="N22" s="247">
        <v>945.62647754137117</v>
      </c>
    </row>
    <row r="23" spans="1:16" s="244" customFormat="1" ht="18.75" x14ac:dyDescent="0.2">
      <c r="A23" s="251" t="s">
        <v>10</v>
      </c>
      <c r="B23" s="196" t="s">
        <v>49</v>
      </c>
      <c r="C23" s="231">
        <v>1</v>
      </c>
      <c r="D23" s="209" t="s">
        <v>17</v>
      </c>
      <c r="E23" s="199"/>
      <c r="F23" s="200"/>
      <c r="G23" s="199">
        <f t="shared" si="0"/>
        <v>0</v>
      </c>
      <c r="H23" s="199">
        <f t="shared" si="1"/>
        <v>0</v>
      </c>
      <c r="I23" s="200">
        <f t="shared" si="2"/>
        <v>0</v>
      </c>
      <c r="J23" s="201">
        <f t="shared" si="3"/>
        <v>0</v>
      </c>
      <c r="L23" s="244">
        <v>1.2689999999999999</v>
      </c>
      <c r="M23" s="246">
        <v>5910.1654846335705</v>
      </c>
      <c r="N23" s="247">
        <v>945.62647754137117</v>
      </c>
    </row>
    <row r="24" spans="1:16" s="244" customFormat="1" ht="18.75" x14ac:dyDescent="0.2">
      <c r="A24" s="251"/>
      <c r="B24" s="228"/>
      <c r="C24" s="228"/>
      <c r="D24" s="228"/>
      <c r="E24" s="229"/>
      <c r="F24" s="204"/>
      <c r="G24" s="205"/>
      <c r="H24" s="205"/>
      <c r="I24" s="204"/>
      <c r="J24" s="206"/>
      <c r="M24" s="246"/>
      <c r="N24" s="247"/>
    </row>
    <row r="25" spans="1:16" s="244" customFormat="1" ht="18.75" x14ac:dyDescent="0.3">
      <c r="A25" s="252">
        <v>9</v>
      </c>
      <c r="B25" s="234" t="s">
        <v>47</v>
      </c>
      <c r="C25" s="235"/>
      <c r="D25" s="235"/>
      <c r="E25" s="237"/>
      <c r="F25" s="237"/>
      <c r="G25" s="237"/>
      <c r="H25" s="237"/>
      <c r="I25" s="237"/>
      <c r="J25" s="238"/>
    </row>
    <row r="26" spans="1:16" s="244" customFormat="1" ht="18.75" x14ac:dyDescent="0.3">
      <c r="A26" s="239"/>
      <c r="B26" s="167" t="s">
        <v>80</v>
      </c>
      <c r="C26" s="240">
        <v>1</v>
      </c>
      <c r="D26" s="241" t="s">
        <v>17</v>
      </c>
      <c r="E26" s="253"/>
      <c r="F26" s="254">
        <v>40000</v>
      </c>
      <c r="G26" s="199">
        <f t="shared" ref="G26" si="4">E26*C26</f>
        <v>0</v>
      </c>
      <c r="H26" s="199">
        <f t="shared" ref="H26" si="5">F26*C26</f>
        <v>40000</v>
      </c>
      <c r="I26" s="200">
        <f t="shared" ref="I26" si="6">F26+E26</f>
        <v>40000</v>
      </c>
      <c r="J26" s="201">
        <f t="shared" ref="J26" si="7">H26+G26</f>
        <v>40000</v>
      </c>
      <c r="L26" s="244">
        <v>1.2689999999999999</v>
      </c>
      <c r="M26" s="246">
        <v>0</v>
      </c>
      <c r="N26" s="247">
        <v>51221.434200157608</v>
      </c>
    </row>
    <row r="27" spans="1:16" s="171" customFormat="1" ht="26.25" customHeight="1" thickBot="1" x14ac:dyDescent="0.25">
      <c r="A27" s="289" t="s">
        <v>55</v>
      </c>
      <c r="B27" s="290"/>
      <c r="C27" s="290"/>
      <c r="D27" s="290"/>
      <c r="E27" s="290"/>
      <c r="F27" s="291"/>
      <c r="G27" s="170">
        <f>SUM(G8:G26)</f>
        <v>5409708.5999999996</v>
      </c>
      <c r="H27" s="170">
        <f>SUM(H8:H26)</f>
        <v>1390007.5999999999</v>
      </c>
      <c r="I27" s="170"/>
      <c r="J27" s="170">
        <f>SUM(J8:J26)</f>
        <v>6799716.2000000002</v>
      </c>
      <c r="O27" s="171">
        <v>36374947.870764397</v>
      </c>
      <c r="P27" s="172">
        <f>J27-O27</f>
        <v>-29575231.670764398</v>
      </c>
    </row>
    <row r="28" spans="1:16" x14ac:dyDescent="0.2">
      <c r="A28" s="297" t="s">
        <v>23</v>
      </c>
      <c r="B28" s="319"/>
      <c r="C28" s="319"/>
      <c r="D28" s="319"/>
      <c r="E28" s="319"/>
      <c r="F28" s="319"/>
      <c r="G28" s="319"/>
      <c r="H28" s="319"/>
      <c r="I28" s="319"/>
      <c r="J28" s="319"/>
    </row>
    <row r="29" spans="1:16" x14ac:dyDescent="0.2">
      <c r="A29" s="319"/>
      <c r="B29" s="319"/>
      <c r="C29" s="319"/>
      <c r="D29" s="319"/>
      <c r="E29" s="319"/>
      <c r="F29" s="319"/>
      <c r="G29" s="319"/>
      <c r="H29" s="319"/>
      <c r="I29" s="319"/>
      <c r="J29" s="319"/>
    </row>
    <row r="30" spans="1:16" x14ac:dyDescent="0.2">
      <c r="A30" s="319"/>
      <c r="B30" s="319"/>
      <c r="C30" s="319"/>
      <c r="D30" s="319"/>
      <c r="E30" s="319"/>
      <c r="F30" s="319"/>
      <c r="G30" s="319"/>
      <c r="H30" s="319"/>
      <c r="I30" s="319"/>
      <c r="J30" s="319"/>
    </row>
    <row r="31" spans="1:16" x14ac:dyDescent="0.2">
      <c r="A31" s="319"/>
      <c r="B31" s="319"/>
      <c r="C31" s="319"/>
      <c r="D31" s="319"/>
      <c r="E31" s="319"/>
      <c r="F31" s="319"/>
      <c r="G31" s="319"/>
      <c r="H31" s="319"/>
      <c r="I31" s="319"/>
      <c r="J31" s="319"/>
    </row>
    <row r="32" spans="1:16" ht="27.75" customHeight="1" x14ac:dyDescent="0.2">
      <c r="A32" s="319"/>
      <c r="B32" s="319"/>
      <c r="C32" s="319"/>
      <c r="D32" s="319"/>
      <c r="E32" s="319"/>
      <c r="F32" s="319"/>
      <c r="G32" s="319"/>
      <c r="H32" s="319"/>
      <c r="I32" s="319"/>
      <c r="J32" s="319"/>
    </row>
    <row r="33" spans="6:10" hidden="1" x14ac:dyDescent="0.2">
      <c r="J33" s="73">
        <f>J27/F36</f>
        <v>0.30085908588115573</v>
      </c>
    </row>
    <row r="34" spans="6:10" hidden="1" x14ac:dyDescent="0.2"/>
    <row r="35" spans="6:10" hidden="1" x14ac:dyDescent="0.2"/>
    <row r="36" spans="6:10" ht="15.75" hidden="1" x14ac:dyDescent="0.2">
      <c r="F36" s="74">
        <v>22601000</v>
      </c>
      <c r="J36" s="72" t="e">
        <f>#REF!</f>
        <v>#REF!</v>
      </c>
    </row>
    <row r="37" spans="6:10" hidden="1" x14ac:dyDescent="0.2"/>
    <row r="38" spans="6:10" hidden="1" x14ac:dyDescent="0.2"/>
    <row r="39" spans="6:10" x14ac:dyDescent="0.2">
      <c r="F39" s="73">
        <f>F27/F36</f>
        <v>0</v>
      </c>
    </row>
  </sheetData>
  <mergeCells count="12">
    <mergeCell ref="G4:H4"/>
    <mergeCell ref="I4:J4"/>
    <mergeCell ref="A27:F27"/>
    <mergeCell ref="A28:J32"/>
    <mergeCell ref="A1:G2"/>
    <mergeCell ref="H1:J2"/>
    <mergeCell ref="A3:J3"/>
    <mergeCell ref="A4:A5"/>
    <mergeCell ref="B4:B5"/>
    <mergeCell ref="C4:C5"/>
    <mergeCell ref="D4:D5"/>
    <mergeCell ref="E4:F4"/>
  </mergeCells>
  <printOptions horizontalCentered="1"/>
  <pageMargins left="0.2" right="0.2" top="0.75" bottom="0.75" header="0.3" footer="0.3"/>
  <pageSetup paperSize="9" scale="60" orientation="landscape" r:id="rId1"/>
  <rowBreaks count="1" manualBreakCount="1">
    <brk id="2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8"/>
  <sheetViews>
    <sheetView view="pageBreakPreview" topLeftCell="A4" zoomScale="60" zoomScaleNormal="85" workbookViewId="0">
      <selection activeCell="E18" sqref="E18"/>
    </sheetView>
  </sheetViews>
  <sheetFormatPr defaultRowHeight="12.75" x14ac:dyDescent="0.2"/>
  <cols>
    <col min="1" max="1" width="7.5" style="1" customWidth="1"/>
    <col min="2" max="2" width="115.33203125" style="1" customWidth="1"/>
    <col min="3" max="4" width="9.33203125" style="1" customWidth="1"/>
    <col min="5" max="10" width="21.1640625" style="72" customWidth="1"/>
    <col min="11" max="11" width="9.33203125" style="1"/>
    <col min="12" max="13" width="0" style="1" hidden="1" customWidth="1"/>
    <col min="14" max="14" width="11.1640625" style="1" hidden="1" customWidth="1"/>
    <col min="15" max="15" width="14.33203125" style="1" hidden="1" customWidth="1"/>
    <col min="16" max="16" width="11.33203125" style="1" hidden="1" customWidth="1"/>
    <col min="17" max="18" width="9.33203125" style="1"/>
    <col min="19" max="19" width="12" style="1" hidden="1" customWidth="1"/>
    <col min="20" max="20" width="11.5" style="1" bestFit="1" customWidth="1"/>
    <col min="21" max="16384" width="9.33203125" style="1"/>
  </cols>
  <sheetData>
    <row r="1" spans="1:14" ht="20.45" customHeight="1" x14ac:dyDescent="0.2">
      <c r="A1" s="329" t="s">
        <v>0</v>
      </c>
      <c r="B1" s="330"/>
      <c r="C1" s="330"/>
      <c r="D1" s="330"/>
      <c r="E1" s="330"/>
      <c r="F1" s="330"/>
      <c r="G1" s="330"/>
      <c r="H1" s="333"/>
      <c r="I1" s="333"/>
      <c r="J1" s="334"/>
    </row>
    <row r="2" spans="1:14" ht="20.100000000000001" customHeight="1" x14ac:dyDescent="0.2">
      <c r="A2" s="331"/>
      <c r="B2" s="332"/>
      <c r="C2" s="332"/>
      <c r="D2" s="332"/>
      <c r="E2" s="332"/>
      <c r="F2" s="332"/>
      <c r="G2" s="332"/>
      <c r="H2" s="335"/>
      <c r="I2" s="335"/>
      <c r="J2" s="336"/>
    </row>
    <row r="3" spans="1:14" ht="21" customHeight="1" x14ac:dyDescent="0.2">
      <c r="A3" s="337" t="s">
        <v>1</v>
      </c>
      <c r="B3" s="338"/>
      <c r="C3" s="338"/>
      <c r="D3" s="338"/>
      <c r="E3" s="338"/>
      <c r="F3" s="338"/>
      <c r="G3" s="338"/>
      <c r="H3" s="338"/>
      <c r="I3" s="338"/>
      <c r="J3" s="339"/>
    </row>
    <row r="4" spans="1:14" ht="15" x14ac:dyDescent="0.2">
      <c r="A4" s="2">
        <v>-1</v>
      </c>
      <c r="B4" s="3">
        <v>-2</v>
      </c>
      <c r="C4" s="4">
        <v>-3</v>
      </c>
      <c r="D4" s="3">
        <v>-4</v>
      </c>
      <c r="E4" s="5">
        <v>-5</v>
      </c>
      <c r="F4" s="5">
        <v>-6</v>
      </c>
      <c r="G4" s="5">
        <v>-7</v>
      </c>
      <c r="H4" s="5">
        <v>-8</v>
      </c>
      <c r="I4" s="5">
        <v>-9</v>
      </c>
      <c r="J4" s="6">
        <v>-10</v>
      </c>
    </row>
    <row r="5" spans="1:14" ht="15" x14ac:dyDescent="0.2">
      <c r="A5" s="340" t="s">
        <v>2</v>
      </c>
      <c r="B5" s="342" t="s">
        <v>3</v>
      </c>
      <c r="C5" s="342" t="s">
        <v>4</v>
      </c>
      <c r="D5" s="345" t="s">
        <v>5</v>
      </c>
      <c r="E5" s="348" t="s">
        <v>40</v>
      </c>
      <c r="F5" s="349"/>
      <c r="G5" s="348" t="s">
        <v>41</v>
      </c>
      <c r="H5" s="349"/>
      <c r="I5" s="348" t="s">
        <v>42</v>
      </c>
      <c r="J5" s="350"/>
    </row>
    <row r="6" spans="1:14" ht="15" x14ac:dyDescent="0.2">
      <c r="A6" s="341"/>
      <c r="B6" s="343"/>
      <c r="C6" s="343"/>
      <c r="D6" s="346"/>
      <c r="E6" s="7" t="s">
        <v>43</v>
      </c>
      <c r="F6" s="7" t="s">
        <v>42</v>
      </c>
      <c r="G6" s="7" t="s">
        <v>43</v>
      </c>
      <c r="H6" s="7" t="s">
        <v>42</v>
      </c>
      <c r="I6" s="7" t="s">
        <v>43</v>
      </c>
      <c r="J6" s="8" t="s">
        <v>42</v>
      </c>
    </row>
    <row r="7" spans="1:14" ht="15" x14ac:dyDescent="0.2">
      <c r="A7" s="341"/>
      <c r="B7" s="343"/>
      <c r="C7" s="343"/>
      <c r="D7" s="346"/>
      <c r="E7" s="7" t="s">
        <v>44</v>
      </c>
      <c r="F7" s="7" t="s">
        <v>44</v>
      </c>
      <c r="G7" s="7" t="s">
        <v>44</v>
      </c>
      <c r="H7" s="7" t="s">
        <v>44</v>
      </c>
      <c r="I7" s="7" t="s">
        <v>44</v>
      </c>
      <c r="J7" s="7" t="s">
        <v>44</v>
      </c>
    </row>
    <row r="8" spans="1:14" ht="15" x14ac:dyDescent="0.25">
      <c r="A8" s="341"/>
      <c r="B8" s="344"/>
      <c r="C8" s="344"/>
      <c r="D8" s="347"/>
      <c r="E8" s="9"/>
      <c r="F8" s="7"/>
      <c r="G8" s="9"/>
      <c r="H8" s="7"/>
      <c r="I8" s="7"/>
      <c r="J8" s="8"/>
    </row>
    <row r="9" spans="1:14" ht="15" x14ac:dyDescent="0.25">
      <c r="A9" s="10"/>
      <c r="B9" s="11" t="s">
        <v>6</v>
      </c>
      <c r="C9" s="12"/>
      <c r="D9" s="12"/>
      <c r="E9" s="13"/>
      <c r="F9" s="14"/>
      <c r="G9" s="13"/>
      <c r="H9" s="14"/>
      <c r="I9" s="14"/>
      <c r="J9" s="15"/>
    </row>
    <row r="10" spans="1:14" ht="15" x14ac:dyDescent="0.2">
      <c r="A10" s="23">
        <v>2</v>
      </c>
      <c r="B10" s="24" t="s">
        <v>11</v>
      </c>
      <c r="C10" s="25"/>
      <c r="D10" s="25"/>
      <c r="E10" s="26"/>
      <c r="F10" s="26"/>
      <c r="G10" s="26"/>
      <c r="H10" s="26"/>
      <c r="I10" s="26"/>
      <c r="J10" s="27"/>
    </row>
    <row r="11" spans="1:14" ht="60" x14ac:dyDescent="0.2">
      <c r="A11" s="28">
        <v>2.1</v>
      </c>
      <c r="B11" s="29" t="s">
        <v>39</v>
      </c>
      <c r="C11" s="30"/>
      <c r="D11" s="31"/>
      <c r="E11" s="32"/>
      <c r="F11" s="32"/>
      <c r="G11" s="32"/>
      <c r="H11" s="32"/>
      <c r="I11" s="32"/>
      <c r="J11" s="33"/>
    </row>
    <row r="12" spans="1:14" ht="15" x14ac:dyDescent="0.2">
      <c r="A12" s="34" t="s">
        <v>7</v>
      </c>
      <c r="B12" s="35" t="s">
        <v>50</v>
      </c>
      <c r="C12" s="76"/>
      <c r="D12" s="37" t="s">
        <v>12</v>
      </c>
      <c r="E12" s="38"/>
      <c r="F12" s="18"/>
      <c r="G12" s="19"/>
      <c r="H12" s="19"/>
      <c r="I12" s="18"/>
      <c r="J12" s="20"/>
      <c r="L12" s="1">
        <v>1.2689999999999999</v>
      </c>
      <c r="M12" s="21">
        <v>543.7352245862885</v>
      </c>
      <c r="N12" s="22">
        <v>141.84397163120568</v>
      </c>
    </row>
    <row r="13" spans="1:14" ht="45" x14ac:dyDescent="0.2">
      <c r="A13" s="28">
        <v>2.2000000000000002</v>
      </c>
      <c r="B13" s="39" t="s">
        <v>37</v>
      </c>
      <c r="C13" s="36"/>
      <c r="D13" s="37"/>
      <c r="E13" s="38"/>
      <c r="F13" s="18"/>
      <c r="G13" s="19"/>
      <c r="H13" s="19"/>
      <c r="I13" s="18"/>
      <c r="J13" s="20"/>
    </row>
    <row r="14" spans="1:14" ht="15" x14ac:dyDescent="0.2">
      <c r="A14" s="28" t="s">
        <v>7</v>
      </c>
      <c r="B14" s="40" t="s">
        <v>13</v>
      </c>
      <c r="C14" s="76"/>
      <c r="D14" s="37" t="s">
        <v>12</v>
      </c>
      <c r="E14" s="41"/>
      <c r="F14" s="18"/>
      <c r="G14" s="19"/>
      <c r="H14" s="19"/>
      <c r="I14" s="18"/>
      <c r="J14" s="20"/>
      <c r="L14" s="1">
        <v>1.2689999999999999</v>
      </c>
      <c r="M14" s="21">
        <v>189.12529550827423</v>
      </c>
      <c r="N14" s="22">
        <v>89.834515366430267</v>
      </c>
    </row>
    <row r="15" spans="1:14" ht="30" x14ac:dyDescent="0.2">
      <c r="A15" s="28">
        <v>2.4</v>
      </c>
      <c r="B15" s="35" t="s">
        <v>14</v>
      </c>
      <c r="C15" s="43"/>
      <c r="D15" s="44"/>
      <c r="E15" s="38"/>
      <c r="F15" s="18"/>
      <c r="G15" s="19"/>
      <c r="H15" s="19"/>
      <c r="I15" s="18"/>
      <c r="J15" s="20"/>
    </row>
    <row r="16" spans="1:14" ht="15" x14ac:dyDescent="0.2">
      <c r="A16" s="78" t="s">
        <v>7</v>
      </c>
      <c r="B16" s="77" t="s">
        <v>15</v>
      </c>
      <c r="C16" s="79"/>
      <c r="D16" s="42" t="s">
        <v>16</v>
      </c>
      <c r="E16" s="38"/>
      <c r="F16" s="18"/>
      <c r="G16" s="19"/>
      <c r="H16" s="19"/>
      <c r="I16" s="18"/>
      <c r="J16" s="20"/>
      <c r="L16" s="1">
        <v>1.2689999999999999</v>
      </c>
      <c r="M16" s="21">
        <v>1576.0441292356188</v>
      </c>
      <c r="N16" s="22">
        <v>472.81323877068559</v>
      </c>
    </row>
    <row r="17" spans="1:16" ht="15" x14ac:dyDescent="0.2">
      <c r="A17" s="45">
        <v>3</v>
      </c>
      <c r="B17" s="46" t="s">
        <v>18</v>
      </c>
      <c r="C17" s="47"/>
      <c r="D17" s="48"/>
      <c r="E17" s="49"/>
      <c r="F17" s="49"/>
      <c r="G17" s="49"/>
      <c r="H17" s="49"/>
      <c r="I17" s="49"/>
      <c r="J17" s="50"/>
    </row>
    <row r="18" spans="1:16" ht="63" customHeight="1" x14ac:dyDescent="0.2">
      <c r="A18" s="75">
        <v>3.1</v>
      </c>
      <c r="B18" s="35" t="s">
        <v>19</v>
      </c>
      <c r="C18" s="43"/>
      <c r="D18" s="44"/>
      <c r="E18" s="38"/>
      <c r="F18" s="18"/>
      <c r="G18" s="19"/>
      <c r="H18" s="19"/>
      <c r="I18" s="18"/>
      <c r="J18" s="20"/>
    </row>
    <row r="19" spans="1:16" ht="15" x14ac:dyDescent="0.2">
      <c r="A19" s="75" t="s">
        <v>7</v>
      </c>
      <c r="B19" s="35" t="s">
        <v>20</v>
      </c>
      <c r="C19" s="51"/>
      <c r="D19" s="52" t="s">
        <v>12</v>
      </c>
      <c r="E19" s="38"/>
      <c r="F19" s="18"/>
      <c r="G19" s="19"/>
      <c r="H19" s="19"/>
      <c r="I19" s="18"/>
      <c r="J19" s="20"/>
      <c r="L19" s="1">
        <v>1.2689999999999999</v>
      </c>
      <c r="M19" s="21">
        <v>5200.9456264775417</v>
      </c>
      <c r="N19" s="22">
        <v>1134.7517730496454</v>
      </c>
    </row>
    <row r="20" spans="1:16" ht="30" x14ac:dyDescent="0.2">
      <c r="A20" s="75">
        <v>3.2</v>
      </c>
      <c r="B20" s="39" t="s">
        <v>21</v>
      </c>
      <c r="C20" s="43"/>
      <c r="D20" s="44"/>
      <c r="E20" s="53"/>
      <c r="F20" s="18"/>
      <c r="G20" s="19"/>
      <c r="H20" s="19"/>
      <c r="I20" s="18"/>
      <c r="J20" s="20"/>
    </row>
    <row r="21" spans="1:16" ht="15" x14ac:dyDescent="0.2">
      <c r="A21" s="75" t="s">
        <v>7</v>
      </c>
      <c r="B21" s="39" t="s">
        <v>38</v>
      </c>
      <c r="C21" s="80"/>
      <c r="D21" s="42" t="s">
        <v>12</v>
      </c>
      <c r="E21" s="53"/>
      <c r="F21" s="18"/>
      <c r="G21" s="19"/>
      <c r="H21" s="19"/>
      <c r="I21" s="18"/>
      <c r="J21" s="20"/>
      <c r="L21" s="1">
        <v>1.2689999999999999</v>
      </c>
      <c r="M21" s="21">
        <v>5910.1654846335705</v>
      </c>
      <c r="N21" s="22">
        <v>945.62647754137117</v>
      </c>
    </row>
    <row r="22" spans="1:16" ht="15" x14ac:dyDescent="0.2">
      <c r="A22" s="75" t="s">
        <v>10</v>
      </c>
      <c r="B22" s="35" t="s">
        <v>49</v>
      </c>
      <c r="C22" s="54"/>
      <c r="D22" s="42" t="s">
        <v>17</v>
      </c>
      <c r="E22" s="53"/>
      <c r="F22" s="18"/>
      <c r="G22" s="19"/>
      <c r="H22" s="19"/>
      <c r="I22" s="18"/>
      <c r="J22" s="20"/>
      <c r="L22" s="1">
        <v>1.2689999999999999</v>
      </c>
      <c r="M22" s="21">
        <v>5910.1654846335705</v>
      </c>
      <c r="N22" s="22">
        <v>945.62647754137117</v>
      </c>
    </row>
    <row r="23" spans="1:16" ht="15" x14ac:dyDescent="0.2">
      <c r="A23" s="75"/>
      <c r="E23" s="53"/>
      <c r="F23" s="18"/>
      <c r="G23" s="19"/>
      <c r="H23" s="19"/>
      <c r="I23" s="18"/>
      <c r="J23" s="20"/>
      <c r="M23" s="21"/>
      <c r="N23" s="22"/>
    </row>
    <row r="24" spans="1:16" ht="15" x14ac:dyDescent="0.25">
      <c r="A24" s="57">
        <v>9</v>
      </c>
      <c r="B24" s="81" t="s">
        <v>47</v>
      </c>
      <c r="C24" s="58"/>
      <c r="D24" s="58"/>
      <c r="E24" s="55"/>
      <c r="F24" s="55"/>
      <c r="G24" s="55"/>
      <c r="H24" s="55"/>
      <c r="I24" s="55"/>
      <c r="J24" s="56"/>
    </row>
    <row r="25" spans="1:16" ht="15" x14ac:dyDescent="0.25">
      <c r="A25" s="62"/>
      <c r="B25" s="82" t="s">
        <v>48</v>
      </c>
      <c r="C25" s="16">
        <v>1</v>
      </c>
      <c r="D25" s="17" t="s">
        <v>17</v>
      </c>
      <c r="E25" s="63"/>
      <c r="F25" s="64"/>
      <c r="G25" s="59"/>
      <c r="H25" s="60"/>
      <c r="I25" s="60"/>
      <c r="J25" s="61"/>
      <c r="L25" s="1">
        <v>1.2689999999999999</v>
      </c>
      <c r="M25" s="21">
        <v>0</v>
      </c>
      <c r="N25" s="22">
        <v>51221.434200157608</v>
      </c>
    </row>
    <row r="26" spans="1:16" s="65" customFormat="1" ht="15.75" thickBot="1" x14ac:dyDescent="0.25">
      <c r="A26" s="67"/>
      <c r="B26" s="68" t="s">
        <v>22</v>
      </c>
      <c r="C26" s="68"/>
      <c r="D26" s="68"/>
      <c r="E26" s="69"/>
      <c r="F26" s="69"/>
      <c r="G26" s="69"/>
      <c r="H26" s="69"/>
      <c r="I26" s="70"/>
      <c r="J26" s="71"/>
      <c r="O26" s="65">
        <v>36374947.870764397</v>
      </c>
      <c r="P26" s="66">
        <f>J26-O26</f>
        <v>-36374947.870764397</v>
      </c>
    </row>
    <row r="27" spans="1:16" x14ac:dyDescent="0.2">
      <c r="A27" s="297" t="s">
        <v>23</v>
      </c>
      <c r="B27" s="319"/>
      <c r="C27" s="319"/>
      <c r="D27" s="319"/>
      <c r="E27" s="319"/>
      <c r="F27" s="319"/>
      <c r="G27" s="319"/>
      <c r="H27" s="319"/>
      <c r="I27" s="319"/>
      <c r="J27" s="319"/>
    </row>
    <row r="28" spans="1:16" x14ac:dyDescent="0.2">
      <c r="A28" s="319"/>
      <c r="B28" s="319"/>
      <c r="C28" s="319"/>
      <c r="D28" s="319"/>
      <c r="E28" s="319"/>
      <c r="F28" s="319"/>
      <c r="G28" s="319"/>
      <c r="H28" s="319"/>
      <c r="I28" s="319"/>
      <c r="J28" s="319"/>
    </row>
    <row r="29" spans="1:16" x14ac:dyDescent="0.2">
      <c r="A29" s="319"/>
      <c r="B29" s="319"/>
      <c r="C29" s="319"/>
      <c r="D29" s="319"/>
      <c r="E29" s="319"/>
      <c r="F29" s="319"/>
      <c r="G29" s="319"/>
      <c r="H29" s="319"/>
      <c r="I29" s="319"/>
      <c r="J29" s="319"/>
    </row>
    <row r="30" spans="1:16" x14ac:dyDescent="0.2">
      <c r="A30" s="319"/>
      <c r="B30" s="319"/>
      <c r="C30" s="319"/>
      <c r="D30" s="319"/>
      <c r="E30" s="319"/>
      <c r="F30" s="319"/>
      <c r="G30" s="319"/>
      <c r="H30" s="319"/>
      <c r="I30" s="319"/>
      <c r="J30" s="319"/>
    </row>
    <row r="31" spans="1:16" ht="27.75" customHeight="1" x14ac:dyDescent="0.2">
      <c r="A31" s="319"/>
      <c r="B31" s="319"/>
      <c r="C31" s="319"/>
      <c r="D31" s="319"/>
      <c r="E31" s="319"/>
      <c r="F31" s="319"/>
      <c r="G31" s="319"/>
      <c r="H31" s="319"/>
      <c r="I31" s="319"/>
      <c r="J31" s="319"/>
    </row>
    <row r="32" spans="1:16" hidden="1" x14ac:dyDescent="0.2">
      <c r="J32" s="73">
        <f>J26/F35</f>
        <v>0</v>
      </c>
    </row>
    <row r="33" spans="6:10" hidden="1" x14ac:dyDescent="0.2"/>
    <row r="34" spans="6:10" hidden="1" x14ac:dyDescent="0.2"/>
    <row r="35" spans="6:10" ht="15.75" hidden="1" x14ac:dyDescent="0.2">
      <c r="F35" s="74">
        <v>22601000</v>
      </c>
      <c r="J35" s="72" t="e">
        <f>#REF!</f>
        <v>#REF!</v>
      </c>
    </row>
    <row r="36" spans="6:10" hidden="1" x14ac:dyDescent="0.2"/>
    <row r="37" spans="6:10" hidden="1" x14ac:dyDescent="0.2"/>
    <row r="38" spans="6:10" x14ac:dyDescent="0.2">
      <c r="F38" s="73">
        <f>F26/F35</f>
        <v>0</v>
      </c>
    </row>
  </sheetData>
  <mergeCells count="11">
    <mergeCell ref="A27:J31"/>
    <mergeCell ref="A1:G2"/>
    <mergeCell ref="H1:J2"/>
    <mergeCell ref="A3:J3"/>
    <mergeCell ref="A5:A8"/>
    <mergeCell ref="B5:B8"/>
    <mergeCell ref="C5:C8"/>
    <mergeCell ref="D5:D8"/>
    <mergeCell ref="E5:F5"/>
    <mergeCell ref="G5:H5"/>
    <mergeCell ref="I5:J5"/>
  </mergeCells>
  <hyperlinks>
    <hyperlink ref="A1" r:id="rId1" display="mailto:dirsierra@protonmail.com" xr:uid="{00000000-0004-0000-0500-000000000000}"/>
  </hyperlinks>
  <pageMargins left="0.7" right="0.7" top="0.75" bottom="0.75" header="0.3" footer="0.3"/>
  <pageSetup scale="46"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Ground Duct</vt:lpstr>
      <vt:lpstr>First Duct</vt:lpstr>
      <vt:lpstr>Second Duct</vt:lpstr>
      <vt:lpstr>Third Duct</vt:lpstr>
      <vt:lpstr>Total</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Pioneer Engineering</cp:lastModifiedBy>
  <cp:lastPrinted>2022-11-17T10:02:19Z</cp:lastPrinted>
  <dcterms:created xsi:type="dcterms:W3CDTF">2022-09-16T04:29:49Z</dcterms:created>
  <dcterms:modified xsi:type="dcterms:W3CDTF">2023-02-06T11:28:10Z</dcterms:modified>
</cp:coreProperties>
</file>