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3xs\Desktop\AIR WAR COLLEGE\"/>
    </mc:Choice>
  </mc:AlternateContent>
  <bookViews>
    <workbookView xWindow="-120" yWindow="-120" windowWidth="20730" windowHeight="11160"/>
  </bookViews>
  <sheets>
    <sheet name="Summary" sheetId="5" r:id="rId1"/>
    <sheet name="Ground Floor" sheetId="1" r:id="rId2"/>
    <sheet name="first Floor" sheetId="2" r:id="rId3"/>
    <sheet name="Second Floor" sheetId="3" r:id="rId4"/>
    <sheet name="3rd Floor" sheetId="4" r:id="rId5"/>
  </sheets>
  <definedNames>
    <definedName name="_xlnm.Print_Titles" localSheetId="4">'3rd Floor'!$1:$3</definedName>
    <definedName name="_xlnm.Print_Titles" localSheetId="2">'first Floor'!$1:$5</definedName>
    <definedName name="_xlnm.Print_Titles" localSheetId="1">'Ground Floor'!$1:$5</definedName>
    <definedName name="_xlnm.Print_Titles" localSheetId="3">'Second Floor'!$1:$5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13" i="5" l="1"/>
  <c r="E14" i="5"/>
  <c r="E15" i="5"/>
  <c r="H76" i="4" l="1"/>
  <c r="G76" i="4"/>
  <c r="H75" i="4"/>
  <c r="G75" i="4"/>
  <c r="H74" i="4"/>
  <c r="G74" i="4"/>
  <c r="I74" i="4" s="1"/>
  <c r="H73" i="4"/>
  <c r="G73" i="4"/>
  <c r="H72" i="4"/>
  <c r="G72" i="4"/>
  <c r="H71" i="4"/>
  <c r="G71" i="4"/>
  <c r="H70" i="4"/>
  <c r="G70" i="4"/>
  <c r="I70" i="4" s="1"/>
  <c r="H69" i="4"/>
  <c r="G69" i="4"/>
  <c r="H68" i="4"/>
  <c r="G68" i="4"/>
  <c r="H66" i="4"/>
  <c r="G66" i="4"/>
  <c r="H64" i="4"/>
  <c r="G64" i="4"/>
  <c r="H63" i="4"/>
  <c r="G63" i="4"/>
  <c r="H60" i="4"/>
  <c r="G60" i="4"/>
  <c r="H59" i="4"/>
  <c r="G59" i="4"/>
  <c r="H57" i="4"/>
  <c r="G57" i="4"/>
  <c r="I57" i="4" s="1"/>
  <c r="H56" i="4"/>
  <c r="I56" i="4" s="1"/>
  <c r="G56" i="4"/>
  <c r="H53" i="4"/>
  <c r="G53" i="4"/>
  <c r="H52" i="4"/>
  <c r="G52" i="4"/>
  <c r="H49" i="4"/>
  <c r="G49" i="4"/>
  <c r="H48" i="4"/>
  <c r="G48" i="4"/>
  <c r="H45" i="4"/>
  <c r="G45" i="4"/>
  <c r="H44" i="4"/>
  <c r="G44" i="4"/>
  <c r="H41" i="4"/>
  <c r="G41" i="4"/>
  <c r="I41" i="4" s="1"/>
  <c r="H40" i="4"/>
  <c r="I40" i="4" s="1"/>
  <c r="G40" i="4"/>
  <c r="H39" i="4"/>
  <c r="G39" i="4"/>
  <c r="H36" i="4"/>
  <c r="G36" i="4"/>
  <c r="H35" i="4"/>
  <c r="G35" i="4"/>
  <c r="H34" i="4"/>
  <c r="G34" i="4"/>
  <c r="H33" i="4"/>
  <c r="G33" i="4"/>
  <c r="H30" i="4"/>
  <c r="G30" i="4"/>
  <c r="H29" i="4"/>
  <c r="G29" i="4"/>
  <c r="H28" i="4"/>
  <c r="G28" i="4"/>
  <c r="H26" i="4"/>
  <c r="G26" i="4"/>
  <c r="H23" i="4"/>
  <c r="G23" i="4"/>
  <c r="H22" i="4"/>
  <c r="G22" i="4"/>
  <c r="H20" i="4"/>
  <c r="G20" i="4"/>
  <c r="H18" i="4"/>
  <c r="G18" i="4"/>
  <c r="H16" i="4"/>
  <c r="G16" i="4"/>
  <c r="H13" i="4"/>
  <c r="G13" i="4"/>
  <c r="H12" i="4"/>
  <c r="G12" i="4"/>
  <c r="H11" i="4"/>
  <c r="I11" i="4" s="1"/>
  <c r="G11" i="4"/>
  <c r="H10" i="4"/>
  <c r="G10" i="4"/>
  <c r="H9" i="4"/>
  <c r="G9" i="4"/>
  <c r="H84" i="3"/>
  <c r="G84" i="3"/>
  <c r="H83" i="3"/>
  <c r="G83" i="3"/>
  <c r="H82" i="3"/>
  <c r="G82" i="3"/>
  <c r="H81" i="3"/>
  <c r="G81" i="3"/>
  <c r="H80" i="3"/>
  <c r="I80" i="3" s="1"/>
  <c r="G80" i="3"/>
  <c r="H79" i="3"/>
  <c r="G79" i="3"/>
  <c r="H78" i="3"/>
  <c r="G78" i="3"/>
  <c r="H77" i="3"/>
  <c r="G77" i="3"/>
  <c r="H76" i="3"/>
  <c r="I76" i="3" s="1"/>
  <c r="G76" i="3"/>
  <c r="H74" i="3"/>
  <c r="G74" i="3"/>
  <c r="H72" i="3"/>
  <c r="G72" i="3"/>
  <c r="H71" i="3"/>
  <c r="G71" i="3"/>
  <c r="H70" i="3"/>
  <c r="I70" i="3" s="1"/>
  <c r="G70" i="3"/>
  <c r="H67" i="3"/>
  <c r="G67" i="3"/>
  <c r="H66" i="3"/>
  <c r="G66" i="3"/>
  <c r="H64" i="3"/>
  <c r="G64" i="3"/>
  <c r="H63" i="3"/>
  <c r="I63" i="3" s="1"/>
  <c r="G63" i="3"/>
  <c r="H60" i="3"/>
  <c r="G60" i="3"/>
  <c r="H59" i="3"/>
  <c r="I59" i="3" s="1"/>
  <c r="G59" i="3"/>
  <c r="H56" i="3"/>
  <c r="G56" i="3"/>
  <c r="H55" i="3"/>
  <c r="G55" i="3"/>
  <c r="H52" i="3"/>
  <c r="G52" i="3"/>
  <c r="H51" i="3"/>
  <c r="G51" i="3"/>
  <c r="H48" i="3"/>
  <c r="G48" i="3"/>
  <c r="H47" i="3"/>
  <c r="G47" i="3"/>
  <c r="H46" i="3"/>
  <c r="G46" i="3"/>
  <c r="H45" i="3"/>
  <c r="G45" i="3"/>
  <c r="H42" i="3"/>
  <c r="G42" i="3"/>
  <c r="H41" i="3"/>
  <c r="G41" i="3"/>
  <c r="H40" i="3"/>
  <c r="G40" i="3"/>
  <c r="H39" i="3"/>
  <c r="G39" i="3"/>
  <c r="H38" i="3"/>
  <c r="G38" i="3"/>
  <c r="H35" i="3"/>
  <c r="G35" i="3"/>
  <c r="H34" i="3"/>
  <c r="G34" i="3"/>
  <c r="H33" i="3"/>
  <c r="G33" i="3"/>
  <c r="C31" i="3"/>
  <c r="H31" i="3" s="1"/>
  <c r="H28" i="3"/>
  <c r="G28" i="3"/>
  <c r="C27" i="3"/>
  <c r="H27" i="3" s="1"/>
  <c r="C25" i="3"/>
  <c r="H25" i="3" s="1"/>
  <c r="C21" i="3"/>
  <c r="H21" i="3" s="1"/>
  <c r="H18" i="3"/>
  <c r="G18" i="3"/>
  <c r="H17" i="3"/>
  <c r="G17" i="3"/>
  <c r="H16" i="3"/>
  <c r="G16" i="3"/>
  <c r="H15" i="3"/>
  <c r="G15" i="3"/>
  <c r="H14" i="3"/>
  <c r="G14" i="3"/>
  <c r="H13" i="3"/>
  <c r="G13" i="3"/>
  <c r="H12" i="3"/>
  <c r="G12" i="3"/>
  <c r="H11" i="3"/>
  <c r="G11" i="3"/>
  <c r="H10" i="3"/>
  <c r="G10" i="3"/>
  <c r="H9" i="3"/>
  <c r="G9" i="3"/>
  <c r="H85" i="2"/>
  <c r="G85" i="2"/>
  <c r="H84" i="2"/>
  <c r="G84" i="2"/>
  <c r="H83" i="2"/>
  <c r="G83" i="2"/>
  <c r="H82" i="2"/>
  <c r="G82" i="2"/>
  <c r="H81" i="2"/>
  <c r="G81" i="2"/>
  <c r="H80" i="2"/>
  <c r="G80" i="2"/>
  <c r="H79" i="2"/>
  <c r="G79" i="2"/>
  <c r="H78" i="2"/>
  <c r="G78" i="2"/>
  <c r="H77" i="2"/>
  <c r="G77" i="2"/>
  <c r="H76" i="2"/>
  <c r="G76" i="2"/>
  <c r="H74" i="2"/>
  <c r="G74" i="2"/>
  <c r="H72" i="2"/>
  <c r="G72" i="2"/>
  <c r="H71" i="2"/>
  <c r="G71" i="2"/>
  <c r="H70" i="2"/>
  <c r="G70" i="2"/>
  <c r="H67" i="2"/>
  <c r="G67" i="2"/>
  <c r="H66" i="2"/>
  <c r="G66" i="2"/>
  <c r="H64" i="2"/>
  <c r="G64" i="2"/>
  <c r="H63" i="2"/>
  <c r="G63" i="2"/>
  <c r="H60" i="2"/>
  <c r="G60" i="2"/>
  <c r="H59" i="2"/>
  <c r="G59" i="2"/>
  <c r="H56" i="2"/>
  <c r="G56" i="2"/>
  <c r="H55" i="2"/>
  <c r="G55" i="2"/>
  <c r="H52" i="2"/>
  <c r="G52" i="2"/>
  <c r="H51" i="2"/>
  <c r="G51" i="2"/>
  <c r="H48" i="2"/>
  <c r="G48" i="2"/>
  <c r="H47" i="2"/>
  <c r="G47" i="2"/>
  <c r="H46" i="2"/>
  <c r="G46" i="2"/>
  <c r="H45" i="2"/>
  <c r="G45" i="2"/>
  <c r="H44" i="2"/>
  <c r="G44" i="2"/>
  <c r="H41" i="2"/>
  <c r="G41" i="2"/>
  <c r="H40" i="2"/>
  <c r="G40" i="2"/>
  <c r="H39" i="2"/>
  <c r="G39" i="2"/>
  <c r="H38" i="2"/>
  <c r="G38" i="2"/>
  <c r="H37" i="2"/>
  <c r="G37" i="2"/>
  <c r="H36" i="2"/>
  <c r="G36" i="2"/>
  <c r="H33" i="2"/>
  <c r="G33" i="2"/>
  <c r="H32" i="2"/>
  <c r="G32" i="2"/>
  <c r="H31" i="2"/>
  <c r="G31" i="2"/>
  <c r="H30" i="2"/>
  <c r="G30" i="2"/>
  <c r="H28" i="2"/>
  <c r="G28" i="2"/>
  <c r="H25" i="2"/>
  <c r="G25" i="2"/>
  <c r="H24" i="2"/>
  <c r="G24" i="2"/>
  <c r="H22" i="2"/>
  <c r="G22" i="2"/>
  <c r="C20" i="2"/>
  <c r="H20" i="2" s="1"/>
  <c r="H18" i="2"/>
  <c r="G18" i="2"/>
  <c r="H15" i="2"/>
  <c r="G15" i="2"/>
  <c r="H14" i="2"/>
  <c r="G14" i="2"/>
  <c r="H13" i="2"/>
  <c r="G13" i="2"/>
  <c r="H12" i="2"/>
  <c r="G12" i="2"/>
  <c r="H11" i="2"/>
  <c r="G11" i="2"/>
  <c r="H10" i="2"/>
  <c r="G10" i="2"/>
  <c r="H9" i="2"/>
  <c r="G9" i="2"/>
  <c r="H75" i="1"/>
  <c r="G75" i="1"/>
  <c r="H74" i="1"/>
  <c r="G74" i="1"/>
  <c r="H73" i="1"/>
  <c r="I73" i="1" s="1"/>
  <c r="G73" i="1"/>
  <c r="H72" i="1"/>
  <c r="G72" i="1"/>
  <c r="H71" i="1"/>
  <c r="G71" i="1"/>
  <c r="H70" i="1"/>
  <c r="G70" i="1"/>
  <c r="I70" i="1" s="1"/>
  <c r="H69" i="1"/>
  <c r="G69" i="1"/>
  <c r="H68" i="1"/>
  <c r="G68" i="1"/>
  <c r="H67" i="1"/>
  <c r="I67" i="1" s="1"/>
  <c r="G67" i="1"/>
  <c r="H66" i="1"/>
  <c r="G66" i="1"/>
  <c r="H65" i="1"/>
  <c r="G65" i="1"/>
  <c r="H63" i="1"/>
  <c r="G63" i="1"/>
  <c r="H61" i="1"/>
  <c r="G61" i="1"/>
  <c r="H60" i="1"/>
  <c r="I60" i="1" s="1"/>
  <c r="G60" i="1"/>
  <c r="H57" i="1"/>
  <c r="G57" i="1"/>
  <c r="H56" i="1"/>
  <c r="G56" i="1"/>
  <c r="H54" i="1"/>
  <c r="I54" i="1" s="1"/>
  <c r="G54" i="1"/>
  <c r="H53" i="1"/>
  <c r="I53" i="1" s="1"/>
  <c r="G53" i="1"/>
  <c r="H50" i="1"/>
  <c r="I50" i="1" s="1"/>
  <c r="G50" i="1"/>
  <c r="H49" i="1"/>
  <c r="G49" i="1"/>
  <c r="I49" i="1" s="1"/>
  <c r="H46" i="1"/>
  <c r="G46" i="1"/>
  <c r="H45" i="1"/>
  <c r="G45" i="1"/>
  <c r="H42" i="1"/>
  <c r="G42" i="1"/>
  <c r="I42" i="1" s="1"/>
  <c r="H41" i="1"/>
  <c r="G41" i="1"/>
  <c r="H33" i="1"/>
  <c r="G33" i="1"/>
  <c r="H32" i="1"/>
  <c r="G32" i="1"/>
  <c r="H31" i="1"/>
  <c r="G31" i="1"/>
  <c r="H30" i="1"/>
  <c r="I30" i="1" s="1"/>
  <c r="G30" i="1"/>
  <c r="H27" i="1"/>
  <c r="G27" i="1"/>
  <c r="H26" i="1"/>
  <c r="G26" i="1"/>
  <c r="H25" i="1"/>
  <c r="G25" i="1"/>
  <c r="H23" i="1"/>
  <c r="G23" i="1"/>
  <c r="H20" i="1"/>
  <c r="I20" i="1" s="1"/>
  <c r="G20" i="1"/>
  <c r="H19" i="1"/>
  <c r="G19" i="1"/>
  <c r="I19" i="1" s="1"/>
  <c r="H17" i="1"/>
  <c r="G17" i="1"/>
  <c r="H15" i="1"/>
  <c r="G15" i="1"/>
  <c r="H13" i="1"/>
  <c r="G13" i="1"/>
  <c r="H10" i="1"/>
  <c r="G10" i="1"/>
  <c r="H9" i="1"/>
  <c r="G9" i="1"/>
  <c r="I84" i="2" l="1"/>
  <c r="I59" i="4"/>
  <c r="I63" i="4"/>
  <c r="I66" i="4"/>
  <c r="I69" i="4"/>
  <c r="I71" i="4"/>
  <c r="I73" i="4"/>
  <c r="I75" i="4"/>
  <c r="I55" i="3"/>
  <c r="I18" i="4"/>
  <c r="I26" i="4"/>
  <c r="I33" i="4"/>
  <c r="I39" i="4"/>
  <c r="I34" i="4"/>
  <c r="I18" i="3"/>
  <c r="I33" i="3"/>
  <c r="I35" i="3"/>
  <c r="I11" i="3"/>
  <c r="I13" i="3"/>
  <c r="I41" i="2"/>
  <c r="I47" i="2"/>
  <c r="I70" i="2"/>
  <c r="I76" i="2"/>
  <c r="I36" i="2"/>
  <c r="I66" i="2"/>
  <c r="I80" i="2"/>
  <c r="I12" i="2"/>
  <c r="I18" i="2"/>
  <c r="I48" i="2"/>
  <c r="I52" i="2"/>
  <c r="I63" i="2"/>
  <c r="I55" i="2"/>
  <c r="I24" i="2"/>
  <c r="I28" i="2"/>
  <c r="I33" i="2"/>
  <c r="I39" i="2"/>
  <c r="I77" i="2"/>
  <c r="I79" i="2"/>
  <c r="H86" i="2"/>
  <c r="D13" i="5" s="1"/>
  <c r="I13" i="2"/>
  <c r="I15" i="2"/>
  <c r="I38" i="2"/>
  <c r="I41" i="1"/>
  <c r="I10" i="1"/>
  <c r="I9" i="1"/>
  <c r="I25" i="1"/>
  <c r="I27" i="1"/>
  <c r="I33" i="1"/>
  <c r="I45" i="4"/>
  <c r="I53" i="4"/>
  <c r="I9" i="4"/>
  <c r="G77" i="4"/>
  <c r="C15" i="5" s="1"/>
  <c r="I12" i="4"/>
  <c r="I16" i="4"/>
  <c r="I20" i="4"/>
  <c r="I28" i="4"/>
  <c r="I30" i="4"/>
  <c r="I36" i="4"/>
  <c r="I60" i="4"/>
  <c r="I68" i="4"/>
  <c r="I72" i="4"/>
  <c r="I76" i="4"/>
  <c r="H77" i="4"/>
  <c r="D15" i="5" s="1"/>
  <c r="I22" i="4"/>
  <c r="I44" i="4"/>
  <c r="I48" i="4"/>
  <c r="I10" i="4"/>
  <c r="I29" i="4"/>
  <c r="I52" i="4"/>
  <c r="I13" i="4"/>
  <c r="I23" i="4"/>
  <c r="I35" i="4"/>
  <c r="I49" i="4"/>
  <c r="I64" i="4"/>
  <c r="I38" i="3"/>
  <c r="I42" i="3"/>
  <c r="I84" i="3"/>
  <c r="I10" i="3"/>
  <c r="I14" i="3"/>
  <c r="I64" i="3"/>
  <c r="I71" i="3"/>
  <c r="I74" i="3"/>
  <c r="I40" i="3"/>
  <c r="I46" i="3"/>
  <c r="I82" i="3"/>
  <c r="I41" i="3"/>
  <c r="I47" i="3"/>
  <c r="I12" i="3"/>
  <c r="I34" i="3"/>
  <c r="I45" i="3"/>
  <c r="I56" i="3"/>
  <c r="I60" i="3"/>
  <c r="I72" i="3"/>
  <c r="I81" i="3"/>
  <c r="I83" i="3"/>
  <c r="I15" i="3"/>
  <c r="I17" i="3"/>
  <c r="I28" i="3"/>
  <c r="I39" i="3"/>
  <c r="I48" i="3"/>
  <c r="I52" i="3"/>
  <c r="I66" i="3"/>
  <c r="I77" i="3"/>
  <c r="I79" i="3"/>
  <c r="I9" i="3"/>
  <c r="I16" i="3"/>
  <c r="I51" i="3"/>
  <c r="I67" i="3"/>
  <c r="I78" i="3"/>
  <c r="C23" i="3"/>
  <c r="G31" i="3"/>
  <c r="I31" i="3" s="1"/>
  <c r="G21" i="3"/>
  <c r="I21" i="3" s="1"/>
  <c r="G25" i="3"/>
  <c r="I25" i="3" s="1"/>
  <c r="G27" i="3"/>
  <c r="I27" i="3" s="1"/>
  <c r="I45" i="2"/>
  <c r="I60" i="2"/>
  <c r="I83" i="2"/>
  <c r="I25" i="2"/>
  <c r="I37" i="2"/>
  <c r="I51" i="2"/>
  <c r="I64" i="2"/>
  <c r="I67" i="2"/>
  <c r="I78" i="2"/>
  <c r="I85" i="2"/>
  <c r="I10" i="2"/>
  <c r="I31" i="2"/>
  <c r="I40" i="2"/>
  <c r="I56" i="2"/>
  <c r="I72" i="2"/>
  <c r="I81" i="2"/>
  <c r="I14" i="2"/>
  <c r="I22" i="2"/>
  <c r="I9" i="2"/>
  <c r="I11" i="2"/>
  <c r="I30" i="2"/>
  <c r="I32" i="2"/>
  <c r="I44" i="2"/>
  <c r="I46" i="2"/>
  <c r="I59" i="2"/>
  <c r="I71" i="2"/>
  <c r="I74" i="2"/>
  <c r="I82" i="2"/>
  <c r="G20" i="2"/>
  <c r="I20" i="2" s="1"/>
  <c r="I75" i="1"/>
  <c r="I74" i="1"/>
  <c r="I72" i="1"/>
  <c r="I71" i="1"/>
  <c r="I69" i="1"/>
  <c r="I68" i="1"/>
  <c r="I66" i="1"/>
  <c r="I65" i="1"/>
  <c r="I63" i="1"/>
  <c r="I61" i="1"/>
  <c r="I57" i="1"/>
  <c r="I56" i="1"/>
  <c r="I46" i="1"/>
  <c r="I45" i="1"/>
  <c r="I32" i="1"/>
  <c r="I31" i="1"/>
  <c r="I26" i="1"/>
  <c r="I23" i="1"/>
  <c r="I17" i="1"/>
  <c r="I15" i="1"/>
  <c r="I13" i="1"/>
  <c r="D38" i="1"/>
  <c r="C38" i="1"/>
  <c r="B38" i="1"/>
  <c r="A38" i="1"/>
  <c r="D37" i="1"/>
  <c r="C37" i="1"/>
  <c r="B37" i="1"/>
  <c r="A37" i="1"/>
  <c r="D36" i="1"/>
  <c r="C36" i="1"/>
  <c r="B36" i="1"/>
  <c r="A36" i="1"/>
  <c r="I77" i="4" l="1"/>
  <c r="G86" i="2"/>
  <c r="C13" i="5" s="1"/>
  <c r="H36" i="1"/>
  <c r="G36" i="1"/>
  <c r="G37" i="1"/>
  <c r="H37" i="1"/>
  <c r="I37" i="1" s="1"/>
  <c r="H38" i="1"/>
  <c r="I38" i="1" s="1"/>
  <c r="G38" i="1"/>
  <c r="H23" i="3"/>
  <c r="H85" i="3" s="1"/>
  <c r="D14" i="5" s="1"/>
  <c r="G23" i="3"/>
  <c r="G85" i="3" s="1"/>
  <c r="C14" i="5" s="1"/>
  <c r="I86" i="2"/>
  <c r="I36" i="1" l="1"/>
  <c r="I76" i="1" s="1"/>
  <c r="H76" i="1"/>
  <c r="D12" i="5" s="1"/>
  <c r="G76" i="1"/>
  <c r="C12" i="5" s="1"/>
  <c r="C16" i="5" s="1"/>
  <c r="I23" i="3"/>
  <c r="I85" i="3" s="1"/>
  <c r="E12" i="5" l="1"/>
  <c r="D16" i="5"/>
  <c r="E16" i="5" s="1"/>
</calcChain>
</file>

<file path=xl/sharedStrings.xml><?xml version="1.0" encoding="utf-8"?>
<sst xmlns="http://schemas.openxmlformats.org/spreadsheetml/2006/main" count="670" uniqueCount="175">
  <si>
    <t>PAF AIR WAR COLLEGE, KARACHI</t>
  </si>
  <si>
    <t>DATED: 9/15/2022</t>
  </si>
  <si>
    <t>BILL OF QUANTITIES FOR SUPPLY &amp; INSTALLATION AIR CONDITIONING WORK (GROUND FLOOR)</t>
  </si>
  <si>
    <t>ITEM NO.</t>
  </si>
  <si>
    <t>DESCRIPTION</t>
  </si>
  <si>
    <t>QTY</t>
  </si>
  <si>
    <t>UNIT</t>
  </si>
  <si>
    <t>AIR CONDITIONING WORK</t>
  </si>
  <si>
    <t>SUPPLY &amp; INSTALLATION OF FAN COIL UNITS</t>
  </si>
  <si>
    <t xml:space="preserve">Supply &amp; Installation of Chilled Water Ducted Type Fan Coil Units as per schedule and specification </t>
  </si>
  <si>
    <t>a</t>
  </si>
  <si>
    <t>Ducted type Fan Coil Unit 7.0 TR</t>
  </si>
  <si>
    <t>No</t>
  </si>
  <si>
    <t>Ducted type Fan Coil Unit 3.25 TR</t>
  </si>
  <si>
    <t>G.I. Duct  &amp; Allied Works</t>
  </si>
  <si>
    <t xml:space="preserve">Supply &amp; Installation of Duct </t>
  </si>
  <si>
    <t>Sq. Ft</t>
  </si>
  <si>
    <r>
      <t xml:space="preserve">Supply and installation of 1” thick, 24 kg/m3 density </t>
    </r>
    <r>
      <rPr>
        <b/>
        <sz val="11"/>
        <color theme="1"/>
        <rFont val="Calibri"/>
        <family val="2"/>
      </rPr>
      <t>Glass Wool Insulation</t>
    </r>
    <r>
      <rPr>
        <sz val="11"/>
        <color theme="1"/>
        <rFont val="Calibri"/>
        <family val="2"/>
      </rPr>
      <t xml:space="preserve"> with 8 oz. Canvas cloth wrapping around duct with adhesive. All longitudinal and circumferential joints shall be sealed with 2” wide adhesive tape as specified in the specifications and shown on the drawing.</t>
    </r>
  </si>
  <si>
    <t>Supply &amp; Isnt: Glass Wool Insulation on Ducts</t>
  </si>
  <si>
    <t xml:space="preserve">Sound Liner </t>
  </si>
  <si>
    <r>
      <t>Supply &amp; Installation of</t>
    </r>
    <r>
      <rPr>
        <b/>
        <sz val="11"/>
        <color theme="1"/>
        <rFont val="Calibri"/>
        <family val="2"/>
      </rPr>
      <t xml:space="preserve"> Flexible duct connector</t>
    </r>
    <r>
      <rPr>
        <sz val="11"/>
        <color theme="1"/>
        <rFont val="Calibri"/>
        <family val="2"/>
      </rPr>
      <t xml:space="preserve"> minimum 3" wide as shown in the drawings and directed by the engineer in charge.</t>
    </r>
  </si>
  <si>
    <t xml:space="preserve">Flexible Duct Connector </t>
  </si>
  <si>
    <t>RFt</t>
  </si>
  <si>
    <t>Duct Supports (Hanger, steel rods etc.) as per specs</t>
  </si>
  <si>
    <t>Job</t>
  </si>
  <si>
    <t>Air Devices</t>
  </si>
  <si>
    <r>
      <t xml:space="preserve">Supply &amp; Installation of opposed blade </t>
    </r>
    <r>
      <rPr>
        <b/>
        <sz val="11"/>
        <color theme="1"/>
        <rFont val="Calibri"/>
        <family val="2"/>
      </rPr>
      <t>Volume Control Dampers</t>
    </r>
    <r>
      <rPr>
        <sz val="11"/>
        <color theme="1"/>
        <rFont val="Calibri"/>
        <family val="2"/>
      </rPr>
      <t xml:space="preserve"> made from 16 SWG. G.I sheets as specified in the specifications, shown on the drawings.</t>
    </r>
  </si>
  <si>
    <t>VCDs</t>
  </si>
  <si>
    <r>
      <t>Supply &amp; installation of</t>
    </r>
    <r>
      <rPr>
        <b/>
        <sz val="11"/>
        <color theme="1"/>
        <rFont val="Calibri"/>
        <family val="2"/>
      </rPr>
      <t xml:space="preserve"> Supply Air Diffusers / Return Air Grills  </t>
    </r>
    <r>
      <rPr>
        <sz val="11"/>
        <color theme="1"/>
        <rFont val="Calibri"/>
        <family val="2"/>
      </rPr>
      <t>powder coated complete as specified in the specifications, shown on the drawing.</t>
    </r>
  </si>
  <si>
    <t>Supply Air Diffusers</t>
  </si>
  <si>
    <t>b</t>
  </si>
  <si>
    <t>Supply Air Diffusers with Dampers</t>
  </si>
  <si>
    <t>c</t>
  </si>
  <si>
    <t>Return Air Diffusers / Grills</t>
  </si>
  <si>
    <t>Supply, Installation of Seamless MS SCH 40 Pipes complete in all respect</t>
  </si>
  <si>
    <t xml:space="preserve">Supply &amp; installing seamless Schedule 40 pipe including all tees, bend, reducers, hangers etc. complete as specified in the specifications and directed by the engineer incharge. </t>
  </si>
  <si>
    <t>1'' Dia</t>
  </si>
  <si>
    <t>Rft</t>
  </si>
  <si>
    <t>1- 1/4" Dia</t>
  </si>
  <si>
    <t>2" Dia</t>
  </si>
  <si>
    <t>d</t>
  </si>
  <si>
    <t>Pipe Supports</t>
  </si>
  <si>
    <t>Lot</t>
  </si>
  <si>
    <t xml:space="preserve">Pipe Insulation </t>
  </si>
  <si>
    <r>
      <t>Supply &amp; installing pre-formed glass wool insulation 64 Kg/m</t>
    </r>
    <r>
      <rPr>
        <vertAlign val="superscript"/>
        <sz val="11"/>
        <rFont val="Calibri"/>
        <family val="2"/>
      </rPr>
      <t>3</t>
    </r>
    <r>
      <rPr>
        <sz val="11"/>
        <rFont val="Calibri"/>
        <family val="2"/>
      </rPr>
      <t xml:space="preserve"> density factory applied vapour barrier. Complete and directed by the engineer incharge.</t>
    </r>
  </si>
  <si>
    <t>VALVES WITH FITTING AND COMPLETE ACCESSORIES</t>
  </si>
  <si>
    <t>GATE VALVE</t>
  </si>
  <si>
    <t>Gate Valve 1''Ø</t>
  </si>
  <si>
    <t>NOS</t>
  </si>
  <si>
    <t>Gate Valve 1- 1/4"Ø</t>
  </si>
  <si>
    <t>BALANCING  VALVES</t>
  </si>
  <si>
    <t>Balancing Valve 1''Ø</t>
  </si>
  <si>
    <t>Balancing Valve 1- 1/4"Ø</t>
  </si>
  <si>
    <t>STRAINERS</t>
  </si>
  <si>
    <t>Strainer 1''Ø</t>
  </si>
  <si>
    <t>Strainer 1- 1/4"Ø</t>
  </si>
  <si>
    <t xml:space="preserve">2-WAY MOTORIZED VALVE (0~100% Modulation) </t>
  </si>
  <si>
    <t>1''Ø</t>
  </si>
  <si>
    <t>1- 1/4"Ø</t>
  </si>
  <si>
    <t>METER AND GAUGES</t>
  </si>
  <si>
    <t>Temperature Gauge</t>
  </si>
  <si>
    <t>Pressure Gauges with Gauge Cock &amp; Outlet</t>
  </si>
  <si>
    <t>Drain Water System</t>
  </si>
  <si>
    <t>Supply, Installation, testing and commissioning of Condensate drain piping UPVC with 1/2" thick armaflex insulation or equivalent</t>
  </si>
  <si>
    <t>1-1/4" Dia</t>
  </si>
  <si>
    <t>RFT</t>
  </si>
  <si>
    <t>Drain Pipe Supports</t>
  </si>
  <si>
    <t>Balancing</t>
  </si>
  <si>
    <t>Air Balancing of the System with Reports</t>
  </si>
  <si>
    <t>Other</t>
  </si>
  <si>
    <t>Supply, Installation, testing and commissioning of Gree 2.0 Ton Wall Mounted Split Air Conditioner with copper pipe, inslutation and electrical connection</t>
  </si>
  <si>
    <t>Supply, Installation, testing and commissioning of Gree 3.0 Ton Floor Standing type Split Air Conditioner with copper pipe, inslutation and electrical connection</t>
  </si>
  <si>
    <t>Digital Decorative Themostate Controller (BMS Interfaceable)</t>
  </si>
  <si>
    <t>Control Wiring from Controller to motorized valve etc. (10 ~ 20' approximate)</t>
  </si>
  <si>
    <t>Electrical Connections of Fan Coil Unit</t>
  </si>
  <si>
    <t>Painting of all equipment and piping ,supports etc</t>
  </si>
  <si>
    <t xml:space="preserve">Proper Wall Cutting and other holes for pipes &amp; ducts.                 </t>
  </si>
  <si>
    <t>Charts &amp; Tags</t>
  </si>
  <si>
    <t>Shop drawings</t>
  </si>
  <si>
    <t>10.10.1</t>
  </si>
  <si>
    <t>As built Drawings 3 set and soft copy in CD</t>
  </si>
  <si>
    <t>10.10.2</t>
  </si>
  <si>
    <t>Cost of testing, commissioning, balancing adjusting and handing over of the complete plant</t>
  </si>
  <si>
    <t xml:space="preserve">Installation Total </t>
  </si>
  <si>
    <t>Rates</t>
  </si>
  <si>
    <t>Amount</t>
  </si>
  <si>
    <t>Total Amount</t>
  </si>
  <si>
    <t>Material</t>
  </si>
  <si>
    <t>Labour</t>
  </si>
  <si>
    <r>
      <t xml:space="preserve">Supply and installation of 1” thick, 24 kg/m3 density </t>
    </r>
    <r>
      <rPr>
        <b/>
        <sz val="11"/>
        <color theme="1"/>
        <rFont val="Calibri"/>
        <family val="2"/>
        <scheme val="minor"/>
      </rPr>
      <t>Glass Wool Insulation</t>
    </r>
    <r>
      <rPr>
        <sz val="11"/>
        <color theme="1"/>
        <rFont val="Calibri"/>
        <family val="2"/>
        <scheme val="minor"/>
      </rPr>
      <t xml:space="preserve"> with 8 oz. Canvas cloth wrapping around duct with adhesive. All longitudinal and circumferential joints shall be sealed with 2” wide adhesive tape as specified in the specifications and shown on the drawing.</t>
    </r>
  </si>
  <si>
    <r>
      <t xml:space="preserve">Supply &amp; Installation of 1” thick, 24 kg/m3 density </t>
    </r>
    <r>
      <rPr>
        <b/>
        <sz val="11"/>
        <color theme="1"/>
        <rFont val="Calibri"/>
        <family val="2"/>
        <scheme val="minor"/>
      </rPr>
      <t xml:space="preserve">Sound Liner </t>
    </r>
    <r>
      <rPr>
        <sz val="11"/>
        <color theme="1"/>
        <rFont val="Calibri"/>
        <family val="2"/>
        <scheme val="minor"/>
      </rPr>
      <t>in supply ducts up 5’ from fan discharge with 100% surface applied with adhesive and mechanical fastness with washes 1.25 dia on the inner side of the duct at 6” centre to centre complete in all respect as specified in the specifications.</t>
    </r>
  </si>
  <si>
    <r>
      <t>Supply &amp; Installation of</t>
    </r>
    <r>
      <rPr>
        <b/>
        <sz val="11"/>
        <color theme="1"/>
        <rFont val="Calibri"/>
        <family val="2"/>
        <scheme val="minor"/>
      </rPr>
      <t xml:space="preserve"> Flexible duct connector</t>
    </r>
    <r>
      <rPr>
        <sz val="11"/>
        <color theme="1"/>
        <rFont val="Calibri"/>
        <family val="2"/>
        <scheme val="minor"/>
      </rPr>
      <t xml:space="preserve"> minimum 3" wide as shown in the drawings and directed by the engineer in charge.</t>
    </r>
  </si>
  <si>
    <r>
      <t xml:space="preserve">Supply &amp; Installation of opposed blade </t>
    </r>
    <r>
      <rPr>
        <b/>
        <sz val="11"/>
        <color theme="1"/>
        <rFont val="Calibri"/>
        <family val="2"/>
        <scheme val="minor"/>
      </rPr>
      <t>Volume Control Dampers</t>
    </r>
    <r>
      <rPr>
        <sz val="11"/>
        <color theme="1"/>
        <rFont val="Calibri"/>
        <family val="2"/>
        <scheme val="minor"/>
      </rPr>
      <t xml:space="preserve"> made from 16 SWG. G.I sheets as specified in the specifications, shown on the drawings.</t>
    </r>
  </si>
  <si>
    <r>
      <t>Supply &amp; installation of</t>
    </r>
    <r>
      <rPr>
        <b/>
        <sz val="11"/>
        <color theme="1"/>
        <rFont val="Calibri"/>
        <family val="2"/>
        <scheme val="minor"/>
      </rPr>
      <t xml:space="preserve"> Supply Air Diffusers / Return Air Grills  </t>
    </r>
    <r>
      <rPr>
        <sz val="11"/>
        <color theme="1"/>
        <rFont val="Calibri"/>
        <family val="2"/>
        <scheme val="minor"/>
      </rPr>
      <t>powder coated complete as specified in the specifications, shown on the drawing.</t>
    </r>
  </si>
  <si>
    <r>
      <t>Supply &amp; installing pre-formed glass wool insulation 64 Kg/m</t>
    </r>
    <r>
      <rPr>
        <vertAlign val="superscript"/>
        <sz val="11"/>
        <rFont val="Calibri"/>
        <family val="2"/>
        <scheme val="minor"/>
      </rPr>
      <t>3</t>
    </r>
    <r>
      <rPr>
        <sz val="11"/>
        <rFont val="Calibri"/>
        <family val="2"/>
        <scheme val="minor"/>
      </rPr>
      <t xml:space="preserve"> density factory applied vapour barrier. Complete and directed by the engineer incharge.</t>
    </r>
  </si>
  <si>
    <t>DATED: 17/09/2022</t>
  </si>
  <si>
    <t>BILL OF QUANTITIES FOR SUPPLY &amp; INSTALLATION AIR CONDITIONING WORK (1ST FLOOR)</t>
  </si>
  <si>
    <t>Ducted type Fan Coil Unit 8.0 TR</t>
  </si>
  <si>
    <t>Ducted type Fan Coil Unit 5.5 TR</t>
  </si>
  <si>
    <t>Ducted type Fan Coil Unit 4.0 TR</t>
  </si>
  <si>
    <t>e</t>
  </si>
  <si>
    <t>Floor Ceiling type Fan Coil Unit 1.5 TR</t>
  </si>
  <si>
    <t>f</t>
  </si>
  <si>
    <t>Cassette type Fan Coil Unit 1.5 TR</t>
  </si>
  <si>
    <t>g</t>
  </si>
  <si>
    <t>Cassette type Fan Coil Unit 2.0 TR</t>
  </si>
  <si>
    <r>
      <t xml:space="preserve">Supply &amp; Installation of 1” thick, 24 kg/m3 density </t>
    </r>
    <r>
      <rPr>
        <b/>
        <sz val="11"/>
        <color theme="1"/>
        <rFont val="Calibri"/>
        <family val="2"/>
      </rPr>
      <t xml:space="preserve">Sound Liner </t>
    </r>
    <r>
      <rPr>
        <sz val="11"/>
        <color theme="1"/>
        <rFont val="Calibri"/>
        <family val="2"/>
      </rPr>
      <t>in supply ducts up 5’ from fan discharge with 100% surface applied with adhesive and mechanical fastness with washes 1.25 dia on the inner side of the duct at 12” centre to centre complete in all respect as specified in the specifications.</t>
    </r>
  </si>
  <si>
    <t>Return Air Diffusers</t>
  </si>
  <si>
    <t>Exhaust Air Diffusers</t>
  </si>
  <si>
    <t>3/4'' Dia</t>
  </si>
  <si>
    <t>1-1/4'' Dia</t>
  </si>
  <si>
    <t>1-1/2'' Dia</t>
  </si>
  <si>
    <t>Gate Valve 3/4''Ø</t>
  </si>
  <si>
    <t>Gate Valve 1-1/4''Ø</t>
  </si>
  <si>
    <t>Balancing Valve 3/4''Ø</t>
  </si>
  <si>
    <t>Balancing Valve 1-1/4''Ø</t>
  </si>
  <si>
    <t>Strainer 3/4'' Dia</t>
  </si>
  <si>
    <t>Strainer 1-1/4'' Dia</t>
  </si>
  <si>
    <t xml:space="preserve">2-WAY MOTORIZED VALVE </t>
  </si>
  <si>
    <t>3/4"</t>
  </si>
  <si>
    <t>1-1/4"</t>
  </si>
  <si>
    <t>Temperature Gauge with installation accessories</t>
  </si>
  <si>
    <t>Pressure Gauges with Gauge Cock &amp; install access:</t>
  </si>
  <si>
    <t>1-1/2" Dia</t>
  </si>
  <si>
    <t>Control Wiring from Controller to motorized valve etc. (10 ~ 25' approximate)</t>
  </si>
  <si>
    <t>Supply, Installation, testing and commissioning of In line Ducted Exhaust Fan : 3000 CFM: 1.2" ESP.</t>
  </si>
  <si>
    <t xml:space="preserve">No. </t>
  </si>
  <si>
    <t>Painting of all equipment and piping, supports etc</t>
  </si>
  <si>
    <t>Dismentling of Installation of Ceiling for Isntallating Duct to new build partition rooms for reception and meetings</t>
  </si>
  <si>
    <t>BILL OF QUANTITIES FOR SUPPLY &amp; INSTALLATION AIR CONDITIONING WORK (2ND FLOOR)</t>
  </si>
  <si>
    <t>Ducted type Fan Coil Unit 6.5 TR</t>
  </si>
  <si>
    <t>Ducted type Fan Coil Unit 5.0 TR</t>
  </si>
  <si>
    <t>Ducted type Fan Coil Unit 3.5 TR</t>
  </si>
  <si>
    <t>h</t>
  </si>
  <si>
    <t>Ducted type Fan Coil Unit 3.0 TR</t>
  </si>
  <si>
    <t>i</t>
  </si>
  <si>
    <t>Cassette type Fan Coil Unit 1.0 TR</t>
  </si>
  <si>
    <t>j</t>
  </si>
  <si>
    <r>
      <t xml:space="preserve">Supply &amp; Installation of 1” thick, 24 kg/m3 density </t>
    </r>
    <r>
      <rPr>
        <b/>
        <sz val="11"/>
        <color theme="1"/>
        <rFont val="Calibri"/>
        <family val="2"/>
        <scheme val="minor"/>
      </rPr>
      <t xml:space="preserve">Sound Liner </t>
    </r>
    <r>
      <rPr>
        <sz val="11"/>
        <color theme="1"/>
        <rFont val="Calibri"/>
        <family val="2"/>
        <scheme val="minor"/>
      </rPr>
      <t>in supply ducts up 6’ from fan discharge with 100% surface applied with adhesive and mechanical fastness with washes 1.25 dia on the inner side of the duct at 12” centre to centre complete in all respect as specified in the specifications.</t>
    </r>
  </si>
  <si>
    <t>Temperature Gauge with installtion accessories</t>
  </si>
  <si>
    <t>Pressure Gauges with Gauge Cock &amp; inst: access:</t>
  </si>
  <si>
    <t>Control Wiring from Controller to motorized valve etc.etc. (10 ~ 25' approximate)</t>
  </si>
  <si>
    <t xml:space="preserve">                                                                           DATED: 15/09/2022</t>
  </si>
  <si>
    <t>BILL OF QUANTITIES FOR SUPPLY &amp; INSTALLATION AIR CONDITIONING WORK (3RD FLOOR)</t>
  </si>
  <si>
    <t>Ducted Fan Coil Unit 2.5 TR</t>
  </si>
  <si>
    <t>Ducted Fan Coil Unit 2.0 TR</t>
  </si>
  <si>
    <t>Cassette Fan Coil Unit 1.0 TR</t>
  </si>
  <si>
    <t>Nos.</t>
  </si>
  <si>
    <r>
      <t xml:space="preserve">Supply and installation of 1” thick, 24 kg/m3 density </t>
    </r>
    <r>
      <rPr>
        <b/>
        <sz val="10"/>
        <color theme="1"/>
        <rFont val="Calibri"/>
        <family val="2"/>
        <scheme val="minor"/>
      </rPr>
      <t>Glass Wool Insulation</t>
    </r>
    <r>
      <rPr>
        <sz val="10"/>
        <color theme="1"/>
        <rFont val="Calibri"/>
        <family val="2"/>
        <scheme val="minor"/>
      </rPr>
      <t xml:space="preserve"> with 8 oz. Canvas cloth wrapping around duct with adhesive. All longitudinal and circumferential joints shall be sealed with 2” wide adhesive tape as specified in the specifications and shown on the drawing.</t>
    </r>
  </si>
  <si>
    <r>
      <t xml:space="preserve">Supply &amp; Installation of 1” thick, 24 kg/m3 density </t>
    </r>
    <r>
      <rPr>
        <b/>
        <sz val="10"/>
        <color theme="1"/>
        <rFont val="Calibri"/>
        <family val="2"/>
        <scheme val="minor"/>
      </rPr>
      <t xml:space="preserve">Sound Liner </t>
    </r>
    <r>
      <rPr>
        <sz val="10"/>
        <color theme="1"/>
        <rFont val="Calibri"/>
        <family val="2"/>
        <scheme val="minor"/>
      </rPr>
      <t>in supply ducts up 5’ from fan discharge with 100% surface applied with adhesive and mechanical fastness with washes 1.25 dia on the inner side of the duct at 12” centre to centre complete in all respect as specified in the specifications.</t>
    </r>
  </si>
  <si>
    <r>
      <t>Supply &amp; Installation of</t>
    </r>
    <r>
      <rPr>
        <b/>
        <sz val="10"/>
        <color theme="1"/>
        <rFont val="Calibri"/>
        <family val="2"/>
        <scheme val="minor"/>
      </rPr>
      <t xml:space="preserve"> Flexible duct connector</t>
    </r>
    <r>
      <rPr>
        <sz val="10"/>
        <color theme="1"/>
        <rFont val="Calibri"/>
        <family val="2"/>
        <scheme val="minor"/>
      </rPr>
      <t xml:space="preserve"> minimum 3" wide as shown in the drawings and directed by the engineer in charge.</t>
    </r>
  </si>
  <si>
    <r>
      <t xml:space="preserve">Supply &amp; Installation of opposed blade </t>
    </r>
    <r>
      <rPr>
        <b/>
        <sz val="10"/>
        <color theme="1"/>
        <rFont val="Calibri"/>
        <family val="2"/>
        <scheme val="minor"/>
      </rPr>
      <t>Volume Control Dampers</t>
    </r>
    <r>
      <rPr>
        <sz val="10"/>
        <color theme="1"/>
        <rFont val="Calibri"/>
        <family val="2"/>
        <scheme val="minor"/>
      </rPr>
      <t xml:space="preserve"> made from 16 SWG. G.I sheets as specified in the specifications, shown on the drawings.</t>
    </r>
  </si>
  <si>
    <r>
      <t>Supply &amp; installation of</t>
    </r>
    <r>
      <rPr>
        <b/>
        <sz val="10"/>
        <color theme="1"/>
        <rFont val="Calibri"/>
        <family val="2"/>
        <scheme val="minor"/>
      </rPr>
      <t xml:space="preserve"> Supply Air Diffusers / Return Air Grills  </t>
    </r>
    <r>
      <rPr>
        <sz val="10"/>
        <color theme="1"/>
        <rFont val="Calibri"/>
        <family val="2"/>
        <scheme val="minor"/>
      </rPr>
      <t>powder coated complete as specified in the specifications, shown on the drawing.</t>
    </r>
  </si>
  <si>
    <r>
      <t>Supply &amp; installing pre-formed glass wool insulation 64 Kg/m</t>
    </r>
    <r>
      <rPr>
        <vertAlign val="superscript"/>
        <sz val="10"/>
        <rFont val="Calibri"/>
        <family val="2"/>
        <scheme val="minor"/>
      </rPr>
      <t>3</t>
    </r>
    <r>
      <rPr>
        <sz val="10"/>
        <rFont val="Calibri"/>
        <family val="2"/>
        <scheme val="minor"/>
      </rPr>
      <t xml:space="preserve"> density factory applied vapour barrier. Complete and directed by the engineer incharge.</t>
    </r>
  </si>
  <si>
    <t>Strainer 3/4' Dia</t>
  </si>
  <si>
    <t>Strainer 1'' Dia</t>
  </si>
  <si>
    <t>2-WAY MOTORIZED VALVE (0~100% Modulation)</t>
  </si>
  <si>
    <t>1"</t>
  </si>
  <si>
    <t>Control Wiring from Controller to sensor, motorized valve etc. (10 ~ 20' approximate)</t>
  </si>
  <si>
    <t>TOTAL COST</t>
  </si>
  <si>
    <t>S#</t>
  </si>
  <si>
    <t>Description</t>
  </si>
  <si>
    <t>Material Amount</t>
  </si>
  <si>
    <t>Labour Amount</t>
  </si>
  <si>
    <t>HVAC 1st Floor</t>
  </si>
  <si>
    <t>TOTAL AMOUNT</t>
  </si>
  <si>
    <t>Note: Quoted price are Inclusive of Income Tax and other Taxes are charged seperately as per Govt. Rules.</t>
  </si>
  <si>
    <t>HVAC Ground Floor</t>
  </si>
  <si>
    <t>HVAC 2nd Floor</t>
  </si>
  <si>
    <t>HVAC 3rd Floor</t>
  </si>
  <si>
    <t>SUMMARY OF HVAC WORK</t>
  </si>
  <si>
    <t>Supply, fabrication, and installation of G.I. Duct work using prime quality sheet metal including hanger &amp; supports and all tees, bends, reducers, elbows, turning vanes, and splitter etc. complete as specified in the specifications, shown on the layout drawing and standards drawing.  Following Gauge chart shall be followed as per below mentioned sizes: 
 *-  Gauge 26 = Duct size upto 12"
*-  Gauge 24 = Duct size 13" to 30"
*-  Gauge 22 = Duct size 31" to 60"
*-  Gauge 20 = Duct size 61" to 90"</t>
  </si>
  <si>
    <t>Wall Mounted type Fan Coil Unit 1.2 TR</t>
  </si>
  <si>
    <t>Ducted type Fan Coil Unit 6.0 TR</t>
  </si>
  <si>
    <t>Cassette Fan Coil Unit 1.5 TR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</si>
</sst>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0.0"/>
    <numFmt numFmtId="166" formatCode="_(* #,##0_);_(* \(#,##0\);_(* \-??_);_(@_)"/>
  </numFmts>
  <fonts count="40" x14ac:knownFonts="1">
    <font>
      <sz val="10"/>
      <color rgb="FF000000"/>
      <name val="Times New Roman"/>
      <charset val="204"/>
    </font>
    <font>
      <sz val="11"/>
      <color theme="1"/>
      <name val="Calibri"/>
      <family val="2"/>
      <scheme val="minor"/>
    </font>
    <font>
      <sz val="11"/>
      <color theme="1"/>
      <name val="Calibri"/>
      <family val="2"/>
      <scheme val="minor"/>
    </font>
    <font>
      <b/>
      <sz val="18"/>
      <name val="Calibri"/>
      <family val="2"/>
    </font>
    <font>
      <sz val="10"/>
      <color rgb="FF000000"/>
      <name val="Times New Roman"/>
      <family val="1"/>
    </font>
    <font>
      <b/>
      <sz val="11"/>
      <name val="Calibri"/>
      <family val="2"/>
    </font>
    <font>
      <sz val="11"/>
      <color rgb="FF000000"/>
      <name val="Calibri"/>
      <family val="2"/>
    </font>
    <font>
      <sz val="11"/>
      <color rgb="FF000000"/>
      <name val="Times New Roman"/>
      <family val="1"/>
    </font>
    <font>
      <b/>
      <sz val="11"/>
      <color rgb="FF000000"/>
      <name val="Calibri"/>
      <family val="2"/>
    </font>
    <font>
      <sz val="11"/>
      <name val="Calibri"/>
      <family val="2"/>
    </font>
    <font>
      <sz val="11"/>
      <color theme="1"/>
      <name val="Calibri"/>
      <family val="2"/>
    </font>
    <font>
      <b/>
      <sz val="11"/>
      <color theme="1"/>
      <name val="Calibri"/>
      <family val="2"/>
    </font>
    <font>
      <sz val="10"/>
      <name val="Calibri"/>
      <family val="2"/>
      <scheme val="minor"/>
    </font>
    <font>
      <vertAlign val="superscript"/>
      <sz val="11"/>
      <name val="Calibri"/>
      <family val="2"/>
    </font>
    <font>
      <b/>
      <sz val="11"/>
      <color theme="1"/>
      <name val="Calibri"/>
      <family val="2"/>
      <scheme val="minor"/>
    </font>
    <font>
      <b/>
      <sz val="12"/>
      <name val="Calibri"/>
      <family val="2"/>
      <scheme val="minor"/>
    </font>
    <font>
      <sz val="10"/>
      <color rgb="FF000000"/>
      <name val="Calibri"/>
      <family val="2"/>
      <scheme val="minor"/>
    </font>
    <font>
      <b/>
      <sz val="12"/>
      <color rgb="FF000000"/>
      <name val="Calibri"/>
      <family val="2"/>
      <scheme val="minor"/>
    </font>
    <font>
      <sz val="11"/>
      <name val="Calibri"/>
      <family val="2"/>
      <scheme val="minor"/>
    </font>
    <font>
      <sz val="12"/>
      <color rgb="FF000000"/>
      <name val="Calibri"/>
      <family val="2"/>
      <scheme val="minor"/>
    </font>
    <font>
      <b/>
      <sz val="18"/>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vertAlign val="superscript"/>
      <sz val="11"/>
      <name val="Calibri"/>
      <family val="2"/>
      <scheme val="minor"/>
    </font>
    <font>
      <b/>
      <sz val="10"/>
      <color rgb="FF000000"/>
      <name val="Calibri"/>
      <family val="2"/>
      <scheme val="minor"/>
    </font>
    <font>
      <b/>
      <sz val="10"/>
      <name val="Calibri"/>
      <family val="2"/>
      <scheme val="minor"/>
    </font>
    <font>
      <sz val="10"/>
      <color theme="1"/>
      <name val="Calibri"/>
      <family val="2"/>
      <scheme val="minor"/>
    </font>
    <font>
      <b/>
      <sz val="10"/>
      <color theme="1"/>
      <name val="Calibri"/>
      <family val="2"/>
      <scheme val="minor"/>
    </font>
    <font>
      <vertAlign val="superscript"/>
      <sz val="10"/>
      <name val="Calibri"/>
      <family val="2"/>
      <scheme val="minor"/>
    </font>
    <font>
      <sz val="12"/>
      <color rgb="FF000000"/>
      <name val="Calibri"/>
      <family val="2"/>
      <charset val="1"/>
    </font>
    <font>
      <b/>
      <sz val="14"/>
      <color rgb="FF000000"/>
      <name val="Calibri"/>
      <family val="2"/>
    </font>
    <font>
      <i/>
      <sz val="11"/>
      <color rgb="FF000000"/>
      <name val="Calibri"/>
      <family val="2"/>
      <charset val="1"/>
    </font>
    <font>
      <b/>
      <sz val="12"/>
      <color rgb="FF000000"/>
      <name val="Arial"/>
      <family val="2"/>
      <charset val="1"/>
    </font>
    <font>
      <sz val="14"/>
      <color rgb="FF000000"/>
      <name val="Calibri"/>
      <family val="2"/>
      <charset val="1"/>
    </font>
    <font>
      <b/>
      <sz val="16"/>
      <color rgb="FF000000"/>
      <name val="Calibri"/>
      <family val="2"/>
    </font>
    <font>
      <sz val="16"/>
      <color rgb="FF000000"/>
      <name val="Calibri"/>
      <family val="2"/>
    </font>
    <font>
      <b/>
      <i/>
      <sz val="11"/>
      <color rgb="FF000000"/>
      <name val="Calibri"/>
      <family val="2"/>
      <charset val="1"/>
    </font>
    <font>
      <b/>
      <i/>
      <sz val="14"/>
      <color rgb="FF000000"/>
      <name val="Calibri"/>
      <family val="2"/>
    </font>
    <font>
      <b/>
      <u/>
      <sz val="20"/>
      <color rgb="FF000000"/>
      <name val="Calibri"/>
      <family val="2"/>
    </font>
  </fonts>
  <fills count="7">
    <fill>
      <patternFill patternType="none"/>
    </fill>
    <fill>
      <patternFill patternType="gray125"/>
    </fill>
    <fill>
      <patternFill patternType="solid">
        <fgColor theme="8" tint="0.59999389629810485"/>
        <bgColor indexed="64"/>
      </patternFill>
    </fill>
    <fill>
      <patternFill patternType="solid">
        <fgColor rgb="FFD3D2D0"/>
      </patternFill>
    </fill>
    <fill>
      <patternFill patternType="solid">
        <fgColor rgb="FFCACDD1"/>
      </patternFill>
    </fill>
    <fill>
      <patternFill patternType="solid">
        <fgColor theme="0"/>
        <bgColor indexed="64"/>
      </patternFill>
    </fill>
    <fill>
      <patternFill patternType="solid">
        <fgColor rgb="FFC5D9DF"/>
      </patternFill>
    </fill>
  </fills>
  <borders count="5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rgb="FF000000"/>
      </bottom>
      <diagonal/>
    </border>
    <border>
      <left/>
      <right/>
      <top/>
      <bottom style="thin">
        <color rgb="FF000000"/>
      </bottom>
      <diagonal/>
    </border>
    <border>
      <left/>
      <right style="medium">
        <color indexed="64"/>
      </right>
      <top/>
      <bottom style="thin">
        <color rgb="FF000000"/>
      </bottom>
      <diagonal/>
    </border>
    <border>
      <left style="medium">
        <color indexed="64"/>
      </left>
      <right/>
      <top style="thin">
        <color rgb="FF000000"/>
      </top>
      <bottom style="thin">
        <color rgb="FF000000"/>
      </bottom>
      <diagonal/>
    </border>
    <border>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rgb="FF000000"/>
      </right>
      <top/>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diagonal/>
    </border>
    <border>
      <left/>
      <right style="thin">
        <color rgb="FF000000"/>
      </right>
      <top/>
      <bottom/>
      <diagonal/>
    </border>
    <border>
      <left style="thin">
        <color indexed="64"/>
      </left>
      <right style="thin">
        <color indexed="64"/>
      </right>
      <top/>
      <bottom style="thin">
        <color indexed="64"/>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rgb="FF000000"/>
      </top>
      <bottom/>
      <diagonal/>
    </border>
    <border>
      <left style="medium">
        <color indexed="64"/>
      </left>
      <right/>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2">
    <xf numFmtId="0" fontId="0" fillId="0" borderId="0"/>
    <xf numFmtId="43" fontId="4" fillId="0" borderId="0" applyFont="0" applyFill="0" applyBorder="0" applyAlignment="0" applyProtection="0"/>
  </cellStyleXfs>
  <cellXfs count="492">
    <xf numFmtId="0" fontId="0" fillId="0" borderId="0" xfId="0"/>
    <xf numFmtId="0" fontId="0" fillId="0" borderId="0" xfId="0" applyAlignment="1">
      <alignment horizontal="left" vertical="top"/>
    </xf>
    <xf numFmtId="0" fontId="5" fillId="3" borderId="0" xfId="0" applyFont="1" applyFill="1" applyAlignment="1">
      <alignment horizontal="center" vertical="center" wrapText="1"/>
    </xf>
    <xf numFmtId="0" fontId="5" fillId="3" borderId="0" xfId="0" applyFont="1" applyFill="1" applyAlignment="1">
      <alignment horizontal="left" vertical="center" wrapText="1" indent="1"/>
    </xf>
    <xf numFmtId="0" fontId="9" fillId="0" borderId="26" xfId="0" applyFont="1" applyBorder="1" applyAlignment="1">
      <alignment horizontal="left" vertical="center" wrapText="1"/>
    </xf>
    <xf numFmtId="1" fontId="6" fillId="0" borderId="26" xfId="0" applyNumberFormat="1" applyFont="1" applyBorder="1" applyAlignment="1">
      <alignment horizontal="left" vertical="center" indent="1" shrinkToFit="1"/>
    </xf>
    <xf numFmtId="0" fontId="9" fillId="0" borderId="26" xfId="0" applyFont="1" applyBorder="1" applyAlignment="1">
      <alignment horizontal="center" vertical="center" wrapText="1"/>
    </xf>
    <xf numFmtId="164" fontId="9" fillId="0" borderId="26" xfId="1" applyNumberFormat="1" applyFont="1" applyBorder="1" applyAlignment="1">
      <alignment horizontal="center" vertical="center" wrapText="1"/>
    </xf>
    <xf numFmtId="164" fontId="9" fillId="0" borderId="27" xfId="1" applyNumberFormat="1"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left" vertical="center" wrapText="1"/>
    </xf>
    <xf numFmtId="1" fontId="6" fillId="0" borderId="11" xfId="0" applyNumberFormat="1" applyFont="1" applyBorder="1" applyAlignment="1">
      <alignment horizontal="center" vertical="center" shrinkToFit="1"/>
    </xf>
    <xf numFmtId="0" fontId="9" fillId="0" borderId="11" xfId="0" applyFont="1" applyBorder="1" applyAlignment="1">
      <alignment horizontal="center" vertical="center" wrapText="1"/>
    </xf>
    <xf numFmtId="164" fontId="9" fillId="0" borderId="28" xfId="1" applyNumberFormat="1" applyFont="1" applyBorder="1" applyAlignment="1">
      <alignment horizontal="center" vertical="center" wrapText="1"/>
    </xf>
    <xf numFmtId="164" fontId="9" fillId="0" borderId="28" xfId="1" applyNumberFormat="1" applyFont="1" applyFill="1" applyBorder="1" applyAlignment="1">
      <alignment horizontal="center" vertical="center" wrapText="1"/>
    </xf>
    <xf numFmtId="164" fontId="9" fillId="0" borderId="29" xfId="1" applyNumberFormat="1" applyFont="1" applyBorder="1" applyAlignment="1">
      <alignment horizontal="center" vertical="center" wrapText="1"/>
    </xf>
    <xf numFmtId="1" fontId="8" fillId="0" borderId="10" xfId="0" applyNumberFormat="1" applyFont="1" applyBorder="1" applyAlignment="1">
      <alignment horizontal="center" vertical="top" shrinkToFit="1"/>
    </xf>
    <xf numFmtId="0" fontId="5" fillId="4" borderId="15" xfId="0" applyFont="1" applyFill="1" applyBorder="1" applyAlignment="1">
      <alignment vertical="top" wrapText="1"/>
    </xf>
    <xf numFmtId="0" fontId="5" fillId="4" borderId="8" xfId="0" applyFont="1" applyFill="1" applyBorder="1" applyAlignment="1">
      <alignment vertical="top" wrapText="1"/>
    </xf>
    <xf numFmtId="0" fontId="6" fillId="0" borderId="10" xfId="0" applyFont="1" applyBorder="1" applyAlignment="1">
      <alignment horizontal="center" vertical="center" wrapText="1"/>
    </xf>
    <xf numFmtId="1" fontId="8" fillId="0" borderId="14" xfId="0" applyNumberFormat="1" applyFont="1" applyBorder="1" applyAlignment="1">
      <alignment horizontal="center" vertical="top" shrinkToFit="1"/>
    </xf>
    <xf numFmtId="0" fontId="9" fillId="0" borderId="14" xfId="0" applyFont="1" applyBorder="1" applyAlignment="1">
      <alignment horizontal="left" vertical="top" wrapText="1" indent="1"/>
    </xf>
    <xf numFmtId="164" fontId="9" fillId="0" borderId="14" xfId="1" applyNumberFormat="1" applyFont="1" applyBorder="1" applyAlignment="1">
      <alignment horizontal="center" vertical="top" wrapText="1"/>
    </xf>
    <xf numFmtId="164" fontId="9" fillId="0" borderId="30" xfId="1" applyNumberFormat="1" applyFont="1" applyBorder="1" applyAlignment="1">
      <alignment horizontal="center" vertical="top" wrapText="1"/>
    </xf>
    <xf numFmtId="0" fontId="7" fillId="0" borderId="7" xfId="0" applyFont="1" applyBorder="1" applyAlignment="1">
      <alignment horizontal="center" vertical="center" wrapText="1"/>
    </xf>
    <xf numFmtId="0" fontId="10" fillId="5" borderId="28" xfId="0" applyFont="1" applyFill="1" applyBorder="1" applyAlignment="1">
      <alignment horizontal="left" vertical="center" wrapText="1"/>
    </xf>
    <xf numFmtId="1" fontId="6" fillId="0" borderId="14" xfId="1" applyNumberFormat="1" applyFont="1" applyBorder="1" applyAlignment="1">
      <alignment horizontal="center" vertical="center" shrinkToFit="1"/>
    </xf>
    <xf numFmtId="0" fontId="9" fillId="0" borderId="14" xfId="0" applyFont="1" applyBorder="1" applyAlignment="1">
      <alignment horizontal="center" vertical="center" wrapText="1"/>
    </xf>
    <xf numFmtId="164" fontId="9" fillId="0" borderId="28" xfId="1" applyNumberFormat="1" applyFont="1" applyFill="1" applyBorder="1" applyAlignment="1">
      <alignment horizontal="center" vertical="top" wrapText="1"/>
    </xf>
    <xf numFmtId="0" fontId="10" fillId="5" borderId="31" xfId="0" applyFont="1" applyFill="1" applyBorder="1" applyAlignment="1">
      <alignment horizontal="left" vertical="center" wrapText="1"/>
    </xf>
    <xf numFmtId="0" fontId="10" fillId="5" borderId="32" xfId="0" applyFont="1" applyFill="1" applyBorder="1" applyAlignment="1">
      <alignment horizontal="left" vertical="center" wrapText="1"/>
    </xf>
    <xf numFmtId="1" fontId="6" fillId="0" borderId="28" xfId="1" applyNumberFormat="1" applyFont="1" applyBorder="1" applyAlignment="1">
      <alignment horizontal="center" vertical="center" shrinkToFit="1"/>
    </xf>
    <xf numFmtId="0" fontId="9" fillId="0" borderId="28" xfId="0" applyFont="1" applyBorder="1" applyAlignment="1">
      <alignment horizontal="center" vertical="center" wrapText="1"/>
    </xf>
    <xf numFmtId="0" fontId="4" fillId="0" borderId="28" xfId="0" applyFont="1" applyBorder="1" applyAlignment="1">
      <alignment horizontal="left" vertical="top"/>
    </xf>
    <xf numFmtId="0" fontId="0" fillId="0" borderId="28" xfId="0" applyBorder="1" applyAlignment="1">
      <alignment horizontal="left" vertical="top"/>
    </xf>
    <xf numFmtId="0" fontId="6" fillId="0" borderId="13" xfId="0" applyFont="1" applyBorder="1" applyAlignment="1">
      <alignment horizontal="center" vertical="center" wrapText="1"/>
    </xf>
    <xf numFmtId="0" fontId="10" fillId="5" borderId="33" xfId="0" applyFont="1" applyFill="1" applyBorder="1" applyAlignment="1">
      <alignment horizontal="left" vertical="center" wrapText="1"/>
    </xf>
    <xf numFmtId="0" fontId="6" fillId="0" borderId="34" xfId="0" applyFont="1" applyBorder="1" applyAlignment="1">
      <alignment horizontal="center" vertical="center" wrapText="1"/>
    </xf>
    <xf numFmtId="0" fontId="0" fillId="0" borderId="0" xfId="0" applyAlignment="1">
      <alignment horizontal="left" vertical="center"/>
    </xf>
    <xf numFmtId="0" fontId="8" fillId="0" borderId="25" xfId="0" applyFont="1" applyBorder="1" applyAlignment="1">
      <alignment horizontal="center" vertical="center" wrapText="1"/>
    </xf>
    <xf numFmtId="0" fontId="5" fillId="4" borderId="35" xfId="0" applyFont="1" applyFill="1" applyBorder="1" applyAlignment="1">
      <alignment vertical="top" wrapText="1"/>
    </xf>
    <xf numFmtId="0" fontId="9" fillId="4" borderId="0" xfId="0" applyFont="1" applyFill="1" applyAlignment="1">
      <alignment vertical="top" wrapText="1"/>
    </xf>
    <xf numFmtId="0" fontId="5" fillId="4" borderId="0" xfId="0" applyFont="1" applyFill="1" applyAlignment="1">
      <alignment vertical="top" wrapText="1"/>
    </xf>
    <xf numFmtId="0" fontId="9" fillId="5" borderId="28" xfId="0" applyFont="1" applyFill="1" applyBorder="1" applyAlignment="1">
      <alignment horizontal="center" vertical="center" wrapText="1"/>
    </xf>
    <xf numFmtId="1" fontId="6" fillId="5" borderId="28" xfId="0" applyNumberFormat="1" applyFont="1" applyFill="1" applyBorder="1" applyAlignment="1">
      <alignment horizontal="center" vertical="center" shrinkToFit="1"/>
    </xf>
    <xf numFmtId="164" fontId="7" fillId="4" borderId="14" xfId="1" applyNumberFormat="1" applyFont="1" applyFill="1" applyBorder="1" applyAlignment="1">
      <alignment horizontal="left" wrapText="1"/>
    </xf>
    <xf numFmtId="164" fontId="7" fillId="4" borderId="30" xfId="1" applyNumberFormat="1" applyFont="1" applyFill="1" applyBorder="1" applyAlignment="1">
      <alignment horizontal="left" wrapText="1"/>
    </xf>
    <xf numFmtId="0" fontId="5" fillId="5" borderId="28" xfId="0" applyFont="1" applyFill="1" applyBorder="1" applyAlignment="1">
      <alignment horizontal="left" vertical="top" wrapText="1"/>
    </xf>
    <xf numFmtId="164" fontId="7" fillId="5" borderId="28" xfId="1" applyNumberFormat="1" applyFont="1" applyFill="1" applyBorder="1" applyAlignment="1">
      <alignment horizontal="left" wrapText="1"/>
    </xf>
    <xf numFmtId="164" fontId="7" fillId="5" borderId="29" xfId="1" applyNumberFormat="1" applyFont="1" applyFill="1" applyBorder="1" applyAlignment="1">
      <alignment horizontal="left" wrapText="1"/>
    </xf>
    <xf numFmtId="0" fontId="5" fillId="4" borderId="42" xfId="0" applyFont="1" applyFill="1" applyBorder="1" applyAlignment="1">
      <alignment vertical="top" wrapText="1"/>
    </xf>
    <xf numFmtId="0" fontId="5" fillId="4" borderId="43" xfId="0" applyFont="1" applyFill="1" applyBorder="1" applyAlignment="1">
      <alignment vertical="top" wrapText="1"/>
    </xf>
    <xf numFmtId="164" fontId="7" fillId="4" borderId="11" xfId="1" applyNumberFormat="1" applyFont="1" applyFill="1" applyBorder="1" applyAlignment="1">
      <alignment horizontal="left" wrapText="1"/>
    </xf>
    <xf numFmtId="164" fontId="7" fillId="4" borderId="12" xfId="1" applyNumberFormat="1" applyFont="1" applyFill="1" applyBorder="1" applyAlignment="1">
      <alignment horizontal="left" wrapText="1"/>
    </xf>
    <xf numFmtId="0" fontId="9" fillId="5" borderId="31" xfId="0" applyFont="1" applyFill="1" applyBorder="1" applyAlignment="1">
      <alignment horizontal="left" vertical="center" wrapText="1"/>
    </xf>
    <xf numFmtId="164" fontId="7" fillId="5" borderId="16" xfId="1" applyNumberFormat="1" applyFont="1" applyFill="1" applyBorder="1" applyAlignment="1">
      <alignment horizontal="left" wrapText="1"/>
    </xf>
    <xf numFmtId="164" fontId="7" fillId="5" borderId="11" xfId="1" applyNumberFormat="1" applyFont="1" applyFill="1" applyBorder="1" applyAlignment="1">
      <alignment horizontal="left" wrapText="1"/>
    </xf>
    <xf numFmtId="164" fontId="7" fillId="5" borderId="12" xfId="1" applyNumberFormat="1" applyFont="1" applyFill="1" applyBorder="1" applyAlignment="1">
      <alignment horizontal="left" wrapText="1"/>
    </xf>
    <xf numFmtId="1" fontId="6" fillId="5" borderId="26" xfId="0" applyNumberFormat="1" applyFont="1" applyFill="1" applyBorder="1" applyAlignment="1">
      <alignment horizontal="center" vertical="center" shrinkToFit="1"/>
    </xf>
    <xf numFmtId="0" fontId="9" fillId="5" borderId="26" xfId="0" applyFont="1" applyFill="1" applyBorder="1" applyAlignment="1">
      <alignment horizontal="center" vertical="center" wrapText="1"/>
    </xf>
    <xf numFmtId="1" fontId="6" fillId="5" borderId="11" xfId="0" applyNumberFormat="1" applyFont="1" applyFill="1" applyBorder="1" applyAlignment="1">
      <alignment horizontal="center" vertical="center" shrinkToFit="1"/>
    </xf>
    <xf numFmtId="0" fontId="9" fillId="5" borderId="11" xfId="0" applyFont="1" applyFill="1" applyBorder="1" applyAlignment="1">
      <alignment horizontal="center" vertical="center" wrapText="1"/>
    </xf>
    <xf numFmtId="0" fontId="5" fillId="5" borderId="11" xfId="0" applyFont="1" applyFill="1" applyBorder="1" applyAlignment="1">
      <alignment horizontal="left" vertical="top" wrapText="1"/>
    </xf>
    <xf numFmtId="1" fontId="8" fillId="0" borderId="10" xfId="0" applyNumberFormat="1" applyFont="1" applyBorder="1" applyAlignment="1">
      <alignment horizontal="right" vertical="top" indent="2" shrinkToFit="1"/>
    </xf>
    <xf numFmtId="0" fontId="5" fillId="4" borderId="11" xfId="0" applyFont="1" applyFill="1" applyBorder="1" applyAlignment="1">
      <alignment horizontal="left" vertical="top" wrapText="1"/>
    </xf>
    <xf numFmtId="0" fontId="7" fillId="4" borderId="11" xfId="0" applyFont="1" applyFill="1" applyBorder="1" applyAlignment="1">
      <alignment horizontal="left" wrapText="1"/>
    </xf>
    <xf numFmtId="165" fontId="6" fillId="0" borderId="10" xfId="0" applyNumberFormat="1" applyFont="1" applyBorder="1" applyAlignment="1">
      <alignment horizontal="center" vertical="top" shrinkToFit="1"/>
    </xf>
    <xf numFmtId="0" fontId="9" fillId="0" borderId="11" xfId="0" applyFont="1" applyBorder="1" applyAlignment="1">
      <alignment horizontal="left" vertical="top" wrapText="1"/>
    </xf>
    <xf numFmtId="164" fontId="9" fillId="0" borderId="11" xfId="1" applyNumberFormat="1" applyFont="1" applyBorder="1" applyAlignment="1">
      <alignment horizontal="center" vertical="top" wrapText="1"/>
    </xf>
    <xf numFmtId="164" fontId="9" fillId="0" borderId="11" xfId="1" applyNumberFormat="1" applyFont="1" applyFill="1" applyBorder="1" applyAlignment="1">
      <alignment horizontal="center" vertical="top" wrapText="1"/>
    </xf>
    <xf numFmtId="0" fontId="9" fillId="5" borderId="0" xfId="0" applyFont="1" applyFill="1" applyAlignment="1">
      <alignment horizontal="left" vertical="top" wrapText="1"/>
    </xf>
    <xf numFmtId="1" fontId="8" fillId="0" borderId="10" xfId="0" applyNumberFormat="1" applyFont="1" applyBorder="1" applyAlignment="1">
      <alignment horizontal="center" vertical="center" shrinkToFit="1"/>
    </xf>
    <xf numFmtId="0" fontId="16" fillId="0" borderId="0" xfId="0" applyFont="1" applyAlignment="1">
      <alignment horizontal="left" vertical="top"/>
    </xf>
    <xf numFmtId="164" fontId="17" fillId="3" borderId="11" xfId="1" applyNumberFormat="1" applyFont="1" applyFill="1" applyBorder="1" applyAlignment="1">
      <alignment horizontal="center" wrapText="1"/>
    </xf>
    <xf numFmtId="164" fontId="15" fillId="3" borderId="11" xfId="1" applyNumberFormat="1" applyFont="1" applyFill="1" applyBorder="1" applyAlignment="1">
      <alignment horizontal="center" vertical="top" wrapText="1"/>
    </xf>
    <xf numFmtId="164" fontId="16" fillId="0" borderId="28" xfId="1" applyNumberFormat="1" applyFont="1" applyBorder="1" applyAlignment="1">
      <alignment horizontal="left" vertical="top"/>
    </xf>
    <xf numFmtId="164" fontId="18" fillId="0" borderId="28" xfId="1" applyNumberFormat="1" applyFont="1" applyFill="1" applyBorder="1" applyAlignment="1">
      <alignment horizontal="center" vertical="center" wrapText="1"/>
    </xf>
    <xf numFmtId="164" fontId="18" fillId="0" borderId="29" xfId="1" applyNumberFormat="1" applyFont="1" applyBorder="1" applyAlignment="1">
      <alignment horizontal="center" vertical="center" wrapText="1"/>
    </xf>
    <xf numFmtId="164" fontId="17" fillId="3" borderId="11" xfId="1" applyNumberFormat="1" applyFont="1" applyFill="1" applyBorder="1" applyAlignment="1">
      <alignment horizontal="center" vertical="center" wrapText="1"/>
    </xf>
    <xf numFmtId="164" fontId="15" fillId="3" borderId="11" xfId="1" applyNumberFormat="1" applyFont="1" applyFill="1" applyBorder="1" applyAlignment="1">
      <alignment horizontal="center" vertical="center" wrapText="1"/>
    </xf>
    <xf numFmtId="164" fontId="16" fillId="0" borderId="28" xfId="1" applyNumberFormat="1" applyFont="1" applyBorder="1" applyAlignment="1">
      <alignment horizontal="left" vertical="center"/>
    </xf>
    <xf numFmtId="0" fontId="21" fillId="3" borderId="20" xfId="0" applyFont="1" applyFill="1" applyBorder="1" applyAlignment="1">
      <alignment horizontal="left" vertical="center" wrapText="1" indent="1"/>
    </xf>
    <xf numFmtId="0" fontId="21" fillId="3" borderId="0" xfId="0" applyFont="1" applyFill="1" applyAlignment="1">
      <alignment horizontal="center" vertical="center" wrapText="1"/>
    </xf>
    <xf numFmtId="0" fontId="21" fillId="3" borderId="0" xfId="0" applyFont="1" applyFill="1" applyAlignment="1">
      <alignment horizontal="left" vertical="center" wrapText="1" indent="1"/>
    </xf>
    <xf numFmtId="164" fontId="22" fillId="3" borderId="0" xfId="1" applyNumberFormat="1" applyFont="1" applyFill="1" applyBorder="1" applyAlignment="1">
      <alignment horizontal="left" vertical="center" wrapText="1"/>
    </xf>
    <xf numFmtId="164" fontId="21" fillId="3" borderId="0" xfId="1" applyNumberFormat="1" applyFont="1" applyFill="1" applyBorder="1" applyAlignment="1">
      <alignment horizontal="center" vertical="center" wrapText="1"/>
    </xf>
    <xf numFmtId="164" fontId="22" fillId="3" borderId="0" xfId="1" applyNumberFormat="1" applyFont="1" applyFill="1" applyBorder="1" applyAlignment="1">
      <alignment horizontal="left" wrapText="1"/>
    </xf>
    <xf numFmtId="164" fontId="21" fillId="3" borderId="0" xfId="1" applyNumberFormat="1" applyFont="1" applyFill="1" applyBorder="1" applyAlignment="1">
      <alignment horizontal="center" vertical="top" wrapText="1"/>
    </xf>
    <xf numFmtId="164" fontId="21" fillId="3" borderId="21" xfId="1" applyNumberFormat="1" applyFont="1" applyFill="1" applyBorder="1" applyAlignment="1">
      <alignment horizontal="center" vertical="top" wrapText="1"/>
    </xf>
    <xf numFmtId="1" fontId="22" fillId="0" borderId="22" xfId="0" applyNumberFormat="1" applyFont="1" applyBorder="1" applyAlignment="1">
      <alignment horizontal="center" vertical="top" shrinkToFit="1"/>
    </xf>
    <xf numFmtId="0" fontId="18" fillId="0" borderId="25" xfId="0" applyFont="1" applyBorder="1" applyAlignment="1">
      <alignment horizontal="center" vertical="center" wrapText="1"/>
    </xf>
    <xf numFmtId="0" fontId="18" fillId="0" borderId="26" xfId="0" applyFont="1" applyBorder="1" applyAlignment="1">
      <alignment horizontal="left" vertical="center" wrapText="1"/>
    </xf>
    <xf numFmtId="1" fontId="23" fillId="0" borderId="26" xfId="0" applyNumberFormat="1" applyFont="1" applyBorder="1" applyAlignment="1">
      <alignment horizontal="left" vertical="center" indent="1" shrinkToFit="1"/>
    </xf>
    <xf numFmtId="0" fontId="18" fillId="0" borderId="26" xfId="0" applyFont="1" applyBorder="1" applyAlignment="1">
      <alignment horizontal="center" vertical="center" wrapText="1"/>
    </xf>
    <xf numFmtId="164" fontId="21" fillId="0" borderId="26" xfId="1" applyNumberFormat="1" applyFont="1" applyBorder="1" applyAlignment="1">
      <alignment horizontal="center" vertical="center" wrapText="1"/>
    </xf>
    <xf numFmtId="164" fontId="21" fillId="0" borderId="26" xfId="1" applyNumberFormat="1" applyFont="1" applyFill="1" applyBorder="1" applyAlignment="1">
      <alignment horizontal="center" vertical="center" wrapText="1"/>
    </xf>
    <xf numFmtId="164" fontId="18" fillId="0" borderId="27" xfId="1" applyNumberFormat="1" applyFont="1" applyBorder="1" applyAlignment="1">
      <alignment horizontal="center" vertical="center" wrapText="1"/>
    </xf>
    <xf numFmtId="0" fontId="18" fillId="0" borderId="10" xfId="0" applyFont="1" applyBorder="1" applyAlignment="1">
      <alignment horizontal="center" vertical="center" wrapText="1"/>
    </xf>
    <xf numFmtId="0" fontId="18" fillId="0" borderId="11" xfId="0" applyFont="1" applyBorder="1" applyAlignment="1">
      <alignment horizontal="left" vertical="center" wrapText="1"/>
    </xf>
    <xf numFmtId="1" fontId="23" fillId="0" borderId="11" xfId="0" applyNumberFormat="1" applyFont="1" applyBorder="1" applyAlignment="1">
      <alignment horizontal="center" vertical="center" shrinkToFit="1"/>
    </xf>
    <xf numFmtId="0" fontId="18" fillId="0" borderId="11" xfId="0" applyFont="1" applyBorder="1" applyAlignment="1">
      <alignment horizontal="center" vertical="center" wrapText="1"/>
    </xf>
    <xf numFmtId="164" fontId="16" fillId="0" borderId="0" xfId="0" applyNumberFormat="1" applyFont="1" applyAlignment="1">
      <alignment horizontal="left" vertical="top"/>
    </xf>
    <xf numFmtId="43" fontId="16" fillId="0" borderId="0" xfId="0" applyNumberFormat="1" applyFont="1" applyAlignment="1">
      <alignment horizontal="left" vertical="top"/>
    </xf>
    <xf numFmtId="1" fontId="22" fillId="0" borderId="10" xfId="0" applyNumberFormat="1" applyFont="1" applyBorder="1" applyAlignment="1">
      <alignment horizontal="center" vertical="top" shrinkToFit="1"/>
    </xf>
    <xf numFmtId="0" fontId="21" fillId="4" borderId="15" xfId="0" applyFont="1" applyFill="1" applyBorder="1" applyAlignment="1">
      <alignment vertical="top" wrapText="1"/>
    </xf>
    <xf numFmtId="0" fontId="21" fillId="4" borderId="8" xfId="0" applyFont="1" applyFill="1" applyBorder="1" applyAlignment="1">
      <alignment vertical="top" wrapText="1"/>
    </xf>
    <xf numFmtId="164" fontId="21" fillId="4" borderId="8" xfId="1" applyNumberFormat="1" applyFont="1" applyFill="1" applyBorder="1" applyAlignment="1">
      <alignment vertical="center" wrapText="1"/>
    </xf>
    <xf numFmtId="164" fontId="21" fillId="4" borderId="8" xfId="1" applyNumberFormat="1" applyFont="1" applyFill="1" applyBorder="1" applyAlignment="1">
      <alignment vertical="top" wrapText="1"/>
    </xf>
    <xf numFmtId="164" fontId="21" fillId="4" borderId="9" xfId="1" applyNumberFormat="1" applyFont="1" applyFill="1" applyBorder="1" applyAlignment="1">
      <alignment vertical="top" wrapText="1"/>
    </xf>
    <xf numFmtId="0" fontId="23" fillId="0" borderId="10" xfId="0" applyFont="1" applyBorder="1" applyAlignment="1">
      <alignment horizontal="center" vertical="center" wrapText="1"/>
    </xf>
    <xf numFmtId="0" fontId="18" fillId="5" borderId="14" xfId="0" applyFont="1" applyFill="1" applyBorder="1" applyAlignment="1">
      <alignment horizontal="left" vertical="top" wrapText="1"/>
    </xf>
    <xf numFmtId="1" fontId="22" fillId="0" borderId="14" xfId="0" applyNumberFormat="1" applyFont="1" applyBorder="1" applyAlignment="1">
      <alignment horizontal="center" vertical="top" shrinkToFit="1"/>
    </xf>
    <xf numFmtId="0" fontId="18" fillId="0" borderId="14" xfId="0" applyFont="1" applyBorder="1" applyAlignment="1">
      <alignment horizontal="left" vertical="top" wrapText="1" indent="1"/>
    </xf>
    <xf numFmtId="164" fontId="18" fillId="0" borderId="14" xfId="1" applyNumberFormat="1" applyFont="1" applyBorder="1" applyAlignment="1">
      <alignment horizontal="center" vertical="center" wrapText="1"/>
    </xf>
    <xf numFmtId="164" fontId="18" fillId="0" borderId="14" xfId="1" applyNumberFormat="1" applyFont="1" applyBorder="1" applyAlignment="1">
      <alignment horizontal="center" vertical="top" wrapText="1"/>
    </xf>
    <xf numFmtId="164" fontId="18" fillId="0" borderId="30" xfId="1" applyNumberFormat="1" applyFont="1" applyBorder="1" applyAlignment="1">
      <alignment horizontal="center" vertical="top" wrapText="1"/>
    </xf>
    <xf numFmtId="0" fontId="23" fillId="0" borderId="7" xfId="0" applyFont="1" applyBorder="1" applyAlignment="1">
      <alignment horizontal="center" vertical="center" wrapText="1"/>
    </xf>
    <xf numFmtId="0" fontId="2" fillId="5" borderId="28" xfId="0" applyFont="1" applyFill="1" applyBorder="1" applyAlignment="1">
      <alignment horizontal="left" vertical="center" wrapText="1"/>
    </xf>
    <xf numFmtId="1" fontId="23" fillId="0" borderId="14" xfId="1" applyNumberFormat="1" applyFont="1" applyBorder="1" applyAlignment="1">
      <alignment horizontal="center" vertical="center" shrinkToFit="1"/>
    </xf>
    <xf numFmtId="0" fontId="18" fillId="0" borderId="14" xfId="0" applyFont="1" applyBorder="1" applyAlignment="1">
      <alignment horizontal="center" vertical="center" wrapText="1"/>
    </xf>
    <xf numFmtId="0" fontId="2" fillId="5" borderId="31" xfId="0" applyFont="1" applyFill="1" applyBorder="1" applyAlignment="1">
      <alignment horizontal="left" vertical="center" wrapText="1"/>
    </xf>
    <xf numFmtId="164" fontId="18" fillId="0" borderId="28" xfId="1" applyNumberFormat="1" applyFont="1" applyBorder="1" applyAlignment="1">
      <alignment horizontal="center" vertical="center" wrapText="1"/>
    </xf>
    <xf numFmtId="0" fontId="2" fillId="5" borderId="32" xfId="0" applyFont="1" applyFill="1" applyBorder="1" applyAlignment="1">
      <alignment horizontal="left" vertical="center" wrapText="1"/>
    </xf>
    <xf numFmtId="1" fontId="23" fillId="0" borderId="28" xfId="1" applyNumberFormat="1" applyFont="1" applyBorder="1" applyAlignment="1">
      <alignment horizontal="center" vertical="center" shrinkToFit="1"/>
    </xf>
    <xf numFmtId="0" fontId="18" fillId="0" borderId="28" xfId="0" applyFont="1" applyBorder="1" applyAlignment="1">
      <alignment horizontal="center" vertical="center" wrapText="1"/>
    </xf>
    <xf numFmtId="0" fontId="16" fillId="0" borderId="28" xfId="0" applyFont="1" applyBorder="1" applyAlignment="1">
      <alignment horizontal="left" vertical="top"/>
    </xf>
    <xf numFmtId="0" fontId="23" fillId="0" borderId="13" xfId="0" applyFont="1" applyBorder="1" applyAlignment="1">
      <alignment horizontal="center" vertical="center" wrapText="1"/>
    </xf>
    <xf numFmtId="0" fontId="2" fillId="5" borderId="33" xfId="0" applyFont="1" applyFill="1" applyBorder="1" applyAlignment="1">
      <alignment horizontal="left" vertical="center" wrapText="1"/>
    </xf>
    <xf numFmtId="0" fontId="23" fillId="0" borderId="34" xfId="0" applyFont="1" applyBorder="1" applyAlignment="1">
      <alignment horizontal="center" vertical="center" wrapText="1"/>
    </xf>
    <xf numFmtId="0" fontId="16" fillId="0" borderId="0" xfId="0" applyFont="1" applyAlignment="1">
      <alignment horizontal="left" vertical="center"/>
    </xf>
    <xf numFmtId="0" fontId="22" fillId="0" borderId="25" xfId="0" applyFont="1" applyBorder="1" applyAlignment="1">
      <alignment horizontal="center" vertical="center" wrapText="1"/>
    </xf>
    <xf numFmtId="0" fontId="21" fillId="4" borderId="35" xfId="0" applyFont="1" applyFill="1" applyBorder="1" applyAlignment="1">
      <alignment vertical="top" wrapText="1"/>
    </xf>
    <xf numFmtId="0" fontId="18" fillId="4" borderId="0" xfId="0" applyFont="1" applyFill="1" applyAlignment="1">
      <alignment vertical="top" wrapText="1"/>
    </xf>
    <xf numFmtId="0" fontId="21" fillId="4" borderId="0" xfId="0" applyFont="1" applyFill="1" applyAlignment="1">
      <alignment vertical="top" wrapText="1"/>
    </xf>
    <xf numFmtId="164" fontId="21" fillId="4" borderId="5" xfId="1" applyNumberFormat="1" applyFont="1" applyFill="1" applyBorder="1" applyAlignment="1">
      <alignment vertical="center" wrapText="1"/>
    </xf>
    <xf numFmtId="164" fontId="21" fillId="4" borderId="5" xfId="1" applyNumberFormat="1" applyFont="1" applyFill="1" applyBorder="1" applyAlignment="1">
      <alignment vertical="top" wrapText="1"/>
    </xf>
    <xf numFmtId="164" fontId="21" fillId="4" borderId="6" xfId="1" applyNumberFormat="1" applyFont="1" applyFill="1" applyBorder="1" applyAlignment="1">
      <alignment vertical="top" wrapText="1"/>
    </xf>
    <xf numFmtId="0" fontId="23" fillId="5" borderId="10" xfId="0" applyFont="1" applyFill="1" applyBorder="1" applyAlignment="1">
      <alignment horizontal="center" vertical="center" wrapText="1"/>
    </xf>
    <xf numFmtId="0" fontId="16" fillId="5" borderId="28" xfId="0" applyFont="1" applyFill="1" applyBorder="1" applyAlignment="1">
      <alignment horizontal="left" vertical="top"/>
    </xf>
    <xf numFmtId="164" fontId="18" fillId="5" borderId="28" xfId="1" applyNumberFormat="1" applyFont="1" applyFill="1" applyBorder="1" applyAlignment="1">
      <alignment horizontal="center" vertical="center" wrapText="1"/>
    </xf>
    <xf numFmtId="164" fontId="18" fillId="5" borderId="29" xfId="1" applyNumberFormat="1" applyFont="1" applyFill="1" applyBorder="1" applyAlignment="1">
      <alignment horizontal="center" vertical="center" wrapText="1"/>
    </xf>
    <xf numFmtId="1" fontId="23" fillId="5" borderId="36" xfId="0" applyNumberFormat="1" applyFont="1" applyFill="1" applyBorder="1" applyAlignment="1">
      <alignment horizontal="center" vertical="center" shrinkToFit="1"/>
    </xf>
    <xf numFmtId="0" fontId="18" fillId="5" borderId="37" xfId="0" applyFont="1" applyFill="1" applyBorder="1" applyAlignment="1">
      <alignment horizontal="center" vertical="center" wrapText="1"/>
    </xf>
    <xf numFmtId="1" fontId="23" fillId="5" borderId="38" xfId="0" applyNumberFormat="1" applyFont="1" applyFill="1" applyBorder="1" applyAlignment="1">
      <alignment horizontal="center" vertical="center" shrinkToFit="1"/>
    </xf>
    <xf numFmtId="0" fontId="18" fillId="5" borderId="28" xfId="0" applyFont="1" applyFill="1" applyBorder="1" applyAlignment="1">
      <alignment horizontal="center" vertical="center" wrapText="1"/>
    </xf>
    <xf numFmtId="1" fontId="23" fillId="5" borderId="28" xfId="0" applyNumberFormat="1" applyFont="1" applyFill="1" applyBorder="1" applyAlignment="1">
      <alignment horizontal="center" vertical="center" shrinkToFit="1"/>
    </xf>
    <xf numFmtId="164" fontId="23" fillId="4" borderId="14" xfId="1" applyNumberFormat="1" applyFont="1" applyFill="1" applyBorder="1" applyAlignment="1">
      <alignment horizontal="left" vertical="center" wrapText="1"/>
    </xf>
    <xf numFmtId="164" fontId="23" fillId="4" borderId="14" xfId="1" applyNumberFormat="1" applyFont="1" applyFill="1" applyBorder="1" applyAlignment="1">
      <alignment horizontal="left" wrapText="1"/>
    </xf>
    <xf numFmtId="164" fontId="23" fillId="4" borderId="30" xfId="1" applyNumberFormat="1" applyFont="1" applyFill="1" applyBorder="1" applyAlignment="1">
      <alignment horizontal="left" wrapText="1"/>
    </xf>
    <xf numFmtId="165" fontId="23" fillId="5" borderId="7" xfId="0" applyNumberFormat="1" applyFont="1" applyFill="1" applyBorder="1" applyAlignment="1">
      <alignment horizontal="center" vertical="center" shrinkToFit="1"/>
    </xf>
    <xf numFmtId="0" fontId="21" fillId="5" borderId="28" xfId="0" applyFont="1" applyFill="1" applyBorder="1" applyAlignment="1">
      <alignment horizontal="left" vertical="top" wrapText="1"/>
    </xf>
    <xf numFmtId="164" fontId="23" fillId="5" borderId="28" xfId="1" applyNumberFormat="1" applyFont="1" applyFill="1" applyBorder="1" applyAlignment="1">
      <alignment horizontal="left" vertical="center" wrapText="1"/>
    </xf>
    <xf numFmtId="164" fontId="23" fillId="5" borderId="28" xfId="1" applyNumberFormat="1" applyFont="1" applyFill="1" applyBorder="1" applyAlignment="1">
      <alignment horizontal="left" wrapText="1"/>
    </xf>
    <xf numFmtId="164" fontId="23" fillId="5" borderId="29" xfId="1" applyNumberFormat="1" applyFont="1" applyFill="1" applyBorder="1" applyAlignment="1">
      <alignment horizontal="left" wrapText="1"/>
    </xf>
    <xf numFmtId="0" fontId="23" fillId="5" borderId="7" xfId="0" applyFont="1" applyFill="1" applyBorder="1" applyAlignment="1">
      <alignment horizontal="center" wrapText="1"/>
    </xf>
    <xf numFmtId="0" fontId="18" fillId="5" borderId="28" xfId="0" applyFont="1" applyFill="1" applyBorder="1" applyAlignment="1">
      <alignment horizontal="left" vertical="top" wrapText="1"/>
    </xf>
    <xf numFmtId="1" fontId="18" fillId="5" borderId="28" xfId="0" applyNumberFormat="1" applyFont="1" applyFill="1" applyBorder="1" applyAlignment="1">
      <alignment horizontal="center" vertical="center" shrinkToFit="1"/>
    </xf>
    <xf numFmtId="0" fontId="21" fillId="4" borderId="42" xfId="0" applyFont="1" applyFill="1" applyBorder="1" applyAlignment="1">
      <alignment vertical="top" wrapText="1"/>
    </xf>
    <xf numFmtId="0" fontId="21" fillId="4" borderId="43" xfId="0" applyFont="1" applyFill="1" applyBorder="1" applyAlignment="1">
      <alignment vertical="top" wrapText="1"/>
    </xf>
    <xf numFmtId="164" fontId="21" fillId="4" borderId="43" xfId="1" applyNumberFormat="1" applyFont="1" applyFill="1" applyBorder="1" applyAlignment="1">
      <alignment vertical="center" wrapText="1"/>
    </xf>
    <xf numFmtId="164" fontId="21" fillId="4" borderId="44" xfId="1" applyNumberFormat="1" applyFont="1" applyFill="1" applyBorder="1" applyAlignment="1">
      <alignment vertical="top" wrapText="1"/>
    </xf>
    <xf numFmtId="164" fontId="23" fillId="4" borderId="11" xfId="1" applyNumberFormat="1" applyFont="1" applyFill="1" applyBorder="1" applyAlignment="1">
      <alignment horizontal="left" wrapText="1"/>
    </xf>
    <xf numFmtId="164" fontId="23" fillId="4" borderId="12" xfId="1" applyNumberFormat="1" applyFont="1" applyFill="1" applyBorder="1" applyAlignment="1">
      <alignment horizontal="left" wrapText="1"/>
    </xf>
    <xf numFmtId="0" fontId="18" fillId="5" borderId="31" xfId="0" applyFont="1" applyFill="1" applyBorder="1" applyAlignment="1">
      <alignment horizontal="left" vertical="center" wrapText="1"/>
    </xf>
    <xf numFmtId="164" fontId="21" fillId="5" borderId="28" xfId="1" applyNumberFormat="1" applyFont="1" applyFill="1" applyBorder="1" applyAlignment="1">
      <alignment horizontal="left" vertical="center" wrapText="1"/>
    </xf>
    <xf numFmtId="164" fontId="21" fillId="5" borderId="28" xfId="1" applyNumberFormat="1" applyFont="1" applyFill="1" applyBorder="1" applyAlignment="1">
      <alignment horizontal="left" vertical="top" wrapText="1"/>
    </xf>
    <xf numFmtId="164" fontId="23" fillId="5" borderId="16" xfId="1" applyNumberFormat="1" applyFont="1" applyFill="1" applyBorder="1" applyAlignment="1">
      <alignment horizontal="left" wrapText="1"/>
    </xf>
    <xf numFmtId="164" fontId="23" fillId="5" borderId="12" xfId="1" applyNumberFormat="1" applyFont="1" applyFill="1" applyBorder="1" applyAlignment="1">
      <alignment horizontal="left" wrapText="1"/>
    </xf>
    <xf numFmtId="0" fontId="23" fillId="5" borderId="10" xfId="0" applyFont="1" applyFill="1" applyBorder="1" applyAlignment="1">
      <alignment horizontal="center" wrapText="1"/>
    </xf>
    <xf numFmtId="1" fontId="23" fillId="5" borderId="26" xfId="0" applyNumberFormat="1" applyFont="1" applyFill="1" applyBorder="1" applyAlignment="1">
      <alignment horizontal="center" vertical="center" shrinkToFit="1"/>
    </xf>
    <xf numFmtId="0" fontId="18" fillId="5" borderId="26" xfId="0" applyFont="1" applyFill="1" applyBorder="1" applyAlignment="1">
      <alignment horizontal="center" vertical="center" wrapText="1"/>
    </xf>
    <xf numFmtId="1" fontId="22" fillId="0" borderId="45" xfId="0" applyNumberFormat="1" applyFont="1" applyBorder="1" applyAlignment="1">
      <alignment horizontal="center" vertical="center" shrinkToFit="1"/>
    </xf>
    <xf numFmtId="0" fontId="21" fillId="4" borderId="18" xfId="0" applyFont="1" applyFill="1" applyBorder="1" applyAlignment="1">
      <alignment horizontal="left" vertical="center" wrapText="1"/>
    </xf>
    <xf numFmtId="0" fontId="23" fillId="4" borderId="18" xfId="0" applyFont="1" applyFill="1" applyBorder="1" applyAlignment="1">
      <alignment horizontal="left" vertical="center" wrapText="1"/>
    </xf>
    <xf numFmtId="164" fontId="23" fillId="4" borderId="18" xfId="1" applyNumberFormat="1" applyFont="1" applyFill="1" applyBorder="1" applyAlignment="1">
      <alignment horizontal="left" vertical="center" wrapText="1"/>
    </xf>
    <xf numFmtId="164" fontId="23" fillId="4" borderId="19" xfId="1" applyNumberFormat="1" applyFont="1" applyFill="1" applyBorder="1" applyAlignment="1">
      <alignment horizontal="left" vertical="center" wrapText="1"/>
    </xf>
    <xf numFmtId="165" fontId="22" fillId="0" borderId="46" xfId="0" applyNumberFormat="1" applyFont="1" applyBorder="1" applyAlignment="1">
      <alignment horizontal="center" vertical="top" shrinkToFit="1"/>
    </xf>
    <xf numFmtId="0" fontId="21" fillId="5" borderId="47" xfId="0" applyFont="1" applyFill="1" applyBorder="1" applyAlignment="1">
      <alignment horizontal="left" vertical="top" wrapText="1"/>
    </xf>
    <xf numFmtId="0" fontId="23" fillId="5" borderId="47" xfId="0" applyFont="1" applyFill="1" applyBorder="1" applyAlignment="1">
      <alignment horizontal="left" wrapText="1"/>
    </xf>
    <xf numFmtId="164" fontId="23" fillId="5" borderId="47" xfId="1" applyNumberFormat="1" applyFont="1" applyFill="1" applyBorder="1" applyAlignment="1">
      <alignment horizontal="left" vertical="center" wrapText="1"/>
    </xf>
    <xf numFmtId="164" fontId="23" fillId="5" borderId="47" xfId="1" applyNumberFormat="1" applyFont="1" applyFill="1" applyBorder="1" applyAlignment="1">
      <alignment horizontal="left" wrapText="1"/>
    </xf>
    <xf numFmtId="164" fontId="23" fillId="5" borderId="48" xfId="1" applyNumberFormat="1" applyFont="1" applyFill="1" applyBorder="1" applyAlignment="1">
      <alignment horizontal="left" wrapText="1"/>
    </xf>
    <xf numFmtId="165" fontId="22" fillId="5" borderId="10" xfId="0" applyNumberFormat="1" applyFont="1" applyFill="1" applyBorder="1" applyAlignment="1">
      <alignment horizontal="center" vertical="top" shrinkToFit="1"/>
    </xf>
    <xf numFmtId="0" fontId="18" fillId="5" borderId="11" xfId="0" applyFont="1" applyFill="1" applyBorder="1" applyAlignment="1">
      <alignment horizontal="left" vertical="top" wrapText="1"/>
    </xf>
    <xf numFmtId="1" fontId="23" fillId="5" borderId="11" xfId="0" applyNumberFormat="1" applyFont="1" applyFill="1" applyBorder="1" applyAlignment="1">
      <alignment horizontal="center" vertical="center" shrinkToFit="1"/>
    </xf>
    <xf numFmtId="0" fontId="18" fillId="5" borderId="11" xfId="0" applyFont="1" applyFill="1" applyBorder="1" applyAlignment="1">
      <alignment horizontal="center" vertical="center" wrapText="1"/>
    </xf>
    <xf numFmtId="164" fontId="18" fillId="5" borderId="11" xfId="1" applyNumberFormat="1" applyFont="1" applyFill="1" applyBorder="1" applyAlignment="1">
      <alignment horizontal="center" vertical="center" wrapText="1"/>
    </xf>
    <xf numFmtId="164" fontId="18" fillId="5" borderId="11" xfId="1" applyNumberFormat="1" applyFont="1" applyFill="1" applyBorder="1" applyAlignment="1">
      <alignment horizontal="center" vertical="top" wrapText="1"/>
    </xf>
    <xf numFmtId="164" fontId="18" fillId="5" borderId="12" xfId="1" applyNumberFormat="1" applyFont="1" applyFill="1" applyBorder="1" applyAlignment="1">
      <alignment horizontal="center" vertical="top" wrapText="1"/>
    </xf>
    <xf numFmtId="0" fontId="21" fillId="5" borderId="11" xfId="0" applyFont="1" applyFill="1" applyBorder="1" applyAlignment="1">
      <alignment horizontal="left" vertical="top" wrapText="1"/>
    </xf>
    <xf numFmtId="1" fontId="23" fillId="5" borderId="11" xfId="0" applyNumberFormat="1" applyFont="1" applyFill="1" applyBorder="1" applyAlignment="1">
      <alignment horizontal="left" vertical="top" indent="1" shrinkToFit="1"/>
    </xf>
    <xf numFmtId="0" fontId="18" fillId="5" borderId="11" xfId="0" applyFont="1" applyFill="1" applyBorder="1" applyAlignment="1">
      <alignment horizontal="left" vertical="top" wrapText="1" indent="1"/>
    </xf>
    <xf numFmtId="165" fontId="23" fillId="5" borderId="10" xfId="0" applyNumberFormat="1" applyFont="1" applyFill="1" applyBorder="1" applyAlignment="1">
      <alignment horizontal="center" vertical="top" shrinkToFit="1"/>
    </xf>
    <xf numFmtId="1" fontId="22" fillId="0" borderId="10" xfId="0" applyNumberFormat="1" applyFont="1" applyBorder="1" applyAlignment="1">
      <alignment horizontal="right" vertical="top" indent="2" shrinkToFit="1"/>
    </xf>
    <xf numFmtId="0" fontId="21" fillId="4" borderId="11" xfId="0" applyFont="1" applyFill="1" applyBorder="1" applyAlignment="1">
      <alignment horizontal="left" vertical="top" wrapText="1"/>
    </xf>
    <xf numFmtId="0" fontId="23" fillId="4" borderId="11" xfId="0" applyFont="1" applyFill="1" applyBorder="1" applyAlignment="1">
      <alignment horizontal="left" wrapText="1"/>
    </xf>
    <xf numFmtId="164" fontId="23" fillId="4" borderId="11" xfId="1" applyNumberFormat="1" applyFont="1" applyFill="1" applyBorder="1" applyAlignment="1">
      <alignment horizontal="left" vertical="center" wrapText="1"/>
    </xf>
    <xf numFmtId="165" fontId="23" fillId="0" borderId="10" xfId="0" applyNumberFormat="1" applyFont="1" applyBorder="1" applyAlignment="1">
      <alignment horizontal="center" vertical="top" shrinkToFit="1"/>
    </xf>
    <xf numFmtId="0" fontId="18" fillId="0" borderId="11" xfId="0" applyFont="1" applyBorder="1" applyAlignment="1">
      <alignment horizontal="left" vertical="top" wrapText="1"/>
    </xf>
    <xf numFmtId="165" fontId="23" fillId="5" borderId="10" xfId="0" applyNumberFormat="1" applyFont="1" applyFill="1" applyBorder="1" applyAlignment="1">
      <alignment horizontal="center" vertical="center" shrinkToFit="1"/>
    </xf>
    <xf numFmtId="1" fontId="23" fillId="5" borderId="14" xfId="0" applyNumberFormat="1" applyFont="1" applyFill="1" applyBorder="1" applyAlignment="1">
      <alignment horizontal="left" vertical="top" indent="1" shrinkToFit="1"/>
    </xf>
    <xf numFmtId="0" fontId="18" fillId="5" borderId="14" xfId="0" applyFont="1" applyFill="1" applyBorder="1" applyAlignment="1">
      <alignment horizontal="center" vertical="top" wrapText="1"/>
    </xf>
    <xf numFmtId="164" fontId="18" fillId="5" borderId="14" xfId="1" applyNumberFormat="1" applyFont="1" applyFill="1" applyBorder="1" applyAlignment="1">
      <alignment horizontal="center" vertical="center" wrapText="1"/>
    </xf>
    <xf numFmtId="164" fontId="18" fillId="5" borderId="14" xfId="1" applyNumberFormat="1" applyFont="1" applyFill="1" applyBorder="1" applyAlignment="1">
      <alignment horizontal="center" vertical="top" wrapText="1"/>
    </xf>
    <xf numFmtId="164" fontId="18" fillId="5" borderId="30" xfId="1" applyNumberFormat="1" applyFont="1" applyFill="1" applyBorder="1" applyAlignment="1">
      <alignment horizontal="center" vertical="top" wrapText="1"/>
    </xf>
    <xf numFmtId="0" fontId="18" fillId="5" borderId="0" xfId="0" applyFont="1" applyFill="1" applyAlignment="1">
      <alignment horizontal="left" vertical="top" wrapText="1"/>
    </xf>
    <xf numFmtId="1" fontId="22" fillId="0" borderId="10" xfId="0" applyNumberFormat="1" applyFont="1" applyBorder="1" applyAlignment="1">
      <alignment horizontal="center" vertical="center" shrinkToFit="1"/>
    </xf>
    <xf numFmtId="0" fontId="18" fillId="5" borderId="11" xfId="0" applyFont="1" applyFill="1" applyBorder="1" applyAlignment="1">
      <alignment horizontal="left" vertical="center" wrapText="1"/>
    </xf>
    <xf numFmtId="1" fontId="23" fillId="5" borderId="14" xfId="0" applyNumberFormat="1" applyFont="1" applyFill="1" applyBorder="1" applyAlignment="1">
      <alignment horizontal="center" vertical="center" shrinkToFit="1"/>
    </xf>
    <xf numFmtId="0" fontId="18" fillId="5" borderId="14" xfId="0" applyFont="1" applyFill="1" applyBorder="1" applyAlignment="1">
      <alignment horizontal="center" vertical="center" wrapText="1"/>
    </xf>
    <xf numFmtId="165" fontId="23" fillId="5" borderId="13" xfId="0" applyNumberFormat="1" applyFont="1" applyFill="1" applyBorder="1" applyAlignment="1">
      <alignment horizontal="center" vertical="center" shrinkToFit="1"/>
    </xf>
    <xf numFmtId="0" fontId="18" fillId="5" borderId="33" xfId="0" applyFont="1" applyFill="1" applyBorder="1" applyAlignment="1">
      <alignment horizontal="left" vertical="center" wrapText="1"/>
    </xf>
    <xf numFmtId="1" fontId="23" fillId="5" borderId="33" xfId="0" applyNumberFormat="1" applyFont="1" applyFill="1" applyBorder="1" applyAlignment="1">
      <alignment horizontal="center" vertical="center" shrinkToFit="1"/>
    </xf>
    <xf numFmtId="0" fontId="18" fillId="5" borderId="33" xfId="0" applyFont="1" applyFill="1" applyBorder="1" applyAlignment="1">
      <alignment horizontal="center" vertical="center" wrapText="1"/>
    </xf>
    <xf numFmtId="0" fontId="23" fillId="6" borderId="49" xfId="0" applyFont="1" applyFill="1" applyBorder="1" applyAlignment="1">
      <alignment horizontal="left" vertical="center" wrapText="1"/>
    </xf>
    <xf numFmtId="0" fontId="21" fillId="6" borderId="50" xfId="0" applyFont="1" applyFill="1" applyBorder="1" applyAlignment="1">
      <alignment vertical="center" wrapText="1"/>
    </xf>
    <xf numFmtId="164" fontId="21" fillId="6" borderId="50" xfId="1" applyNumberFormat="1" applyFont="1" applyFill="1" applyBorder="1" applyAlignment="1">
      <alignment vertical="center" wrapText="1"/>
    </xf>
    <xf numFmtId="164" fontId="21" fillId="6" borderId="51" xfId="1" applyNumberFormat="1" applyFont="1" applyFill="1" applyBorder="1" applyAlignment="1">
      <alignment horizontal="center" vertical="center" wrapText="1"/>
    </xf>
    <xf numFmtId="164" fontId="16" fillId="0" borderId="0" xfId="1" applyNumberFormat="1" applyFont="1" applyAlignment="1">
      <alignment horizontal="left" vertical="center"/>
    </xf>
    <xf numFmtId="164" fontId="16" fillId="0" borderId="0" xfId="1" applyNumberFormat="1" applyFont="1" applyAlignment="1">
      <alignment horizontal="left" vertical="top"/>
    </xf>
    <xf numFmtId="0" fontId="5" fillId="3" borderId="34" xfId="0" applyFont="1" applyFill="1" applyBorder="1" applyAlignment="1">
      <alignment horizontal="left" vertical="center" wrapText="1" indent="1"/>
    </xf>
    <xf numFmtId="164" fontId="7" fillId="3" borderId="43" xfId="1" applyNumberFormat="1" applyFont="1" applyFill="1" applyBorder="1" applyAlignment="1">
      <alignment horizontal="left" wrapText="1"/>
    </xf>
    <xf numFmtId="164" fontId="9" fillId="3" borderId="43" xfId="1" applyNumberFormat="1" applyFont="1" applyFill="1" applyBorder="1" applyAlignment="1">
      <alignment horizontal="center" vertical="top" wrapText="1"/>
    </xf>
    <xf numFmtId="164" fontId="9" fillId="3" borderId="52" xfId="1" applyNumberFormat="1" applyFont="1" applyFill="1" applyBorder="1" applyAlignment="1">
      <alignment horizontal="center" vertical="top" wrapText="1"/>
    </xf>
    <xf numFmtId="1" fontId="8" fillId="0" borderId="4" xfId="0" applyNumberFormat="1" applyFont="1" applyBorder="1" applyAlignment="1">
      <alignment horizontal="center" vertical="top" shrinkToFit="1"/>
    </xf>
    <xf numFmtId="164" fontId="9" fillId="0" borderId="26" xfId="1" applyNumberFormat="1" applyFont="1" applyFill="1" applyBorder="1" applyAlignment="1">
      <alignment horizontal="center" vertical="center" wrapText="1"/>
    </xf>
    <xf numFmtId="164" fontId="9" fillId="4" borderId="8" xfId="1" applyNumberFormat="1" applyFont="1" applyFill="1" applyBorder="1" applyAlignment="1">
      <alignment vertical="top" wrapText="1"/>
    </xf>
    <xf numFmtId="164" fontId="9" fillId="4" borderId="9" xfId="1" applyNumberFormat="1" applyFont="1" applyFill="1" applyBorder="1" applyAlignment="1">
      <alignment vertical="top" wrapText="1"/>
    </xf>
    <xf numFmtId="1" fontId="6" fillId="0" borderId="28" xfId="1" applyNumberFormat="1" applyFont="1" applyFill="1" applyBorder="1" applyAlignment="1">
      <alignment horizontal="center" vertical="center" shrinkToFit="1"/>
    </xf>
    <xf numFmtId="164" fontId="9" fillId="4" borderId="5" xfId="1" applyNumberFormat="1" applyFont="1" applyFill="1" applyBorder="1" applyAlignment="1">
      <alignment vertical="top" wrapText="1"/>
    </xf>
    <xf numFmtId="164" fontId="9" fillId="4" borderId="6" xfId="1" applyNumberFormat="1" applyFont="1" applyFill="1" applyBorder="1" applyAlignment="1">
      <alignment vertical="top" wrapText="1"/>
    </xf>
    <xf numFmtId="1" fontId="6" fillId="0" borderId="36" xfId="0" applyNumberFormat="1" applyFont="1" applyBorder="1" applyAlignment="1">
      <alignment horizontal="center" vertical="center" shrinkToFit="1"/>
    </xf>
    <xf numFmtId="0" fontId="9" fillId="0" borderId="37" xfId="0" applyFont="1" applyBorder="1" applyAlignment="1">
      <alignment horizontal="center" vertical="center" wrapText="1"/>
    </xf>
    <xf numFmtId="164" fontId="9" fillId="0" borderId="28" xfId="1" applyNumberFormat="1" applyFont="1" applyBorder="1" applyAlignment="1">
      <alignment horizontal="center" vertical="top" wrapText="1"/>
    </xf>
    <xf numFmtId="1" fontId="6" fillId="0" borderId="38" xfId="0" applyNumberFormat="1" applyFont="1" applyBorder="1" applyAlignment="1">
      <alignment horizontal="center" vertical="center" shrinkToFit="1"/>
    </xf>
    <xf numFmtId="1" fontId="6" fillId="0" borderId="28" xfId="0" applyNumberFormat="1" applyFont="1" applyBorder="1" applyAlignment="1">
      <alignment horizontal="center" vertical="center" shrinkToFit="1"/>
    </xf>
    <xf numFmtId="165" fontId="6" fillId="0" borderId="7" xfId="0" applyNumberFormat="1" applyFont="1" applyBorder="1" applyAlignment="1">
      <alignment horizontal="center" vertical="center" shrinkToFit="1"/>
    </xf>
    <xf numFmtId="0" fontId="7" fillId="0" borderId="7" xfId="0" applyFont="1" applyBorder="1" applyAlignment="1">
      <alignment horizontal="center" wrapText="1"/>
    </xf>
    <xf numFmtId="0" fontId="9" fillId="0" borderId="28" xfId="0" applyFont="1" applyBorder="1" applyAlignment="1">
      <alignment horizontal="left" vertical="top" wrapText="1"/>
    </xf>
    <xf numFmtId="1" fontId="9" fillId="0" borderId="28" xfId="0" applyNumberFormat="1" applyFont="1" applyBorder="1" applyAlignment="1">
      <alignment horizontal="center" vertical="center" shrinkToFit="1"/>
    </xf>
    <xf numFmtId="0" fontId="5" fillId="4" borderId="44" xfId="0" applyFont="1" applyFill="1" applyBorder="1" applyAlignment="1">
      <alignment vertical="top" wrapText="1"/>
    </xf>
    <xf numFmtId="164" fontId="9" fillId="5" borderId="28" xfId="1" applyNumberFormat="1" applyFont="1" applyFill="1" applyBorder="1" applyAlignment="1">
      <alignment horizontal="left" vertical="top" wrapText="1"/>
    </xf>
    <xf numFmtId="165" fontId="8" fillId="0" borderId="10" xfId="0" applyNumberFormat="1" applyFont="1" applyBorder="1" applyAlignment="1">
      <alignment horizontal="center" vertical="top" shrinkToFit="1"/>
    </xf>
    <xf numFmtId="0" fontId="7" fillId="5" borderId="11" xfId="0" applyFont="1" applyFill="1" applyBorder="1" applyAlignment="1">
      <alignment horizontal="left" wrapText="1"/>
    </xf>
    <xf numFmtId="164" fontId="9" fillId="0" borderId="12" xfId="1" applyNumberFormat="1" applyFont="1" applyBorder="1" applyAlignment="1">
      <alignment horizontal="center" vertical="top" wrapText="1"/>
    </xf>
    <xf numFmtId="1" fontId="6" fillId="0" borderId="11" xfId="0" applyNumberFormat="1" applyFont="1" applyBorder="1" applyAlignment="1">
      <alignment horizontal="left" vertical="top" indent="1" shrinkToFit="1"/>
    </xf>
    <xf numFmtId="0" fontId="9" fillId="0" borderId="11" xfId="0" applyFont="1" applyBorder="1" applyAlignment="1">
      <alignment horizontal="left" vertical="top" wrapText="1" indent="1"/>
    </xf>
    <xf numFmtId="165" fontId="6" fillId="0" borderId="10" xfId="0" applyNumberFormat="1" applyFont="1" applyBorder="1" applyAlignment="1">
      <alignment horizontal="center" vertical="center" shrinkToFit="1"/>
    </xf>
    <xf numFmtId="0" fontId="9" fillId="0" borderId="14" xfId="0" applyFont="1" applyBorder="1" applyAlignment="1">
      <alignment horizontal="left" vertical="top" wrapText="1"/>
    </xf>
    <xf numFmtId="1" fontId="6" fillId="0" borderId="14" xfId="0" applyNumberFormat="1" applyFont="1" applyBorder="1" applyAlignment="1">
      <alignment horizontal="left" vertical="top" indent="1" shrinkToFit="1"/>
    </xf>
    <xf numFmtId="0" fontId="9" fillId="0" borderId="14" xfId="0" applyFont="1" applyBorder="1" applyAlignment="1">
      <alignment horizontal="center" vertical="top" wrapText="1"/>
    </xf>
    <xf numFmtId="0" fontId="7" fillId="0" borderId="10" xfId="0" applyFont="1" applyBorder="1" applyAlignment="1">
      <alignment horizontal="center" vertical="center" wrapText="1"/>
    </xf>
    <xf numFmtId="0" fontId="0" fillId="0" borderId="0" xfId="0" applyAlignment="1">
      <alignment horizontal="center" vertical="center"/>
    </xf>
    <xf numFmtId="0" fontId="9" fillId="0" borderId="14" xfId="0" applyFont="1" applyBorder="1" applyAlignment="1">
      <alignment horizontal="left" vertical="center" wrapText="1"/>
    </xf>
    <xf numFmtId="1" fontId="6" fillId="0" borderId="14" xfId="0" applyNumberFormat="1" applyFont="1" applyBorder="1" applyAlignment="1">
      <alignment horizontal="center" vertical="center" shrinkToFit="1"/>
    </xf>
    <xf numFmtId="0" fontId="9" fillId="0" borderId="28" xfId="0" applyFont="1" applyBorder="1" applyAlignment="1">
      <alignment horizontal="left" vertical="center" wrapText="1"/>
    </xf>
    <xf numFmtId="0" fontId="19" fillId="6" borderId="49" xfId="0" applyFont="1" applyFill="1" applyBorder="1" applyAlignment="1">
      <alignment horizontal="left" vertical="center" wrapText="1"/>
    </xf>
    <xf numFmtId="0" fontId="15" fillId="6" borderId="50" xfId="0" applyFont="1" applyFill="1" applyBorder="1" applyAlignment="1">
      <alignment vertical="center" wrapText="1"/>
    </xf>
    <xf numFmtId="164" fontId="15" fillId="6" borderId="50" xfId="1" applyNumberFormat="1" applyFont="1" applyFill="1" applyBorder="1" applyAlignment="1">
      <alignment vertical="center" wrapText="1"/>
    </xf>
    <xf numFmtId="164" fontId="15" fillId="6" borderId="51" xfId="1" applyNumberFormat="1" applyFont="1" applyFill="1" applyBorder="1" applyAlignment="1">
      <alignment horizontal="center" vertical="center" wrapText="1"/>
    </xf>
    <xf numFmtId="0" fontId="19" fillId="0" borderId="0" xfId="0" applyFont="1" applyAlignment="1">
      <alignment horizontal="left" vertical="center"/>
    </xf>
    <xf numFmtId="164" fontId="4" fillId="0" borderId="0" xfId="1" applyNumberFormat="1" applyFont="1" applyAlignment="1">
      <alignment horizontal="left" vertical="top"/>
    </xf>
    <xf numFmtId="0" fontId="21" fillId="3" borderId="34" xfId="0" applyFont="1" applyFill="1" applyBorder="1" applyAlignment="1">
      <alignment horizontal="left" vertical="center" wrapText="1" indent="1"/>
    </xf>
    <xf numFmtId="164" fontId="23" fillId="3" borderId="43" xfId="1" applyNumberFormat="1" applyFont="1" applyFill="1" applyBorder="1" applyAlignment="1">
      <alignment horizontal="left" wrapText="1"/>
    </xf>
    <xf numFmtId="164" fontId="21" fillId="3" borderId="43" xfId="1" applyNumberFormat="1" applyFont="1" applyFill="1" applyBorder="1" applyAlignment="1">
      <alignment horizontal="center" vertical="top" wrapText="1"/>
    </xf>
    <xf numFmtId="164" fontId="21" fillId="3" borderId="52" xfId="1" applyNumberFormat="1" applyFont="1" applyFill="1" applyBorder="1" applyAlignment="1">
      <alignment horizontal="center" vertical="top" wrapText="1"/>
    </xf>
    <xf numFmtId="1" fontId="22" fillId="0" borderId="53" xfId="0" applyNumberFormat="1" applyFont="1" applyBorder="1" applyAlignment="1">
      <alignment horizontal="center" vertical="top" shrinkToFit="1"/>
    </xf>
    <xf numFmtId="0" fontId="18" fillId="0" borderId="34" xfId="0" applyFont="1" applyBorder="1" applyAlignment="1">
      <alignment horizontal="center" vertical="center" wrapText="1"/>
    </xf>
    <xf numFmtId="0" fontId="18" fillId="0" borderId="28" xfId="0" applyFont="1" applyBorder="1" applyAlignment="1">
      <alignment horizontal="left" vertical="center" wrapText="1"/>
    </xf>
    <xf numFmtId="1" fontId="23" fillId="0" borderId="28" xfId="0" applyNumberFormat="1" applyFont="1" applyBorder="1" applyAlignment="1">
      <alignment horizontal="left" vertical="center" indent="1" shrinkToFit="1"/>
    </xf>
    <xf numFmtId="164" fontId="21" fillId="0" borderId="28" xfId="1" applyNumberFormat="1" applyFont="1" applyBorder="1" applyAlignment="1">
      <alignment horizontal="center" vertical="center" wrapText="1"/>
    </xf>
    <xf numFmtId="164" fontId="21" fillId="0" borderId="28" xfId="1" applyNumberFormat="1" applyFont="1" applyFill="1" applyBorder="1" applyAlignment="1">
      <alignment horizontal="center" vertical="center" wrapText="1"/>
    </xf>
    <xf numFmtId="1" fontId="23" fillId="0" borderId="28" xfId="0" applyNumberFormat="1" applyFont="1" applyBorder="1" applyAlignment="1">
      <alignment horizontal="center" vertical="center" shrinkToFit="1"/>
    </xf>
    <xf numFmtId="1" fontId="22" fillId="0" borderId="34" xfId="0" applyNumberFormat="1" applyFont="1" applyBorder="1" applyAlignment="1">
      <alignment horizontal="center" vertical="top" shrinkToFit="1"/>
    </xf>
    <xf numFmtId="0" fontId="21" fillId="4" borderId="28" xfId="0" applyFont="1" applyFill="1" applyBorder="1" applyAlignment="1">
      <alignment vertical="top" wrapText="1"/>
    </xf>
    <xf numFmtId="164" fontId="21" fillId="4" borderId="28" xfId="1" applyNumberFormat="1" applyFont="1" applyFill="1" applyBorder="1" applyAlignment="1">
      <alignment vertical="top" wrapText="1"/>
    </xf>
    <xf numFmtId="164" fontId="21" fillId="4" borderId="29" xfId="1" applyNumberFormat="1" applyFont="1" applyFill="1" applyBorder="1" applyAlignment="1">
      <alignment vertical="top" wrapText="1"/>
    </xf>
    <xf numFmtId="1" fontId="22" fillId="0" borderId="28" xfId="0" applyNumberFormat="1" applyFont="1" applyBorder="1" applyAlignment="1">
      <alignment horizontal="center" vertical="top" shrinkToFit="1"/>
    </xf>
    <xf numFmtId="0" fontId="18" fillId="0" borderId="28" xfId="0" applyFont="1" applyBorder="1" applyAlignment="1">
      <alignment horizontal="left" vertical="top" wrapText="1" indent="1"/>
    </xf>
    <xf numFmtId="164" fontId="18" fillId="0" borderId="28" xfId="1" applyNumberFormat="1" applyFont="1" applyBorder="1" applyAlignment="1">
      <alignment horizontal="center" vertical="top" wrapText="1"/>
    </xf>
    <xf numFmtId="164" fontId="18" fillId="0" borderId="29" xfId="1" applyNumberFormat="1" applyFont="1" applyBorder="1" applyAlignment="1">
      <alignment horizontal="center" vertical="top" wrapText="1"/>
    </xf>
    <xf numFmtId="164" fontId="18" fillId="0" borderId="28" xfId="1" applyNumberFormat="1" applyFont="1" applyFill="1" applyBorder="1" applyAlignment="1">
      <alignment horizontal="center" vertical="top" wrapText="1"/>
    </xf>
    <xf numFmtId="0" fontId="22" fillId="0" borderId="34" xfId="0" applyFont="1" applyBorder="1" applyAlignment="1">
      <alignment horizontal="center" vertical="center" wrapText="1"/>
    </xf>
    <xf numFmtId="0" fontId="18" fillId="4" borderId="28" xfId="0" applyFont="1" applyFill="1" applyBorder="1" applyAlignment="1">
      <alignment vertical="top" wrapText="1"/>
    </xf>
    <xf numFmtId="164" fontId="23" fillId="4" borderId="28" xfId="1" applyNumberFormat="1" applyFont="1" applyFill="1" applyBorder="1" applyAlignment="1">
      <alignment horizontal="left" wrapText="1"/>
    </xf>
    <xf numFmtId="164" fontId="23" fillId="4" borderId="29" xfId="1" applyNumberFormat="1" applyFont="1" applyFill="1" applyBorder="1" applyAlignment="1">
      <alignment horizontal="left" wrapText="1"/>
    </xf>
    <xf numFmtId="165" fontId="23" fillId="0" borderId="34" xfId="0" applyNumberFormat="1" applyFont="1" applyBorder="1" applyAlignment="1">
      <alignment horizontal="center" vertical="center" shrinkToFit="1"/>
    </xf>
    <xf numFmtId="0" fontId="23" fillId="0" borderId="34" xfId="0" applyFont="1" applyBorder="1" applyAlignment="1">
      <alignment horizontal="center" wrapText="1"/>
    </xf>
    <xf numFmtId="0" fontId="18" fillId="0" borderId="28" xfId="0" applyFont="1" applyBorder="1" applyAlignment="1">
      <alignment horizontal="left" vertical="top" wrapText="1"/>
    </xf>
    <xf numFmtId="1" fontId="18" fillId="0" borderId="28" xfId="0" applyNumberFormat="1" applyFont="1" applyBorder="1" applyAlignment="1">
      <alignment horizontal="center" vertical="center" shrinkToFit="1"/>
    </xf>
    <xf numFmtId="0" fontId="18" fillId="5" borderId="28" xfId="0" applyFont="1" applyFill="1" applyBorder="1" applyAlignment="1">
      <alignment horizontal="left" vertical="center" wrapText="1"/>
    </xf>
    <xf numFmtId="1" fontId="22" fillId="0" borderId="34" xfId="0" applyNumberFormat="1" applyFont="1" applyBorder="1" applyAlignment="1">
      <alignment horizontal="center" vertical="center" shrinkToFit="1"/>
    </xf>
    <xf numFmtId="0" fontId="21" fillId="4" borderId="28" xfId="0" applyFont="1" applyFill="1" applyBorder="1" applyAlignment="1">
      <alignment horizontal="left" vertical="top" wrapText="1"/>
    </xf>
    <xf numFmtId="0" fontId="23" fillId="4" borderId="28" xfId="0" applyFont="1" applyFill="1" applyBorder="1" applyAlignment="1">
      <alignment horizontal="left" wrapText="1"/>
    </xf>
    <xf numFmtId="165" fontId="22" fillId="0" borderId="34" xfId="0" applyNumberFormat="1" applyFont="1" applyBorder="1" applyAlignment="1">
      <alignment horizontal="center" vertical="top" shrinkToFit="1"/>
    </xf>
    <xf numFmtId="0" fontId="23" fillId="5" borderId="28" xfId="0" applyFont="1" applyFill="1" applyBorder="1" applyAlignment="1">
      <alignment horizontal="left" wrapText="1"/>
    </xf>
    <xf numFmtId="1" fontId="23" fillId="0" borderId="28" xfId="0" applyNumberFormat="1" applyFont="1" applyBorder="1" applyAlignment="1">
      <alignment horizontal="left" vertical="top" indent="1" shrinkToFit="1"/>
    </xf>
    <xf numFmtId="165" fontId="23" fillId="0" borderId="34" xfId="0" applyNumberFormat="1" applyFont="1" applyBorder="1" applyAlignment="1">
      <alignment horizontal="center" vertical="top" shrinkToFit="1"/>
    </xf>
    <xf numFmtId="1" fontId="22" fillId="0" borderId="34" xfId="0" applyNumberFormat="1" applyFont="1" applyBorder="1" applyAlignment="1">
      <alignment horizontal="right" vertical="top" indent="2" shrinkToFit="1"/>
    </xf>
    <xf numFmtId="0" fontId="18" fillId="0" borderId="28" xfId="0" applyFont="1" applyBorder="1" applyAlignment="1">
      <alignment horizontal="center" vertical="top" wrapText="1"/>
    </xf>
    <xf numFmtId="164" fontId="23" fillId="0" borderId="28" xfId="1" applyNumberFormat="1" applyFont="1" applyFill="1" applyBorder="1" applyAlignment="1">
      <alignment horizontal="left" wrapText="1"/>
    </xf>
    <xf numFmtId="164" fontId="23" fillId="0" borderId="28" xfId="1" applyNumberFormat="1" applyFont="1" applyBorder="1" applyAlignment="1">
      <alignment horizontal="left" wrapText="1"/>
    </xf>
    <xf numFmtId="164" fontId="23" fillId="0" borderId="28" xfId="1" applyNumberFormat="1" applyFont="1" applyBorder="1" applyAlignment="1">
      <alignment horizontal="center" vertical="center" wrapText="1"/>
    </xf>
    <xf numFmtId="0" fontId="26" fillId="3" borderId="34" xfId="0" applyFont="1" applyFill="1" applyBorder="1" applyAlignment="1">
      <alignment horizontal="left" vertical="center" wrapText="1" indent="1"/>
    </xf>
    <xf numFmtId="0" fontId="26" fillId="3" borderId="0" xfId="0" applyFont="1" applyFill="1" applyAlignment="1">
      <alignment horizontal="center" vertical="center" wrapText="1"/>
    </xf>
    <xf numFmtId="0" fontId="26" fillId="3" borderId="0" xfId="0" applyFont="1" applyFill="1" applyAlignment="1">
      <alignment horizontal="left" vertical="center" wrapText="1" indent="1"/>
    </xf>
    <xf numFmtId="164" fontId="16" fillId="3" borderId="43" xfId="1" applyNumberFormat="1" applyFont="1" applyFill="1" applyBorder="1" applyAlignment="1">
      <alignment horizontal="center" vertical="center" wrapText="1"/>
    </xf>
    <xf numFmtId="164" fontId="12" fillId="3" borderId="43" xfId="1" applyNumberFormat="1" applyFont="1" applyFill="1" applyBorder="1" applyAlignment="1">
      <alignment horizontal="center" vertical="center" wrapText="1"/>
    </xf>
    <xf numFmtId="164" fontId="12" fillId="3" borderId="52" xfId="1" applyNumberFormat="1" applyFont="1" applyFill="1" applyBorder="1" applyAlignment="1">
      <alignment horizontal="center" vertical="center" wrapText="1"/>
    </xf>
    <xf numFmtId="1" fontId="25" fillId="0" borderId="4" xfId="0" applyNumberFormat="1" applyFont="1" applyBorder="1" applyAlignment="1">
      <alignment horizontal="center" vertical="top" shrinkToFit="1"/>
    </xf>
    <xf numFmtId="0" fontId="12" fillId="0" borderId="10" xfId="0" applyFont="1" applyBorder="1" applyAlignment="1">
      <alignment horizontal="center" vertical="center" wrapText="1"/>
    </xf>
    <xf numFmtId="0" fontId="12" fillId="0" borderId="26" xfId="0" applyFont="1" applyBorder="1" applyAlignment="1">
      <alignment horizontal="left" vertical="center" wrapText="1"/>
    </xf>
    <xf numFmtId="1" fontId="16" fillId="0" borderId="26" xfId="0" applyNumberFormat="1" applyFont="1" applyBorder="1" applyAlignment="1">
      <alignment horizontal="left" vertical="center" indent="1" shrinkToFit="1"/>
    </xf>
    <xf numFmtId="0" fontId="12" fillId="0" borderId="26" xfId="0" applyFont="1" applyBorder="1" applyAlignment="1">
      <alignment horizontal="center" vertical="center" wrapText="1"/>
    </xf>
    <xf numFmtId="164" fontId="12" fillId="0" borderId="26" xfId="1" applyNumberFormat="1" applyFont="1" applyBorder="1" applyAlignment="1">
      <alignment horizontal="center" vertical="center" wrapText="1"/>
    </xf>
    <xf numFmtId="164" fontId="12" fillId="0" borderId="26" xfId="1" applyNumberFormat="1" applyFont="1" applyFill="1" applyBorder="1" applyAlignment="1">
      <alignment horizontal="center" vertical="center" wrapText="1"/>
    </xf>
    <xf numFmtId="164" fontId="12" fillId="0" borderId="27" xfId="1" applyNumberFormat="1" applyFont="1" applyBorder="1" applyAlignment="1">
      <alignment horizontal="center" vertical="center" wrapText="1"/>
    </xf>
    <xf numFmtId="0" fontId="12" fillId="0" borderId="11" xfId="0" applyFont="1" applyBorder="1" applyAlignment="1">
      <alignment horizontal="left" vertical="center" wrapText="1"/>
    </xf>
    <xf numFmtId="1" fontId="16" fillId="0" borderId="11" xfId="0" applyNumberFormat="1" applyFont="1" applyBorder="1" applyAlignment="1">
      <alignment horizontal="center" vertical="center" shrinkToFit="1"/>
    </xf>
    <xf numFmtId="0" fontId="12" fillId="0" borderId="11" xfId="0" applyFont="1" applyBorder="1" applyAlignment="1">
      <alignment horizontal="center" vertical="center" wrapText="1"/>
    </xf>
    <xf numFmtId="1" fontId="25" fillId="0" borderId="10" xfId="0" applyNumberFormat="1" applyFont="1" applyBorder="1" applyAlignment="1">
      <alignment horizontal="center" vertical="top" shrinkToFit="1"/>
    </xf>
    <xf numFmtId="0" fontId="26" fillId="4" borderId="15" xfId="0" applyFont="1" applyFill="1" applyBorder="1" applyAlignment="1">
      <alignment vertical="top" wrapText="1"/>
    </xf>
    <xf numFmtId="0" fontId="26" fillId="4" borderId="8" xfId="0" applyFont="1" applyFill="1" applyBorder="1" applyAlignment="1">
      <alignment vertical="top" wrapText="1"/>
    </xf>
    <xf numFmtId="164" fontId="12" fillId="4" borderId="8" xfId="1" applyNumberFormat="1" applyFont="1" applyFill="1" applyBorder="1" applyAlignment="1">
      <alignment horizontal="center" vertical="center" wrapText="1"/>
    </xf>
    <xf numFmtId="164" fontId="12" fillId="4" borderId="9" xfId="1" applyNumberFormat="1" applyFont="1" applyFill="1" applyBorder="1" applyAlignment="1">
      <alignment horizontal="center" vertical="center" wrapText="1"/>
    </xf>
    <xf numFmtId="0" fontId="16" fillId="0" borderId="10" xfId="0" applyFont="1" applyBorder="1" applyAlignment="1">
      <alignment horizontal="center" vertical="center" wrapText="1"/>
    </xf>
    <xf numFmtId="1" fontId="25" fillId="0" borderId="14" xfId="0" applyNumberFormat="1" applyFont="1" applyBorder="1" applyAlignment="1">
      <alignment horizontal="center" vertical="top" shrinkToFit="1"/>
    </xf>
    <xf numFmtId="0" fontId="12" fillId="0" borderId="14" xfId="0" applyFont="1" applyBorder="1" applyAlignment="1">
      <alignment horizontal="left" vertical="top" wrapText="1" indent="1"/>
    </xf>
    <xf numFmtId="164" fontId="12" fillId="0" borderId="14" xfId="1" applyNumberFormat="1" applyFont="1" applyBorder="1" applyAlignment="1">
      <alignment horizontal="center" vertical="center" wrapText="1"/>
    </xf>
    <xf numFmtId="164" fontId="12" fillId="0" borderId="30" xfId="1" applyNumberFormat="1" applyFont="1" applyBorder="1" applyAlignment="1">
      <alignment horizontal="center" vertical="center" wrapText="1"/>
    </xf>
    <xf numFmtId="0" fontId="16" fillId="0" borderId="7" xfId="0" applyFont="1" applyBorder="1" applyAlignment="1">
      <alignment horizontal="center" vertical="center" wrapText="1"/>
    </xf>
    <xf numFmtId="0" fontId="27" fillId="5" borderId="28" xfId="0" applyFont="1" applyFill="1" applyBorder="1" applyAlignment="1">
      <alignment horizontal="left" vertical="center" wrapText="1"/>
    </xf>
    <xf numFmtId="1" fontId="16" fillId="0" borderId="14" xfId="1" applyNumberFormat="1" applyFont="1" applyBorder="1" applyAlignment="1">
      <alignment horizontal="center" vertical="center" shrinkToFit="1"/>
    </xf>
    <xf numFmtId="0" fontId="12" fillId="0" borderId="14" xfId="0" applyFont="1" applyBorder="1" applyAlignment="1">
      <alignment horizontal="center" vertical="center" wrapText="1"/>
    </xf>
    <xf numFmtId="0" fontId="27" fillId="5" borderId="31" xfId="0" applyFont="1" applyFill="1" applyBorder="1" applyAlignment="1">
      <alignment horizontal="left" vertical="center" wrapText="1"/>
    </xf>
    <xf numFmtId="164" fontId="12" fillId="0" borderId="28" xfId="1" applyNumberFormat="1" applyFont="1" applyFill="1" applyBorder="1" applyAlignment="1">
      <alignment horizontal="center" vertical="center" wrapText="1"/>
    </xf>
    <xf numFmtId="164" fontId="12" fillId="0" borderId="28" xfId="1" applyNumberFormat="1" applyFont="1" applyBorder="1" applyAlignment="1">
      <alignment horizontal="center" vertical="center" wrapText="1"/>
    </xf>
    <xf numFmtId="164" fontId="12" fillId="0" borderId="29" xfId="1" applyNumberFormat="1" applyFont="1" applyBorder="1" applyAlignment="1">
      <alignment horizontal="center" vertical="center" wrapText="1"/>
    </xf>
    <xf numFmtId="0" fontId="27" fillId="5" borderId="32" xfId="0" applyFont="1" applyFill="1" applyBorder="1" applyAlignment="1">
      <alignment horizontal="left" vertical="center" wrapText="1"/>
    </xf>
    <xf numFmtId="1" fontId="16" fillId="0" borderId="28" xfId="1" applyNumberFormat="1" applyFont="1" applyBorder="1" applyAlignment="1">
      <alignment horizontal="center" vertical="center" shrinkToFit="1"/>
    </xf>
    <xf numFmtId="0" fontId="12" fillId="0" borderId="28" xfId="0" applyFont="1" applyBorder="1" applyAlignment="1">
      <alignment horizontal="center" vertical="center" wrapText="1"/>
    </xf>
    <xf numFmtId="0" fontId="16" fillId="0" borderId="13" xfId="0" applyFont="1" applyBorder="1" applyAlignment="1">
      <alignment horizontal="center" vertical="center" wrapText="1"/>
    </xf>
    <xf numFmtId="0" fontId="27" fillId="5" borderId="33" xfId="0" applyFont="1" applyFill="1" applyBorder="1" applyAlignment="1">
      <alignment horizontal="left" vertical="center" wrapText="1"/>
    </xf>
    <xf numFmtId="0" fontId="16" fillId="0" borderId="34" xfId="0" applyFont="1" applyBorder="1" applyAlignment="1">
      <alignment horizontal="center" vertical="center" wrapText="1"/>
    </xf>
    <xf numFmtId="0" fontId="25" fillId="0" borderId="25" xfId="0" applyFont="1" applyBorder="1" applyAlignment="1">
      <alignment horizontal="center" vertical="center" wrapText="1"/>
    </xf>
    <xf numFmtId="0" fontId="26" fillId="4" borderId="35" xfId="0" applyFont="1" applyFill="1" applyBorder="1" applyAlignment="1">
      <alignment vertical="top" wrapText="1"/>
    </xf>
    <xf numFmtId="0" fontId="12" fillId="4" borderId="0" xfId="0" applyFont="1" applyFill="1" applyAlignment="1">
      <alignment vertical="top" wrapText="1"/>
    </xf>
    <xf numFmtId="0" fontId="26" fillId="4" borderId="0" xfId="0" applyFont="1" applyFill="1" applyAlignment="1">
      <alignment vertical="top" wrapText="1"/>
    </xf>
    <xf numFmtId="164" fontId="12" fillId="4" borderId="5" xfId="1" applyNumberFormat="1" applyFont="1" applyFill="1" applyBorder="1" applyAlignment="1">
      <alignment horizontal="center" vertical="center" wrapText="1"/>
    </xf>
    <xf numFmtId="164" fontId="12" fillId="4" borderId="6" xfId="1" applyNumberFormat="1" applyFont="1" applyFill="1" applyBorder="1" applyAlignment="1">
      <alignment horizontal="center" vertical="center" wrapText="1"/>
    </xf>
    <xf numFmtId="1" fontId="16" fillId="0" borderId="36" xfId="0" applyNumberFormat="1" applyFont="1" applyBorder="1" applyAlignment="1">
      <alignment horizontal="center" vertical="center" shrinkToFit="1"/>
    </xf>
    <xf numFmtId="0" fontId="12" fillId="0" borderId="37" xfId="0" applyFont="1" applyBorder="1" applyAlignment="1">
      <alignment horizontal="center" vertical="center" wrapText="1"/>
    </xf>
    <xf numFmtId="1" fontId="16" fillId="0" borderId="38" xfId="0" applyNumberFormat="1" applyFont="1" applyBorder="1" applyAlignment="1">
      <alignment horizontal="center" vertical="center" shrinkToFit="1"/>
    </xf>
    <xf numFmtId="1" fontId="16" fillId="0" borderId="28" xfId="0" applyNumberFormat="1" applyFont="1" applyBorder="1" applyAlignment="1">
      <alignment horizontal="center" vertical="center" shrinkToFit="1"/>
    </xf>
    <xf numFmtId="164" fontId="16" fillId="4" borderId="14" xfId="1" applyNumberFormat="1" applyFont="1" applyFill="1" applyBorder="1" applyAlignment="1">
      <alignment horizontal="center" vertical="center" wrapText="1"/>
    </xf>
    <xf numFmtId="164" fontId="16" fillId="4" borderId="30" xfId="1" applyNumberFormat="1" applyFont="1" applyFill="1" applyBorder="1" applyAlignment="1">
      <alignment horizontal="center" vertical="center" wrapText="1"/>
    </xf>
    <xf numFmtId="165" fontId="16" fillId="0" borderId="7" xfId="0" applyNumberFormat="1" applyFont="1" applyBorder="1" applyAlignment="1">
      <alignment horizontal="center" vertical="center" shrinkToFit="1"/>
    </xf>
    <xf numFmtId="0" fontId="26" fillId="5" borderId="28" xfId="0" applyFont="1" applyFill="1" applyBorder="1" applyAlignment="1">
      <alignment horizontal="left" vertical="top" wrapText="1"/>
    </xf>
    <xf numFmtId="164" fontId="16" fillId="5" borderId="28" xfId="1" applyNumberFormat="1" applyFont="1" applyFill="1" applyBorder="1" applyAlignment="1">
      <alignment horizontal="center" vertical="center" wrapText="1"/>
    </xf>
    <xf numFmtId="164" fontId="16" fillId="5" borderId="29" xfId="1" applyNumberFormat="1" applyFont="1" applyFill="1" applyBorder="1" applyAlignment="1">
      <alignment horizontal="center" vertical="center" wrapText="1"/>
    </xf>
    <xf numFmtId="0" fontId="16" fillId="0" borderId="7" xfId="0" applyFont="1" applyBorder="1" applyAlignment="1">
      <alignment horizontal="center" wrapText="1"/>
    </xf>
    <xf numFmtId="0" fontId="12" fillId="0" borderId="28" xfId="0" applyFont="1" applyBorder="1" applyAlignment="1">
      <alignment horizontal="left" vertical="top" wrapText="1"/>
    </xf>
    <xf numFmtId="1" fontId="12" fillId="0" borderId="28" xfId="0" applyNumberFormat="1" applyFont="1" applyBorder="1" applyAlignment="1">
      <alignment horizontal="center" vertical="center" shrinkToFit="1"/>
    </xf>
    <xf numFmtId="0" fontId="26" fillId="4" borderId="42" xfId="0" applyFont="1" applyFill="1" applyBorder="1" applyAlignment="1">
      <alignment vertical="top" wrapText="1"/>
    </xf>
    <xf numFmtId="0" fontId="26" fillId="4" borderId="43" xfId="0" applyFont="1" applyFill="1" applyBorder="1" applyAlignment="1">
      <alignment vertical="top" wrapText="1"/>
    </xf>
    <xf numFmtId="0" fontId="26" fillId="4" borderId="44" xfId="0" applyFont="1" applyFill="1" applyBorder="1" applyAlignment="1">
      <alignment vertical="top" wrapText="1"/>
    </xf>
    <xf numFmtId="164" fontId="16" fillId="4" borderId="11" xfId="1" applyNumberFormat="1" applyFont="1" applyFill="1" applyBorder="1" applyAlignment="1">
      <alignment horizontal="center" vertical="center" wrapText="1"/>
    </xf>
    <xf numFmtId="164" fontId="16" fillId="4" borderId="12" xfId="1" applyNumberFormat="1" applyFont="1" applyFill="1" applyBorder="1" applyAlignment="1">
      <alignment horizontal="center" vertical="center" wrapText="1"/>
    </xf>
    <xf numFmtId="0" fontId="12" fillId="5" borderId="31" xfId="0" applyFont="1" applyFill="1" applyBorder="1" applyAlignment="1">
      <alignment horizontal="left" vertical="center" wrapText="1"/>
    </xf>
    <xf numFmtId="164" fontId="12" fillId="5" borderId="28" xfId="1" applyNumberFormat="1" applyFont="1" applyFill="1" applyBorder="1" applyAlignment="1">
      <alignment horizontal="center" vertical="center" wrapText="1"/>
    </xf>
    <xf numFmtId="164" fontId="16" fillId="5" borderId="16" xfId="1" applyNumberFormat="1" applyFont="1" applyFill="1" applyBorder="1" applyAlignment="1">
      <alignment horizontal="center" vertical="center" wrapText="1"/>
    </xf>
    <xf numFmtId="164" fontId="16" fillId="5" borderId="12" xfId="1" applyNumberFormat="1" applyFont="1" applyFill="1" applyBorder="1" applyAlignment="1">
      <alignment horizontal="center" vertical="center" wrapText="1"/>
    </xf>
    <xf numFmtId="0" fontId="16" fillId="0" borderId="10" xfId="0" applyFont="1" applyBorder="1" applyAlignment="1">
      <alignment horizontal="center" wrapText="1"/>
    </xf>
    <xf numFmtId="1" fontId="25" fillId="0" borderId="10" xfId="0" applyNumberFormat="1" applyFont="1" applyBorder="1" applyAlignment="1">
      <alignment horizontal="center" vertical="center" shrinkToFit="1"/>
    </xf>
    <xf numFmtId="0" fontId="26" fillId="4" borderId="11" xfId="0" applyFont="1" applyFill="1" applyBorder="1" applyAlignment="1">
      <alignment horizontal="left" vertical="top" wrapText="1"/>
    </xf>
    <xf numFmtId="0" fontId="16" fillId="4" borderId="11" xfId="0" applyFont="1" applyFill="1" applyBorder="1" applyAlignment="1">
      <alignment horizontal="left" wrapText="1"/>
    </xf>
    <xf numFmtId="165" fontId="25" fillId="0" borderId="10" xfId="0" applyNumberFormat="1" applyFont="1" applyBorder="1" applyAlignment="1">
      <alignment horizontal="center" vertical="top" shrinkToFit="1"/>
    </xf>
    <xf numFmtId="0" fontId="26" fillId="5" borderId="11" xfId="0" applyFont="1" applyFill="1" applyBorder="1" applyAlignment="1">
      <alignment horizontal="left" vertical="top" wrapText="1"/>
    </xf>
    <xf numFmtId="0" fontId="16" fillId="5" borderId="11" xfId="0" applyFont="1" applyFill="1" applyBorder="1" applyAlignment="1">
      <alignment horizontal="left" wrapText="1"/>
    </xf>
    <xf numFmtId="164" fontId="16" fillId="5" borderId="11" xfId="1" applyNumberFormat="1" applyFont="1" applyFill="1" applyBorder="1" applyAlignment="1">
      <alignment horizontal="center" vertical="center" wrapText="1"/>
    </xf>
    <xf numFmtId="0" fontId="12" fillId="5" borderId="11" xfId="0" applyFont="1" applyFill="1" applyBorder="1" applyAlignment="1">
      <alignment horizontal="left" vertical="top" wrapText="1"/>
    </xf>
    <xf numFmtId="1" fontId="16" fillId="5" borderId="11" xfId="0" applyNumberFormat="1" applyFont="1" applyFill="1" applyBorder="1" applyAlignment="1">
      <alignment horizontal="center" vertical="center" shrinkToFit="1"/>
    </xf>
    <xf numFmtId="0" fontId="12" fillId="5" borderId="11" xfId="0" applyFont="1" applyFill="1" applyBorder="1" applyAlignment="1">
      <alignment horizontal="center" vertical="center" wrapText="1"/>
    </xf>
    <xf numFmtId="0" fontId="12" fillId="0" borderId="11" xfId="0" applyFont="1" applyBorder="1" applyAlignment="1">
      <alignment horizontal="left" vertical="top" wrapText="1"/>
    </xf>
    <xf numFmtId="164" fontId="12" fillId="0" borderId="11" xfId="1" applyNumberFormat="1" applyFont="1" applyBorder="1" applyAlignment="1">
      <alignment horizontal="center" vertical="center" wrapText="1"/>
    </xf>
    <xf numFmtId="164" fontId="12" fillId="0" borderId="12" xfId="1" applyNumberFormat="1" applyFont="1" applyBorder="1" applyAlignment="1">
      <alignment horizontal="center" vertical="center" wrapText="1"/>
    </xf>
    <xf numFmtId="1" fontId="16" fillId="0" borderId="11" xfId="0" applyNumberFormat="1" applyFont="1" applyBorder="1" applyAlignment="1">
      <alignment horizontal="left" vertical="top" indent="1" shrinkToFit="1"/>
    </xf>
    <xf numFmtId="0" fontId="12" fillId="0" borderId="11" xfId="0" applyFont="1" applyBorder="1" applyAlignment="1">
      <alignment horizontal="left" vertical="top" wrapText="1" indent="1"/>
    </xf>
    <xf numFmtId="164" fontId="12" fillId="0" borderId="11" xfId="1" applyNumberFormat="1" applyFont="1" applyFill="1" applyBorder="1" applyAlignment="1">
      <alignment horizontal="center" vertical="center" wrapText="1"/>
    </xf>
    <xf numFmtId="165" fontId="16" fillId="0" borderId="10" xfId="0" applyNumberFormat="1" applyFont="1" applyBorder="1" applyAlignment="1">
      <alignment horizontal="center" vertical="top" shrinkToFit="1"/>
    </xf>
    <xf numFmtId="1" fontId="25" fillId="0" borderId="10" xfId="0" applyNumberFormat="1" applyFont="1" applyBorder="1" applyAlignment="1">
      <alignment horizontal="right" vertical="top" indent="2" shrinkToFit="1"/>
    </xf>
    <xf numFmtId="165" fontId="16" fillId="0" borderId="10" xfId="0" applyNumberFormat="1" applyFont="1" applyBorder="1" applyAlignment="1">
      <alignment horizontal="center" vertical="center" shrinkToFit="1"/>
    </xf>
    <xf numFmtId="0" fontId="12" fillId="0" borderId="14" xfId="0" applyFont="1" applyBorder="1" applyAlignment="1">
      <alignment horizontal="left" vertical="top" wrapText="1"/>
    </xf>
    <xf numFmtId="1" fontId="16" fillId="0" borderId="14" xfId="0" applyNumberFormat="1" applyFont="1" applyBorder="1" applyAlignment="1">
      <alignment horizontal="left" vertical="top" indent="1" shrinkToFit="1"/>
    </xf>
    <xf numFmtId="0" fontId="12" fillId="0" borderId="14" xfId="0" applyFont="1" applyBorder="1" applyAlignment="1">
      <alignment horizontal="center" vertical="top" wrapText="1"/>
    </xf>
    <xf numFmtId="1" fontId="16" fillId="5" borderId="28" xfId="0" applyNumberFormat="1" applyFont="1" applyFill="1" applyBorder="1" applyAlignment="1">
      <alignment horizontal="center" vertical="center" shrinkToFit="1"/>
    </xf>
    <xf numFmtId="0" fontId="12" fillId="5" borderId="28" xfId="0" applyFont="1" applyFill="1" applyBorder="1" applyAlignment="1">
      <alignment horizontal="center" vertical="center" wrapText="1"/>
    </xf>
    <xf numFmtId="0" fontId="12" fillId="5" borderId="0" xfId="0" applyFont="1" applyFill="1" applyAlignment="1">
      <alignment horizontal="left" vertical="top" wrapText="1"/>
    </xf>
    <xf numFmtId="1" fontId="16" fillId="5" borderId="26" xfId="0" applyNumberFormat="1" applyFont="1" applyFill="1" applyBorder="1" applyAlignment="1">
      <alignment horizontal="center" vertical="center" shrinkToFit="1"/>
    </xf>
    <xf numFmtId="0" fontId="12" fillId="5" borderId="26" xfId="0" applyFont="1" applyFill="1" applyBorder="1" applyAlignment="1">
      <alignment horizontal="center" vertical="center" wrapText="1"/>
    </xf>
    <xf numFmtId="1" fontId="16" fillId="0" borderId="14" xfId="0" applyNumberFormat="1" applyFont="1" applyBorder="1" applyAlignment="1">
      <alignment horizontal="center" vertical="center" shrinkToFit="1"/>
    </xf>
    <xf numFmtId="165" fontId="16" fillId="0" borderId="13" xfId="0" applyNumberFormat="1" applyFont="1" applyBorder="1" applyAlignment="1">
      <alignment horizontal="center" vertical="center" shrinkToFit="1"/>
    </xf>
    <xf numFmtId="0" fontId="12" fillId="0" borderId="33" xfId="0" applyFont="1" applyBorder="1" applyAlignment="1">
      <alignment horizontal="left" vertical="center" wrapText="1"/>
    </xf>
    <xf numFmtId="1" fontId="16" fillId="0" borderId="33" xfId="0" applyNumberFormat="1" applyFont="1" applyBorder="1" applyAlignment="1">
      <alignment horizontal="center" vertical="center" shrinkToFit="1"/>
    </xf>
    <xf numFmtId="0" fontId="12" fillId="0" borderId="33" xfId="0" applyFont="1" applyBorder="1" applyAlignment="1">
      <alignment horizontal="center" vertical="center" wrapText="1"/>
    </xf>
    <xf numFmtId="0" fontId="22" fillId="6" borderId="55" xfId="0" applyFont="1" applyFill="1" applyBorder="1" applyAlignment="1">
      <alignment horizontal="left" vertical="center" wrapText="1"/>
    </xf>
    <xf numFmtId="0" fontId="21" fillId="6" borderId="23" xfId="0" applyFont="1" applyFill="1" applyBorder="1" applyAlignment="1">
      <alignment vertical="center" wrapText="1"/>
    </xf>
    <xf numFmtId="164" fontId="21" fillId="6" borderId="23" xfId="0" applyNumberFormat="1" applyFont="1" applyFill="1" applyBorder="1" applyAlignment="1">
      <alignment vertical="center" wrapText="1"/>
    </xf>
    <xf numFmtId="164" fontId="21" fillId="6" borderId="24" xfId="1" applyNumberFormat="1" applyFont="1" applyFill="1" applyBorder="1" applyAlignment="1">
      <alignment horizontal="center" vertical="center" wrapText="1"/>
    </xf>
    <xf numFmtId="0" fontId="23" fillId="0" borderId="0" xfId="0" applyFont="1" applyAlignment="1">
      <alignment horizontal="left" vertical="center"/>
    </xf>
    <xf numFmtId="164" fontId="16" fillId="0" borderId="0" xfId="1" applyNumberFormat="1" applyFont="1" applyAlignment="1">
      <alignment horizontal="center" vertical="center"/>
    </xf>
    <xf numFmtId="15" fontId="30" fillId="0" borderId="0" xfId="0" applyNumberFormat="1" applyFont="1"/>
    <xf numFmtId="0" fontId="31" fillId="0" borderId="0" xfId="0" applyFont="1" applyAlignment="1">
      <alignment horizontal="left"/>
    </xf>
    <xf numFmtId="0" fontId="31" fillId="0" borderId="0" xfId="0" applyFont="1"/>
    <xf numFmtId="0" fontId="32" fillId="0" borderId="0" xfId="0" applyFont="1" applyAlignment="1">
      <alignment horizontal="left" vertical="center"/>
    </xf>
    <xf numFmtId="0" fontId="33" fillId="0" borderId="28" xfId="0" applyFont="1" applyBorder="1" applyAlignment="1" applyProtection="1">
      <alignment horizontal="center" vertical="center"/>
    </xf>
    <xf numFmtId="0" fontId="33" fillId="0" borderId="28" xfId="0" applyFont="1" applyBorder="1" applyAlignment="1" applyProtection="1">
      <alignment horizontal="center" vertical="center" wrapText="1"/>
    </xf>
    <xf numFmtId="0" fontId="30" fillId="0" borderId="28" xfId="0" applyFont="1" applyBorder="1" applyAlignment="1" applyProtection="1">
      <alignment horizontal="center" vertical="center" wrapText="1"/>
    </xf>
    <xf numFmtId="0" fontId="34" fillId="0" borderId="28" xfId="0" applyFont="1" applyBorder="1" applyAlignment="1" applyProtection="1">
      <alignment horizontal="left" vertical="center" wrapText="1"/>
    </xf>
    <xf numFmtId="166" fontId="34" fillId="0" borderId="28" xfId="1" applyNumberFormat="1" applyFont="1" applyBorder="1" applyAlignment="1">
      <alignment vertical="center"/>
    </xf>
    <xf numFmtId="166" fontId="0" fillId="0" borderId="0" xfId="0" applyNumberFormat="1"/>
    <xf numFmtId="166" fontId="35" fillId="0" borderId="28" xfId="1" applyNumberFormat="1" applyFont="1" applyBorder="1" applyAlignment="1">
      <alignment vertical="center"/>
    </xf>
    <xf numFmtId="0" fontId="36" fillId="0" borderId="0" xfId="0" applyFont="1"/>
    <xf numFmtId="166" fontId="34" fillId="0" borderId="0" xfId="1" applyNumberFormat="1" applyFont="1"/>
    <xf numFmtId="0" fontId="37" fillId="0" borderId="0" xfId="0" applyFont="1" applyAlignment="1">
      <alignment horizontal="left" vertical="center"/>
    </xf>
    <xf numFmtId="166" fontId="36" fillId="0" borderId="0" xfId="0" applyNumberFormat="1" applyFont="1"/>
    <xf numFmtId="0" fontId="31" fillId="0" borderId="0" xfId="0" applyFont="1" applyAlignment="1">
      <alignment horizontal="left" vertical="center"/>
    </xf>
    <xf numFmtId="0" fontId="35" fillId="0" borderId="0" xfId="0" applyFont="1" applyBorder="1" applyAlignment="1" applyProtection="1">
      <alignment horizontal="center" vertical="center"/>
    </xf>
    <xf numFmtId="0" fontId="35" fillId="0" borderId="28" xfId="0" applyFont="1" applyFill="1" applyBorder="1" applyAlignment="1">
      <alignment horizontal="right" vertical="center"/>
    </xf>
    <xf numFmtId="0" fontId="38" fillId="0" borderId="0" xfId="0" applyFont="1" applyAlignment="1">
      <alignment horizontal="left" vertical="center" wrapText="1"/>
    </xf>
    <xf numFmtId="0" fontId="39" fillId="0" borderId="0" xfId="0" applyFont="1" applyAlignment="1">
      <alignment horizontal="center"/>
    </xf>
    <xf numFmtId="0" fontId="21" fillId="4" borderId="39" xfId="0" applyFont="1" applyFill="1" applyBorder="1" applyAlignment="1">
      <alignment horizontal="left" vertical="top" wrapText="1"/>
    </xf>
    <xf numFmtId="0" fontId="21" fillId="4" borderId="40" xfId="0" applyFont="1" applyFill="1" applyBorder="1" applyAlignment="1">
      <alignment horizontal="left" vertical="top" wrapText="1"/>
    </xf>
    <xf numFmtId="0" fontId="21" fillId="4" borderId="41" xfId="0" applyFont="1" applyFill="1" applyBorder="1" applyAlignment="1">
      <alignment horizontal="left" vertical="top" wrapText="1"/>
    </xf>
    <xf numFmtId="0" fontId="20" fillId="2" borderId="1" xfId="0" applyFont="1" applyFill="1" applyBorder="1" applyAlignment="1">
      <alignment horizontal="left" vertical="center" wrapText="1"/>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xf numFmtId="0" fontId="20" fillId="2" borderId="5" xfId="0" applyFont="1" applyFill="1" applyBorder="1" applyAlignment="1">
      <alignment horizontal="left" vertical="center" wrapText="1"/>
    </xf>
    <xf numFmtId="164" fontId="21" fillId="2" borderId="2" xfId="1" applyNumberFormat="1" applyFont="1" applyFill="1" applyBorder="1" applyAlignment="1">
      <alignment horizontal="right" vertical="center" wrapText="1"/>
    </xf>
    <xf numFmtId="164" fontId="21" fillId="2" borderId="3" xfId="1" applyNumberFormat="1" applyFont="1" applyFill="1" applyBorder="1" applyAlignment="1">
      <alignment horizontal="right" vertical="center" wrapText="1"/>
    </xf>
    <xf numFmtId="164" fontId="21" fillId="2" borderId="5" xfId="1" applyNumberFormat="1" applyFont="1" applyFill="1" applyBorder="1" applyAlignment="1">
      <alignment horizontal="right" vertical="center" wrapText="1"/>
    </xf>
    <xf numFmtId="164" fontId="21" fillId="2" borderId="6" xfId="1" applyNumberFormat="1" applyFont="1" applyFill="1" applyBorder="1" applyAlignment="1">
      <alignment horizontal="right" vertical="center" wrapText="1"/>
    </xf>
    <xf numFmtId="0" fontId="21" fillId="2" borderId="7" xfId="0" applyFont="1" applyFill="1" applyBorder="1" applyAlignment="1">
      <alignment horizontal="left" vertical="center" wrapText="1"/>
    </xf>
    <xf numFmtId="0" fontId="21" fillId="2" borderId="8" xfId="0" applyFont="1" applyFill="1" applyBorder="1" applyAlignment="1">
      <alignment horizontal="left" vertical="center" wrapText="1"/>
    </xf>
    <xf numFmtId="0" fontId="21" fillId="2" borderId="9" xfId="0" applyFont="1" applyFill="1" applyBorder="1" applyAlignment="1">
      <alignment horizontal="left" vertical="center" wrapText="1"/>
    </xf>
    <xf numFmtId="0" fontId="15" fillId="3" borderId="13" xfId="0" applyFont="1" applyFill="1" applyBorder="1" applyAlignment="1">
      <alignment horizontal="center" vertical="center" wrapText="1"/>
    </xf>
    <xf numFmtId="0" fontId="15" fillId="3" borderId="17"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5" fillId="3" borderId="26" xfId="0" applyFont="1" applyFill="1" applyBorder="1" applyAlignment="1">
      <alignment horizontal="center" vertical="center" wrapText="1"/>
    </xf>
    <xf numFmtId="164" fontId="15" fillId="3" borderId="15" xfId="1" applyNumberFormat="1" applyFont="1" applyFill="1" applyBorder="1" applyAlignment="1">
      <alignment horizontal="center" vertical="center" wrapText="1"/>
    </xf>
    <xf numFmtId="164" fontId="15" fillId="3" borderId="16" xfId="1" applyNumberFormat="1" applyFont="1" applyFill="1" applyBorder="1" applyAlignment="1">
      <alignment horizontal="center" vertical="center" wrapText="1"/>
    </xf>
    <xf numFmtId="164" fontId="15" fillId="3" borderId="15" xfId="1" applyNumberFormat="1" applyFont="1" applyFill="1" applyBorder="1" applyAlignment="1">
      <alignment horizontal="center" vertical="top" wrapText="1"/>
    </xf>
    <xf numFmtId="164" fontId="15" fillId="3" borderId="16" xfId="1" applyNumberFormat="1" applyFont="1" applyFill="1" applyBorder="1" applyAlignment="1">
      <alignment horizontal="center" vertical="top" wrapText="1"/>
    </xf>
    <xf numFmtId="164" fontId="15" fillId="3" borderId="30" xfId="1" applyNumberFormat="1" applyFont="1" applyFill="1" applyBorder="1" applyAlignment="1">
      <alignment horizontal="center" vertical="center" wrapText="1"/>
    </xf>
    <xf numFmtId="164" fontId="15" fillId="3" borderId="27" xfId="1" applyNumberFormat="1" applyFont="1" applyFill="1" applyBorder="1" applyAlignment="1">
      <alignment horizontal="center" vertical="center" wrapText="1"/>
    </xf>
    <xf numFmtId="0" fontId="21" fillId="4" borderId="23" xfId="0" applyFont="1" applyFill="1" applyBorder="1" applyAlignment="1">
      <alignment horizontal="left" vertical="top" wrapText="1"/>
    </xf>
    <xf numFmtId="0" fontId="21" fillId="4" borderId="24" xfId="0" applyFont="1" applyFill="1" applyBorder="1" applyAlignment="1">
      <alignment horizontal="left" vertical="top" wrapText="1"/>
    </xf>
    <xf numFmtId="0" fontId="5" fillId="4" borderId="28" xfId="0" applyFont="1" applyFill="1" applyBorder="1" applyAlignment="1">
      <alignment horizontal="left" vertical="top" wrapText="1"/>
    </xf>
    <xf numFmtId="0" fontId="5" fillId="4" borderId="29" xfId="0" applyFont="1" applyFill="1" applyBorder="1" applyAlignment="1">
      <alignment horizontal="left" vertical="top" wrapText="1"/>
    </xf>
    <xf numFmtId="0" fontId="5" fillId="4" borderId="42" xfId="0" applyFont="1" applyFill="1" applyBorder="1" applyAlignment="1">
      <alignment horizontal="left" vertical="top" wrapText="1"/>
    </xf>
    <xf numFmtId="0" fontId="5" fillId="4" borderId="43" xfId="0" applyFont="1" applyFill="1" applyBorder="1" applyAlignment="1">
      <alignment horizontal="left" vertical="top" wrapText="1"/>
    </xf>
    <xf numFmtId="0" fontId="5" fillId="4" borderId="44" xfId="0" applyFont="1" applyFill="1" applyBorder="1" applyAlignment="1">
      <alignment horizontal="left" vertical="top"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164" fontId="9" fillId="2" borderId="2" xfId="1" applyNumberFormat="1" applyFont="1" applyFill="1" applyBorder="1" applyAlignment="1">
      <alignment horizontal="right" vertical="center" wrapText="1"/>
    </xf>
    <xf numFmtId="164" fontId="9" fillId="2" borderId="3" xfId="1" applyNumberFormat="1" applyFont="1" applyFill="1" applyBorder="1" applyAlignment="1">
      <alignment horizontal="right" vertical="center" wrapText="1"/>
    </xf>
    <xf numFmtId="164" fontId="9" fillId="2" borderId="5" xfId="1" applyNumberFormat="1" applyFont="1" applyFill="1" applyBorder="1" applyAlignment="1">
      <alignment horizontal="right" vertical="center" wrapText="1"/>
    </xf>
    <xf numFmtId="164" fontId="9" fillId="2" borderId="6" xfId="1" applyNumberFormat="1" applyFont="1" applyFill="1" applyBorder="1" applyAlignment="1">
      <alignment horizontal="right" vertical="center" wrapText="1"/>
    </xf>
    <xf numFmtId="0" fontId="5" fillId="2" borderId="7"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9" xfId="0" applyFont="1" applyFill="1" applyBorder="1" applyAlignment="1">
      <alignment horizontal="left" vertical="center" wrapText="1"/>
    </xf>
    <xf numFmtId="0" fontId="21" fillId="4" borderId="33" xfId="0" applyFont="1" applyFill="1" applyBorder="1" applyAlignment="1">
      <alignment horizontal="left" vertical="top" wrapText="1"/>
    </xf>
    <xf numFmtId="0" fontId="21" fillId="4" borderId="54" xfId="0" applyFont="1" applyFill="1" applyBorder="1" applyAlignment="1">
      <alignment horizontal="left" vertical="top" wrapText="1"/>
    </xf>
    <xf numFmtId="0" fontId="21" fillId="4" borderId="28" xfId="0" applyFont="1" applyFill="1" applyBorder="1" applyAlignment="1">
      <alignment horizontal="left" vertical="top" wrapText="1"/>
    </xf>
    <xf numFmtId="0" fontId="26" fillId="4" borderId="28" xfId="0" applyFont="1" applyFill="1" applyBorder="1" applyAlignment="1">
      <alignment horizontal="left" vertical="top" wrapText="1"/>
    </xf>
    <xf numFmtId="0" fontId="26" fillId="4" borderId="29" xfId="0" applyFont="1" applyFill="1" applyBorder="1" applyAlignment="1">
      <alignment horizontal="left" vertical="top" wrapText="1"/>
    </xf>
    <xf numFmtId="0" fontId="26" fillId="4" borderId="42" xfId="0" applyFont="1" applyFill="1" applyBorder="1" applyAlignment="1">
      <alignment horizontal="left" vertical="top" wrapText="1"/>
    </xf>
    <xf numFmtId="0" fontId="26" fillId="4" borderId="43" xfId="0" applyFont="1" applyFill="1" applyBorder="1" applyAlignment="1">
      <alignment horizontal="left" vertical="top" wrapText="1"/>
    </xf>
    <xf numFmtId="0" fontId="26" fillId="4" borderId="44" xfId="0" applyFont="1" applyFill="1" applyBorder="1" applyAlignment="1">
      <alignment horizontal="left" vertical="top" wrapText="1"/>
    </xf>
    <xf numFmtId="0" fontId="26" fillId="2" borderId="1" xfId="0" applyFont="1" applyFill="1" applyBorder="1" applyAlignment="1">
      <alignment horizontal="left" vertical="center" wrapText="1"/>
    </xf>
    <xf numFmtId="0" fontId="26" fillId="2" borderId="2" xfId="0" applyFont="1" applyFill="1" applyBorder="1" applyAlignment="1">
      <alignment horizontal="left" vertical="center" wrapText="1"/>
    </xf>
    <xf numFmtId="0" fontId="26" fillId="2" borderId="4" xfId="0" applyFont="1" applyFill="1" applyBorder="1" applyAlignment="1">
      <alignment horizontal="left" vertical="center" wrapText="1"/>
    </xf>
    <xf numFmtId="0" fontId="26" fillId="2" borderId="5" xfId="0" applyFont="1" applyFill="1" applyBorder="1" applyAlignment="1">
      <alignment horizontal="left" vertical="center" wrapText="1"/>
    </xf>
    <xf numFmtId="164" fontId="12" fillId="2" borderId="2" xfId="1" applyNumberFormat="1" applyFont="1" applyFill="1" applyBorder="1" applyAlignment="1">
      <alignment horizontal="center" vertical="center" wrapText="1"/>
    </xf>
    <xf numFmtId="164" fontId="12" fillId="2" borderId="3" xfId="1" applyNumberFormat="1" applyFont="1" applyFill="1" applyBorder="1" applyAlignment="1">
      <alignment horizontal="center" vertical="center" wrapText="1"/>
    </xf>
    <xf numFmtId="164" fontId="12" fillId="2" borderId="5" xfId="1" applyNumberFormat="1" applyFont="1" applyFill="1" applyBorder="1" applyAlignment="1">
      <alignment horizontal="center" vertical="center" wrapText="1"/>
    </xf>
    <xf numFmtId="164" fontId="12" fillId="2" borderId="6" xfId="1" applyNumberFormat="1" applyFont="1" applyFill="1" applyBorder="1" applyAlignment="1">
      <alignment horizontal="center" vertical="center" wrapText="1"/>
    </xf>
    <xf numFmtId="0" fontId="26" fillId="2" borderId="7" xfId="0" applyFont="1" applyFill="1" applyBorder="1" applyAlignment="1">
      <alignment horizontal="left" vertical="center" wrapText="1"/>
    </xf>
    <xf numFmtId="0" fontId="26" fillId="2" borderId="8" xfId="0" applyFont="1" applyFill="1" applyBorder="1" applyAlignment="1">
      <alignment horizontal="left" vertical="center" wrapText="1"/>
    </xf>
    <xf numFmtId="0" fontId="26" fillId="2" borderId="9"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
  <sheetViews>
    <sheetView tabSelected="1" topLeftCell="A4" workbookViewId="0">
      <selection activeCell="G16" sqref="G16"/>
    </sheetView>
  </sheetViews>
  <sheetFormatPr defaultColWidth="10" defaultRowHeight="12.75" x14ac:dyDescent="0.2"/>
  <cols>
    <col min="1" max="1" width="5.5" customWidth="1"/>
    <col min="2" max="2" width="42.6640625" customWidth="1"/>
    <col min="3" max="4" width="20.5" bestFit="1" customWidth="1"/>
    <col min="5" max="5" width="22.33203125" bestFit="1" customWidth="1"/>
    <col min="7" max="8" width="20.1640625" bestFit="1" customWidth="1"/>
  </cols>
  <sheetData>
    <row r="2" spans="1:8" ht="15.75" x14ac:dyDescent="0.25">
      <c r="E2" s="411">
        <v>44865</v>
      </c>
    </row>
    <row r="4" spans="1:8" ht="18.75" x14ac:dyDescent="0.3">
      <c r="A4" s="412"/>
      <c r="B4" s="413"/>
      <c r="C4" s="413"/>
      <c r="D4" s="413"/>
      <c r="E4" s="413"/>
    </row>
    <row r="5" spans="1:8" ht="18.75" x14ac:dyDescent="0.2">
      <c r="A5" s="426"/>
      <c r="B5" s="426"/>
      <c r="C5" s="426"/>
      <c r="D5" s="426"/>
      <c r="E5" s="426"/>
    </row>
    <row r="6" spans="1:8" ht="15" x14ac:dyDescent="0.2">
      <c r="A6" s="414"/>
      <c r="B6" s="414"/>
      <c r="C6" s="414"/>
      <c r="D6" s="414"/>
      <c r="E6" s="414"/>
    </row>
    <row r="7" spans="1:8" ht="26.25" x14ac:dyDescent="0.4">
      <c r="A7" s="430" t="s">
        <v>0</v>
      </c>
      <c r="B7" s="430"/>
      <c r="C7" s="430"/>
      <c r="D7" s="430"/>
      <c r="E7" s="430"/>
    </row>
    <row r="8" spans="1:8" ht="15" x14ac:dyDescent="0.2">
      <c r="A8" s="414"/>
      <c r="B8" s="414"/>
      <c r="C8" s="414"/>
      <c r="D8" s="414"/>
      <c r="E8" s="414"/>
    </row>
    <row r="9" spans="1:8" ht="21" x14ac:dyDescent="0.2">
      <c r="A9" s="427" t="s">
        <v>170</v>
      </c>
      <c r="B9" s="427"/>
      <c r="C9" s="427"/>
      <c r="D9" s="427"/>
      <c r="E9" s="427"/>
    </row>
    <row r="11" spans="1:8" ht="31.5" x14ac:dyDescent="0.2">
      <c r="A11" s="415" t="s">
        <v>160</v>
      </c>
      <c r="B11" s="416" t="s">
        <v>161</v>
      </c>
      <c r="C11" s="416" t="s">
        <v>162</v>
      </c>
      <c r="D11" s="416" t="s">
        <v>163</v>
      </c>
      <c r="E11" s="416" t="s">
        <v>86</v>
      </c>
    </row>
    <row r="12" spans="1:8" ht="39" customHeight="1" x14ac:dyDescent="0.2">
      <c r="A12" s="417">
        <v>1</v>
      </c>
      <c r="B12" s="418" t="s">
        <v>167</v>
      </c>
      <c r="C12" s="419">
        <f>'Ground Floor'!G76</f>
        <v>5407580</v>
      </c>
      <c r="D12" s="419">
        <f>'Ground Floor'!H76</f>
        <v>1575400</v>
      </c>
      <c r="E12" s="419">
        <f t="shared" ref="E12:E16" si="0">D12+C12</f>
        <v>6982980</v>
      </c>
    </row>
    <row r="13" spans="1:8" ht="39" customHeight="1" x14ac:dyDescent="0.2">
      <c r="A13" s="417">
        <v>2</v>
      </c>
      <c r="B13" s="418" t="s">
        <v>164</v>
      </c>
      <c r="C13" s="419">
        <f>'first Floor'!G86</f>
        <v>14027970</v>
      </c>
      <c r="D13" s="419">
        <f>'first Floor'!H86</f>
        <v>2984300</v>
      </c>
      <c r="E13" s="419">
        <f t="shared" si="0"/>
        <v>17012270</v>
      </c>
    </row>
    <row r="14" spans="1:8" ht="39" customHeight="1" x14ac:dyDescent="0.2">
      <c r="A14" s="417">
        <v>3</v>
      </c>
      <c r="B14" s="418" t="s">
        <v>168</v>
      </c>
      <c r="C14" s="419">
        <f>'Second Floor'!G85</f>
        <v>23395650</v>
      </c>
      <c r="D14" s="419">
        <f>'Second Floor'!H85</f>
        <v>5393500</v>
      </c>
      <c r="E14" s="419">
        <f t="shared" si="0"/>
        <v>28789150</v>
      </c>
    </row>
    <row r="15" spans="1:8" ht="39" customHeight="1" x14ac:dyDescent="0.2">
      <c r="A15" s="417">
        <v>4</v>
      </c>
      <c r="B15" s="418" t="s">
        <v>169</v>
      </c>
      <c r="C15" s="419">
        <f>'3rd Floor'!G77</f>
        <v>14122550</v>
      </c>
      <c r="D15" s="419">
        <f>'3rd Floor'!H77</f>
        <v>3817600</v>
      </c>
      <c r="E15" s="419">
        <f t="shared" si="0"/>
        <v>17940150</v>
      </c>
      <c r="G15" s="420"/>
    </row>
    <row r="16" spans="1:8" s="422" customFormat="1" ht="27" customHeight="1" x14ac:dyDescent="0.35">
      <c r="A16" s="428" t="s">
        <v>165</v>
      </c>
      <c r="B16" s="428"/>
      <c r="C16" s="421">
        <f>SUM(C12:C15)</f>
        <v>56953750</v>
      </c>
      <c r="D16" s="421">
        <f>SUM(D12:D15)</f>
        <v>13770800</v>
      </c>
      <c r="E16" s="421">
        <f t="shared" si="0"/>
        <v>70724550</v>
      </c>
      <c r="G16" s="425"/>
      <c r="H16" s="425"/>
    </row>
    <row r="17" spans="1:9" ht="18.75" x14ac:dyDescent="0.3">
      <c r="E17" s="423"/>
    </row>
    <row r="18" spans="1:9" ht="18.75" x14ac:dyDescent="0.3">
      <c r="E18" s="423"/>
    </row>
    <row r="19" spans="1:9" s="72" customFormat="1" x14ac:dyDescent="0.2">
      <c r="A19" s="429" t="s">
        <v>166</v>
      </c>
      <c r="B19" s="429"/>
      <c r="C19" s="429"/>
      <c r="D19" s="429"/>
      <c r="E19" s="429"/>
      <c r="F19" s="219"/>
      <c r="G19" s="219"/>
      <c r="H19" s="219"/>
      <c r="I19" s="219"/>
    </row>
    <row r="20" spans="1:9" ht="32.25" customHeight="1" x14ac:dyDescent="0.2">
      <c r="A20" s="429"/>
      <c r="B20" s="429"/>
      <c r="C20" s="429"/>
      <c r="D20" s="429"/>
      <c r="E20" s="429"/>
    </row>
    <row r="21" spans="1:9" ht="18.75" x14ac:dyDescent="0.3">
      <c r="A21" s="38"/>
      <c r="B21" s="38"/>
      <c r="E21" s="423"/>
    </row>
    <row r="22" spans="1:9" x14ac:dyDescent="0.2">
      <c r="A22" s="38"/>
      <c r="B22" s="38"/>
    </row>
    <row r="23" spans="1:9" x14ac:dyDescent="0.2">
      <c r="A23" s="38"/>
      <c r="B23" s="38"/>
    </row>
    <row r="24" spans="1:9" x14ac:dyDescent="0.2">
      <c r="A24" s="38"/>
      <c r="B24" s="38"/>
    </row>
    <row r="25" spans="1:9" ht="15" x14ac:dyDescent="0.2">
      <c r="A25" s="424"/>
      <c r="B25" s="424"/>
    </row>
    <row r="26" spans="1:9" ht="15" x14ac:dyDescent="0.2">
      <c r="A26" s="414"/>
      <c r="B26" s="414"/>
    </row>
  </sheetData>
  <mergeCells count="5">
    <mergeCell ref="A5:E5"/>
    <mergeCell ref="A9:E9"/>
    <mergeCell ref="A16:B16"/>
    <mergeCell ref="A19:E20"/>
    <mergeCell ref="A7:E7"/>
  </mergeCells>
  <printOptions horizontalCentered="1"/>
  <pageMargins left="0" right="0"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
  <sheetViews>
    <sheetView view="pageBreakPreview" topLeftCell="A40" zoomScale="60" zoomScaleNormal="100" workbookViewId="0">
      <selection activeCell="D24" sqref="D24"/>
    </sheetView>
  </sheetViews>
  <sheetFormatPr defaultRowHeight="12.75" x14ac:dyDescent="0.2"/>
  <cols>
    <col min="1" max="1" width="7.5" style="72" customWidth="1"/>
    <col min="2" max="2" width="86.1640625" style="72" customWidth="1"/>
    <col min="3" max="4" width="9" style="72" customWidth="1"/>
    <col min="5" max="6" width="18.33203125" style="218" customWidth="1"/>
    <col min="7" max="9" width="18.33203125" style="219" customWidth="1"/>
    <col min="10" max="10" width="12.33203125" style="72" bestFit="1" customWidth="1"/>
    <col min="11" max="11" width="9.33203125" style="72" customWidth="1"/>
    <col min="12" max="12" width="10.5" style="72" customWidth="1"/>
    <col min="13" max="13" width="13.5" style="72" customWidth="1"/>
    <col min="14" max="16384" width="9.33203125" style="72"/>
  </cols>
  <sheetData>
    <row r="1" spans="1:13" ht="20.45" customHeight="1" x14ac:dyDescent="0.2">
      <c r="A1" s="434" t="s">
        <v>0</v>
      </c>
      <c r="B1" s="435"/>
      <c r="C1" s="435"/>
      <c r="D1" s="435"/>
      <c r="E1" s="435"/>
      <c r="F1" s="435"/>
      <c r="G1" s="435"/>
      <c r="H1" s="438" t="s">
        <v>1</v>
      </c>
      <c r="I1" s="439"/>
    </row>
    <row r="2" spans="1:13" ht="20.100000000000001" customHeight="1" x14ac:dyDescent="0.2">
      <c r="A2" s="436"/>
      <c r="B2" s="437"/>
      <c r="C2" s="437"/>
      <c r="D2" s="437"/>
      <c r="E2" s="437"/>
      <c r="F2" s="437"/>
      <c r="G2" s="437"/>
      <c r="H2" s="440"/>
      <c r="I2" s="441"/>
    </row>
    <row r="3" spans="1:13" ht="21" customHeight="1" x14ac:dyDescent="0.2">
      <c r="A3" s="442" t="s">
        <v>2</v>
      </c>
      <c r="B3" s="443"/>
      <c r="C3" s="443"/>
      <c r="D3" s="443"/>
      <c r="E3" s="443"/>
      <c r="F3" s="443"/>
      <c r="G3" s="443"/>
      <c r="H3" s="443"/>
      <c r="I3" s="444"/>
    </row>
    <row r="4" spans="1:13" ht="15.75" x14ac:dyDescent="0.2">
      <c r="A4" s="445" t="s">
        <v>3</v>
      </c>
      <c r="B4" s="447" t="s">
        <v>4</v>
      </c>
      <c r="C4" s="447" t="s">
        <v>5</v>
      </c>
      <c r="D4" s="447" t="s">
        <v>6</v>
      </c>
      <c r="E4" s="449" t="s">
        <v>84</v>
      </c>
      <c r="F4" s="450"/>
      <c r="G4" s="451" t="s">
        <v>85</v>
      </c>
      <c r="H4" s="452"/>
      <c r="I4" s="453" t="s">
        <v>86</v>
      </c>
    </row>
    <row r="5" spans="1:13" ht="15.75" x14ac:dyDescent="0.25">
      <c r="A5" s="446"/>
      <c r="B5" s="448"/>
      <c r="C5" s="448"/>
      <c r="D5" s="448"/>
      <c r="E5" s="78" t="s">
        <v>87</v>
      </c>
      <c r="F5" s="79" t="s">
        <v>88</v>
      </c>
      <c r="G5" s="73" t="s">
        <v>87</v>
      </c>
      <c r="H5" s="74" t="s">
        <v>88</v>
      </c>
      <c r="I5" s="454"/>
    </row>
    <row r="6" spans="1:13" ht="15.75" thickBot="1" x14ac:dyDescent="0.3">
      <c r="A6" s="81"/>
      <c r="B6" s="82" t="s">
        <v>7</v>
      </c>
      <c r="C6" s="83"/>
      <c r="D6" s="83"/>
      <c r="E6" s="84"/>
      <c r="F6" s="85"/>
      <c r="G6" s="86"/>
      <c r="H6" s="87"/>
      <c r="I6" s="88"/>
    </row>
    <row r="7" spans="1:13" ht="15.75" thickBot="1" x14ac:dyDescent="0.25">
      <c r="A7" s="89">
        <v>1</v>
      </c>
      <c r="B7" s="455" t="s">
        <v>8</v>
      </c>
      <c r="C7" s="455"/>
      <c r="D7" s="455"/>
      <c r="E7" s="455"/>
      <c r="F7" s="455"/>
      <c r="G7" s="455"/>
      <c r="H7" s="455"/>
      <c r="I7" s="456"/>
    </row>
    <row r="8" spans="1:13" ht="30" x14ac:dyDescent="0.2">
      <c r="A8" s="90">
        <v>1.1000000000000001</v>
      </c>
      <c r="B8" s="91" t="s">
        <v>9</v>
      </c>
      <c r="C8" s="92"/>
      <c r="D8" s="93"/>
      <c r="E8" s="94"/>
      <c r="F8" s="94"/>
      <c r="G8" s="95"/>
      <c r="H8" s="94"/>
      <c r="I8" s="96"/>
    </row>
    <row r="9" spans="1:13" ht="15" x14ac:dyDescent="0.2">
      <c r="A9" s="97" t="s">
        <v>10</v>
      </c>
      <c r="B9" s="98" t="s">
        <v>11</v>
      </c>
      <c r="C9" s="99">
        <v>4</v>
      </c>
      <c r="D9" s="100" t="s">
        <v>12</v>
      </c>
      <c r="E9" s="80"/>
      <c r="F9" s="80">
        <v>8000</v>
      </c>
      <c r="G9" s="76">
        <f>E9*C9</f>
        <v>0</v>
      </c>
      <c r="H9" s="76">
        <f>F9*C9</f>
        <v>32000</v>
      </c>
      <c r="I9" s="77">
        <f>H9+G9</f>
        <v>32000</v>
      </c>
      <c r="L9" s="101"/>
      <c r="M9" s="102"/>
    </row>
    <row r="10" spans="1:13" ht="15" x14ac:dyDescent="0.2">
      <c r="A10" s="97"/>
      <c r="B10" s="98" t="s">
        <v>13</v>
      </c>
      <c r="C10" s="99">
        <v>2</v>
      </c>
      <c r="D10" s="100" t="s">
        <v>12</v>
      </c>
      <c r="E10" s="80"/>
      <c r="F10" s="80">
        <v>6000</v>
      </c>
      <c r="G10" s="76">
        <f>E10*C10</f>
        <v>0</v>
      </c>
      <c r="H10" s="76">
        <f>F10*C10</f>
        <v>12000</v>
      </c>
      <c r="I10" s="77">
        <f>H10+G10</f>
        <v>12000</v>
      </c>
      <c r="L10" s="101"/>
      <c r="M10" s="102"/>
    </row>
    <row r="11" spans="1:13" ht="15" x14ac:dyDescent="0.2">
      <c r="A11" s="103">
        <v>2</v>
      </c>
      <c r="B11" s="104" t="s">
        <v>14</v>
      </c>
      <c r="C11" s="105"/>
      <c r="D11" s="105"/>
      <c r="E11" s="106"/>
      <c r="F11" s="106"/>
      <c r="G11" s="107"/>
      <c r="H11" s="107"/>
      <c r="I11" s="108"/>
    </row>
    <row r="12" spans="1:13" ht="135" x14ac:dyDescent="0.2">
      <c r="A12" s="109">
        <v>2.1</v>
      </c>
      <c r="B12" s="110" t="s">
        <v>171</v>
      </c>
      <c r="C12" s="111"/>
      <c r="D12" s="112"/>
      <c r="E12" s="113"/>
      <c r="F12" s="113"/>
      <c r="G12" s="114"/>
      <c r="H12" s="114"/>
      <c r="I12" s="115"/>
    </row>
    <row r="13" spans="1:13" ht="15" x14ac:dyDescent="0.2">
      <c r="A13" s="116" t="s">
        <v>10</v>
      </c>
      <c r="B13" s="117" t="s">
        <v>15</v>
      </c>
      <c r="C13" s="118">
        <v>5800</v>
      </c>
      <c r="D13" s="119" t="s">
        <v>16</v>
      </c>
      <c r="E13" s="80">
        <v>325</v>
      </c>
      <c r="F13" s="80">
        <v>90</v>
      </c>
      <c r="G13" s="76">
        <f>E13*C13</f>
        <v>1885000</v>
      </c>
      <c r="H13" s="76">
        <f>F13*C13</f>
        <v>522000</v>
      </c>
      <c r="I13" s="77">
        <f>H13+G13</f>
        <v>2407000</v>
      </c>
      <c r="L13" s="101"/>
      <c r="M13" s="102"/>
    </row>
    <row r="14" spans="1:13" ht="60" x14ac:dyDescent="0.2">
      <c r="A14" s="109">
        <v>2.2000000000000002</v>
      </c>
      <c r="B14" s="120" t="s">
        <v>89</v>
      </c>
      <c r="C14" s="118"/>
      <c r="D14" s="119"/>
      <c r="E14" s="76"/>
      <c r="F14" s="121"/>
      <c r="G14" s="76"/>
      <c r="H14" s="76"/>
      <c r="I14" s="77"/>
    </row>
    <row r="15" spans="1:13" ht="15" x14ac:dyDescent="0.2">
      <c r="A15" s="109" t="s">
        <v>10</v>
      </c>
      <c r="B15" s="122" t="s">
        <v>18</v>
      </c>
      <c r="C15" s="118">
        <v>5800</v>
      </c>
      <c r="D15" s="119" t="s">
        <v>16</v>
      </c>
      <c r="E15" s="80">
        <v>180</v>
      </c>
      <c r="F15" s="80">
        <v>60</v>
      </c>
      <c r="G15" s="76">
        <f>E15*C15</f>
        <v>1044000</v>
      </c>
      <c r="H15" s="76">
        <f>F15*C15</f>
        <v>348000</v>
      </c>
      <c r="I15" s="77">
        <f>H15+G15</f>
        <v>1392000</v>
      </c>
      <c r="L15" s="101"/>
      <c r="M15" s="102"/>
    </row>
    <row r="16" spans="1:13" ht="60" x14ac:dyDescent="0.2">
      <c r="A16" s="109">
        <v>2.2999999999999998</v>
      </c>
      <c r="B16" s="117" t="s">
        <v>90</v>
      </c>
      <c r="C16" s="123"/>
      <c r="D16" s="124"/>
      <c r="E16" s="76"/>
      <c r="F16" s="121"/>
      <c r="G16" s="76"/>
      <c r="H16" s="76"/>
      <c r="I16" s="77"/>
    </row>
    <row r="17" spans="1:13" ht="15" x14ac:dyDescent="0.2">
      <c r="A17" s="109" t="s">
        <v>10</v>
      </c>
      <c r="B17" s="117" t="s">
        <v>19</v>
      </c>
      <c r="C17" s="123">
        <v>400</v>
      </c>
      <c r="D17" s="124" t="s">
        <v>16</v>
      </c>
      <c r="E17" s="80">
        <v>250</v>
      </c>
      <c r="F17" s="80">
        <v>40</v>
      </c>
      <c r="G17" s="76">
        <f>E17*C17</f>
        <v>100000</v>
      </c>
      <c r="H17" s="76">
        <f>F17*C17</f>
        <v>16000</v>
      </c>
      <c r="I17" s="77">
        <f>H17+G17</f>
        <v>116000</v>
      </c>
      <c r="L17" s="101"/>
      <c r="M17" s="102"/>
    </row>
    <row r="18" spans="1:13" ht="30" x14ac:dyDescent="0.2">
      <c r="A18" s="109">
        <v>2.4</v>
      </c>
      <c r="B18" s="117" t="s">
        <v>91</v>
      </c>
      <c r="C18" s="125"/>
      <c r="D18" s="125"/>
      <c r="E18" s="76"/>
      <c r="F18" s="121"/>
      <c r="G18" s="76"/>
      <c r="H18" s="76"/>
      <c r="I18" s="77"/>
    </row>
    <row r="19" spans="1:13" ht="15" x14ac:dyDescent="0.2">
      <c r="A19" s="126" t="s">
        <v>10</v>
      </c>
      <c r="B19" s="127" t="s">
        <v>21</v>
      </c>
      <c r="C19" s="123">
        <v>100</v>
      </c>
      <c r="D19" s="124" t="s">
        <v>22</v>
      </c>
      <c r="E19" s="80">
        <v>400</v>
      </c>
      <c r="F19" s="80">
        <v>60</v>
      </c>
      <c r="G19" s="76">
        <f t="shared" ref="G19:G20" si="0">E19*C19</f>
        <v>40000</v>
      </c>
      <c r="H19" s="76">
        <f t="shared" ref="H19:H20" si="1">F19*C19</f>
        <v>6000</v>
      </c>
      <c r="I19" s="77">
        <f t="shared" ref="I19:I20" si="2">H19+G19</f>
        <v>46000</v>
      </c>
      <c r="L19" s="101"/>
      <c r="M19" s="102"/>
    </row>
    <row r="20" spans="1:13" s="129" customFormat="1" ht="15" x14ac:dyDescent="0.2">
      <c r="A20" s="128">
        <v>2.5</v>
      </c>
      <c r="B20" s="117" t="s">
        <v>23</v>
      </c>
      <c r="C20" s="123">
        <v>1</v>
      </c>
      <c r="D20" s="124" t="s">
        <v>24</v>
      </c>
      <c r="E20" s="80">
        <v>70000</v>
      </c>
      <c r="F20" s="80">
        <v>15000</v>
      </c>
      <c r="G20" s="76">
        <f t="shared" si="0"/>
        <v>70000</v>
      </c>
      <c r="H20" s="76">
        <f t="shared" si="1"/>
        <v>15000</v>
      </c>
      <c r="I20" s="77">
        <f t="shared" si="2"/>
        <v>85000</v>
      </c>
      <c r="K20" s="72"/>
      <c r="L20" s="101"/>
      <c r="M20" s="102"/>
    </row>
    <row r="21" spans="1:13" ht="15" x14ac:dyDescent="0.2">
      <c r="A21" s="130">
        <v>3</v>
      </c>
      <c r="B21" s="131" t="s">
        <v>25</v>
      </c>
      <c r="C21" s="132"/>
      <c r="D21" s="133"/>
      <c r="E21" s="134"/>
      <c r="F21" s="134"/>
      <c r="G21" s="135"/>
      <c r="H21" s="135"/>
      <c r="I21" s="136"/>
    </row>
    <row r="22" spans="1:13" ht="63" customHeight="1" x14ac:dyDescent="0.2">
      <c r="A22" s="137">
        <v>3.1</v>
      </c>
      <c r="B22" s="117" t="s">
        <v>92</v>
      </c>
      <c r="C22" s="138"/>
      <c r="D22" s="138"/>
      <c r="E22" s="139"/>
      <c r="F22" s="139"/>
      <c r="G22" s="139"/>
      <c r="H22" s="139"/>
      <c r="I22" s="140"/>
    </row>
    <row r="23" spans="1:13" ht="15" x14ac:dyDescent="0.2">
      <c r="A23" s="137" t="s">
        <v>10</v>
      </c>
      <c r="B23" s="117" t="s">
        <v>27</v>
      </c>
      <c r="C23" s="141">
        <v>20</v>
      </c>
      <c r="D23" s="142" t="s">
        <v>16</v>
      </c>
      <c r="E23" s="80">
        <v>3650</v>
      </c>
      <c r="F23" s="80">
        <v>900</v>
      </c>
      <c r="G23" s="76">
        <f>E23*C23</f>
        <v>73000</v>
      </c>
      <c r="H23" s="76">
        <f>F23*C23</f>
        <v>18000</v>
      </c>
      <c r="I23" s="77">
        <f>H23+G23</f>
        <v>91000</v>
      </c>
      <c r="L23" s="101"/>
      <c r="M23" s="102"/>
    </row>
    <row r="24" spans="1:13" ht="30" x14ac:dyDescent="0.2">
      <c r="A24" s="137">
        <v>3.2</v>
      </c>
      <c r="B24" s="120" t="s">
        <v>93</v>
      </c>
      <c r="C24" s="138"/>
      <c r="D24" s="138"/>
      <c r="E24" s="139"/>
      <c r="F24" s="139"/>
      <c r="G24" s="139"/>
      <c r="H24" s="139"/>
      <c r="I24" s="140"/>
    </row>
    <row r="25" spans="1:13" ht="15" x14ac:dyDescent="0.2">
      <c r="A25" s="137" t="s">
        <v>10</v>
      </c>
      <c r="B25" s="120" t="s">
        <v>29</v>
      </c>
      <c r="C25" s="143">
        <v>40</v>
      </c>
      <c r="D25" s="144" t="s">
        <v>16</v>
      </c>
      <c r="E25" s="80">
        <v>3500</v>
      </c>
      <c r="F25" s="80">
        <v>900</v>
      </c>
      <c r="G25" s="76">
        <f t="shared" ref="G25:G27" si="3">E25*C25</f>
        <v>140000</v>
      </c>
      <c r="H25" s="76">
        <f t="shared" ref="H25:H27" si="4">F25*C25</f>
        <v>36000</v>
      </c>
      <c r="I25" s="77">
        <f t="shared" ref="I25:I27" si="5">H25+G25</f>
        <v>176000</v>
      </c>
      <c r="L25" s="101"/>
      <c r="M25" s="102"/>
    </row>
    <row r="26" spans="1:13" ht="15" x14ac:dyDescent="0.2">
      <c r="A26" s="137" t="s">
        <v>30</v>
      </c>
      <c r="B26" s="120" t="s">
        <v>31</v>
      </c>
      <c r="C26" s="143">
        <v>1</v>
      </c>
      <c r="D26" s="144" t="s">
        <v>16</v>
      </c>
      <c r="E26" s="80">
        <v>3850</v>
      </c>
      <c r="F26" s="80">
        <v>900</v>
      </c>
      <c r="G26" s="76">
        <f t="shared" si="3"/>
        <v>3850</v>
      </c>
      <c r="H26" s="76">
        <f t="shared" si="4"/>
        <v>900</v>
      </c>
      <c r="I26" s="77">
        <f t="shared" si="5"/>
        <v>4750</v>
      </c>
      <c r="L26" s="101"/>
      <c r="M26" s="102"/>
    </row>
    <row r="27" spans="1:13" ht="15" x14ac:dyDescent="0.2">
      <c r="A27" s="137" t="s">
        <v>32</v>
      </c>
      <c r="B27" s="120" t="s">
        <v>33</v>
      </c>
      <c r="C27" s="145">
        <v>40</v>
      </c>
      <c r="D27" s="144" t="s">
        <v>16</v>
      </c>
      <c r="E27" s="80">
        <v>3850</v>
      </c>
      <c r="F27" s="80">
        <v>900</v>
      </c>
      <c r="G27" s="76">
        <f t="shared" si="3"/>
        <v>154000</v>
      </c>
      <c r="H27" s="76">
        <f t="shared" si="4"/>
        <v>36000</v>
      </c>
      <c r="I27" s="77">
        <f t="shared" si="5"/>
        <v>190000</v>
      </c>
      <c r="L27" s="101"/>
      <c r="M27" s="102"/>
    </row>
    <row r="28" spans="1:13" ht="15" customHeight="1" x14ac:dyDescent="0.25">
      <c r="A28" s="103">
        <v>4</v>
      </c>
      <c r="B28" s="431" t="s">
        <v>34</v>
      </c>
      <c r="C28" s="432"/>
      <c r="D28" s="433"/>
      <c r="E28" s="146"/>
      <c r="F28" s="146"/>
      <c r="G28" s="147"/>
      <c r="H28" s="147"/>
      <c r="I28" s="148"/>
    </row>
    <row r="29" spans="1:13" ht="45" x14ac:dyDescent="0.25">
      <c r="A29" s="149">
        <v>4.0999999999999996</v>
      </c>
      <c r="B29" s="150" t="s">
        <v>35</v>
      </c>
      <c r="C29" s="150"/>
      <c r="D29" s="150"/>
      <c r="E29" s="151"/>
      <c r="F29" s="151"/>
      <c r="G29" s="152"/>
      <c r="H29" s="152"/>
      <c r="I29" s="153"/>
    </row>
    <row r="30" spans="1:13" ht="15" x14ac:dyDescent="0.25">
      <c r="A30" s="154" t="s">
        <v>10</v>
      </c>
      <c r="B30" s="155" t="s">
        <v>36</v>
      </c>
      <c r="C30" s="156">
        <v>230</v>
      </c>
      <c r="D30" s="144" t="s">
        <v>37</v>
      </c>
      <c r="E30" s="80">
        <v>740</v>
      </c>
      <c r="F30" s="80">
        <v>200</v>
      </c>
      <c r="G30" s="76">
        <f t="shared" ref="G30:G33" si="6">E30*C30</f>
        <v>170200</v>
      </c>
      <c r="H30" s="76">
        <f t="shared" ref="H30:H33" si="7">F30*C30</f>
        <v>46000</v>
      </c>
      <c r="I30" s="77">
        <f t="shared" ref="I30:I33" si="8">H30+G30</f>
        <v>216200</v>
      </c>
      <c r="L30" s="101"/>
      <c r="M30" s="102"/>
    </row>
    <row r="31" spans="1:13" ht="15" x14ac:dyDescent="0.25">
      <c r="A31" s="154" t="s">
        <v>30</v>
      </c>
      <c r="B31" s="155" t="s">
        <v>38</v>
      </c>
      <c r="C31" s="156">
        <v>100</v>
      </c>
      <c r="D31" s="144" t="s">
        <v>37</v>
      </c>
      <c r="E31" s="80">
        <v>975</v>
      </c>
      <c r="F31" s="80">
        <v>210</v>
      </c>
      <c r="G31" s="76">
        <f t="shared" si="6"/>
        <v>97500</v>
      </c>
      <c r="H31" s="76">
        <f t="shared" si="7"/>
        <v>21000</v>
      </c>
      <c r="I31" s="77">
        <f t="shared" si="8"/>
        <v>118500</v>
      </c>
      <c r="L31" s="101"/>
      <c r="M31" s="102"/>
    </row>
    <row r="32" spans="1:13" ht="15" x14ac:dyDescent="0.25">
      <c r="A32" s="154" t="s">
        <v>32</v>
      </c>
      <c r="B32" s="155" t="s">
        <v>39</v>
      </c>
      <c r="C32" s="156">
        <v>30</v>
      </c>
      <c r="D32" s="144" t="s">
        <v>37</v>
      </c>
      <c r="E32" s="80">
        <v>1496</v>
      </c>
      <c r="F32" s="80">
        <v>250</v>
      </c>
      <c r="G32" s="76">
        <f t="shared" si="6"/>
        <v>44880</v>
      </c>
      <c r="H32" s="76">
        <f t="shared" si="7"/>
        <v>7500</v>
      </c>
      <c r="I32" s="77">
        <f t="shared" si="8"/>
        <v>52380</v>
      </c>
      <c r="L32" s="101"/>
      <c r="M32" s="102"/>
    </row>
    <row r="33" spans="1:13" ht="15" x14ac:dyDescent="0.25">
      <c r="A33" s="154" t="s">
        <v>40</v>
      </c>
      <c r="B33" s="155" t="s">
        <v>41</v>
      </c>
      <c r="C33" s="156">
        <v>1</v>
      </c>
      <c r="D33" s="144" t="s">
        <v>42</v>
      </c>
      <c r="E33" s="80">
        <v>50000</v>
      </c>
      <c r="F33" s="80">
        <v>20000</v>
      </c>
      <c r="G33" s="76">
        <f t="shared" si="6"/>
        <v>50000</v>
      </c>
      <c r="H33" s="76">
        <f t="shared" si="7"/>
        <v>20000</v>
      </c>
      <c r="I33" s="77">
        <f t="shared" si="8"/>
        <v>70000</v>
      </c>
      <c r="L33" s="101"/>
      <c r="M33" s="102"/>
    </row>
    <row r="34" spans="1:13" ht="15" x14ac:dyDescent="0.25">
      <c r="A34" s="103">
        <v>5</v>
      </c>
      <c r="B34" s="157" t="s">
        <v>43</v>
      </c>
      <c r="C34" s="158"/>
      <c r="D34" s="158"/>
      <c r="E34" s="159"/>
      <c r="F34" s="159"/>
      <c r="G34" s="160"/>
      <c r="H34" s="161"/>
      <c r="I34" s="162"/>
    </row>
    <row r="35" spans="1:13" ht="32.25" x14ac:dyDescent="0.25">
      <c r="A35" s="149">
        <v>5.0999999999999996</v>
      </c>
      <c r="B35" s="163" t="s">
        <v>94</v>
      </c>
      <c r="C35" s="150"/>
      <c r="D35" s="150"/>
      <c r="E35" s="164"/>
      <c r="F35" s="164"/>
      <c r="G35" s="165"/>
      <c r="H35" s="166"/>
      <c r="I35" s="167"/>
    </row>
    <row r="36" spans="1:13" ht="15" x14ac:dyDescent="0.25">
      <c r="A36" s="168" t="str">
        <f>A30</f>
        <v>a</v>
      </c>
      <c r="B36" s="155" t="str">
        <f>B30</f>
        <v>1'' Dia</v>
      </c>
      <c r="C36" s="169">
        <f>C30</f>
        <v>230</v>
      </c>
      <c r="D36" s="170" t="str">
        <f>D30</f>
        <v>Rft</v>
      </c>
      <c r="E36" s="80">
        <v>460</v>
      </c>
      <c r="F36" s="80">
        <v>90</v>
      </c>
      <c r="G36" s="76">
        <f t="shared" ref="G36:G38" si="9">E36*C36</f>
        <v>105800</v>
      </c>
      <c r="H36" s="76">
        <f t="shared" ref="H36:H38" si="10">F36*C36</f>
        <v>20700</v>
      </c>
      <c r="I36" s="77">
        <f t="shared" ref="I36:I38" si="11">H36+G36</f>
        <v>126500</v>
      </c>
      <c r="L36" s="101"/>
      <c r="M36" s="102"/>
    </row>
    <row r="37" spans="1:13" ht="15" x14ac:dyDescent="0.25">
      <c r="A37" s="168" t="str">
        <f t="shared" ref="A37:D38" si="12">A31</f>
        <v>b</v>
      </c>
      <c r="B37" s="155" t="str">
        <f t="shared" si="12"/>
        <v>1- 1/4" Dia</v>
      </c>
      <c r="C37" s="169">
        <f t="shared" si="12"/>
        <v>100</v>
      </c>
      <c r="D37" s="170" t="str">
        <f t="shared" si="12"/>
        <v>Rft</v>
      </c>
      <c r="E37" s="80">
        <v>610</v>
      </c>
      <c r="F37" s="80">
        <v>90</v>
      </c>
      <c r="G37" s="76">
        <f t="shared" si="9"/>
        <v>61000</v>
      </c>
      <c r="H37" s="76">
        <f t="shared" si="10"/>
        <v>9000</v>
      </c>
      <c r="I37" s="77">
        <f t="shared" si="11"/>
        <v>70000</v>
      </c>
      <c r="L37" s="101"/>
      <c r="M37" s="102"/>
    </row>
    <row r="38" spans="1:13" ht="15" x14ac:dyDescent="0.25">
      <c r="A38" s="168" t="str">
        <f t="shared" si="12"/>
        <v>c</v>
      </c>
      <c r="B38" s="155" t="str">
        <f t="shared" si="12"/>
        <v>2" Dia</v>
      </c>
      <c r="C38" s="169">
        <f t="shared" si="12"/>
        <v>30</v>
      </c>
      <c r="D38" s="170" t="str">
        <f t="shared" si="12"/>
        <v>Rft</v>
      </c>
      <c r="E38" s="80">
        <v>820</v>
      </c>
      <c r="F38" s="80">
        <v>110</v>
      </c>
      <c r="G38" s="76">
        <f t="shared" si="9"/>
        <v>24600</v>
      </c>
      <c r="H38" s="76">
        <f t="shared" si="10"/>
        <v>3300</v>
      </c>
      <c r="I38" s="77">
        <f t="shared" si="11"/>
        <v>27900</v>
      </c>
      <c r="L38" s="101"/>
      <c r="M38" s="102"/>
    </row>
    <row r="39" spans="1:13" s="129" customFormat="1" ht="28.5" customHeight="1" thickBot="1" x14ac:dyDescent="0.25">
      <c r="A39" s="171">
        <v>6</v>
      </c>
      <c r="B39" s="172" t="s">
        <v>45</v>
      </c>
      <c r="C39" s="173"/>
      <c r="D39" s="173"/>
      <c r="E39" s="174"/>
      <c r="F39" s="174"/>
      <c r="G39" s="174"/>
      <c r="H39" s="174"/>
      <c r="I39" s="175"/>
    </row>
    <row r="40" spans="1:13" ht="15" x14ac:dyDescent="0.25">
      <c r="A40" s="176">
        <v>6.1</v>
      </c>
      <c r="B40" s="177" t="s">
        <v>46</v>
      </c>
      <c r="C40" s="178"/>
      <c r="D40" s="178"/>
      <c r="E40" s="179"/>
      <c r="F40" s="179"/>
      <c r="G40" s="180"/>
      <c r="H40" s="180"/>
      <c r="I40" s="181"/>
    </row>
    <row r="41" spans="1:13" ht="15" x14ac:dyDescent="0.2">
      <c r="A41" s="182" t="s">
        <v>10</v>
      </c>
      <c r="B41" s="183" t="s">
        <v>47</v>
      </c>
      <c r="C41" s="184">
        <v>6</v>
      </c>
      <c r="D41" s="185" t="s">
        <v>48</v>
      </c>
      <c r="E41" s="80">
        <v>6200</v>
      </c>
      <c r="F41" s="80">
        <v>1000</v>
      </c>
      <c r="G41" s="76">
        <f t="shared" ref="G41:G42" si="13">E41*C41</f>
        <v>37200</v>
      </c>
      <c r="H41" s="76">
        <f t="shared" ref="H41:H42" si="14">F41*C41</f>
        <v>6000</v>
      </c>
      <c r="I41" s="77">
        <f t="shared" ref="I41:I42" si="15">H41+G41</f>
        <v>43200</v>
      </c>
      <c r="L41" s="101"/>
      <c r="M41" s="102"/>
    </row>
    <row r="42" spans="1:13" ht="15" x14ac:dyDescent="0.2">
      <c r="A42" s="182"/>
      <c r="B42" s="183" t="s">
        <v>49</v>
      </c>
      <c r="C42" s="184">
        <v>12</v>
      </c>
      <c r="D42" s="185" t="s">
        <v>48</v>
      </c>
      <c r="E42" s="80">
        <v>9500</v>
      </c>
      <c r="F42" s="80">
        <v>1000</v>
      </c>
      <c r="G42" s="76">
        <f t="shared" si="13"/>
        <v>114000</v>
      </c>
      <c r="H42" s="76">
        <f t="shared" si="14"/>
        <v>12000</v>
      </c>
      <c r="I42" s="77">
        <f t="shared" si="15"/>
        <v>126000</v>
      </c>
      <c r="L42" s="101"/>
      <c r="M42" s="102"/>
    </row>
    <row r="43" spans="1:13" ht="15" x14ac:dyDescent="0.2">
      <c r="A43" s="182"/>
      <c r="B43" s="183"/>
      <c r="C43" s="184"/>
      <c r="D43" s="185"/>
      <c r="E43" s="186"/>
      <c r="F43" s="186"/>
      <c r="G43" s="187"/>
      <c r="H43" s="187"/>
      <c r="I43" s="188"/>
    </row>
    <row r="44" spans="1:13" ht="15" x14ac:dyDescent="0.2">
      <c r="A44" s="182">
        <v>6.2</v>
      </c>
      <c r="B44" s="189" t="s">
        <v>50</v>
      </c>
      <c r="C44" s="184"/>
      <c r="D44" s="185"/>
      <c r="E44" s="186"/>
      <c r="F44" s="186"/>
      <c r="G44" s="187"/>
      <c r="H44" s="187"/>
      <c r="I44" s="188"/>
    </row>
    <row r="45" spans="1:13" ht="15" x14ac:dyDescent="0.2">
      <c r="A45" s="182" t="s">
        <v>10</v>
      </c>
      <c r="B45" s="183" t="s">
        <v>51</v>
      </c>
      <c r="C45" s="184">
        <v>2</v>
      </c>
      <c r="D45" s="185" t="s">
        <v>48</v>
      </c>
      <c r="E45" s="80">
        <v>13000</v>
      </c>
      <c r="F45" s="80">
        <v>1000</v>
      </c>
      <c r="G45" s="76">
        <f>E45*C45</f>
        <v>26000</v>
      </c>
      <c r="H45" s="76">
        <f>F45*C45</f>
        <v>2000</v>
      </c>
      <c r="I45" s="77">
        <f>H45+G45</f>
        <v>28000</v>
      </c>
      <c r="L45" s="101"/>
      <c r="M45" s="102"/>
    </row>
    <row r="46" spans="1:13" ht="15" x14ac:dyDescent="0.2">
      <c r="A46" s="182"/>
      <c r="B46" s="183" t="s">
        <v>52</v>
      </c>
      <c r="C46" s="184">
        <v>4</v>
      </c>
      <c r="D46" s="185" t="s">
        <v>48</v>
      </c>
      <c r="E46" s="80">
        <v>15800</v>
      </c>
      <c r="F46" s="80">
        <v>1000</v>
      </c>
      <c r="G46" s="76">
        <f>E46*C46</f>
        <v>63200</v>
      </c>
      <c r="H46" s="76">
        <f>F46*C46</f>
        <v>4000</v>
      </c>
      <c r="I46" s="77">
        <f>H46+G46</f>
        <v>67200</v>
      </c>
      <c r="L46" s="101"/>
      <c r="M46" s="102"/>
    </row>
    <row r="47" spans="1:13" ht="15" x14ac:dyDescent="0.2">
      <c r="A47" s="182"/>
      <c r="B47" s="183"/>
      <c r="C47" s="190"/>
      <c r="D47" s="191"/>
      <c r="E47" s="186"/>
      <c r="F47" s="186"/>
      <c r="G47" s="187"/>
      <c r="H47" s="187"/>
      <c r="I47" s="188"/>
    </row>
    <row r="48" spans="1:13" ht="15" x14ac:dyDescent="0.2">
      <c r="A48" s="182">
        <v>6.3</v>
      </c>
      <c r="B48" s="189" t="s">
        <v>53</v>
      </c>
      <c r="C48" s="190"/>
      <c r="D48" s="191"/>
      <c r="E48" s="186"/>
      <c r="F48" s="186"/>
      <c r="G48" s="187"/>
      <c r="H48" s="187"/>
      <c r="I48" s="188"/>
    </row>
    <row r="49" spans="1:13" ht="15" x14ac:dyDescent="0.2">
      <c r="A49" s="182" t="s">
        <v>10</v>
      </c>
      <c r="B49" s="183" t="s">
        <v>54</v>
      </c>
      <c r="C49" s="184">
        <v>2</v>
      </c>
      <c r="D49" s="185" t="s">
        <v>48</v>
      </c>
      <c r="E49" s="80">
        <v>5500</v>
      </c>
      <c r="F49" s="80">
        <v>1000</v>
      </c>
      <c r="G49" s="76">
        <f t="shared" ref="G49:G50" si="16">E49*C49</f>
        <v>11000</v>
      </c>
      <c r="H49" s="76">
        <f t="shared" ref="H49:H50" si="17">F49*C49</f>
        <v>2000</v>
      </c>
      <c r="I49" s="77">
        <f t="shared" ref="I49:I50" si="18">H49+G49</f>
        <v>13000</v>
      </c>
      <c r="L49" s="101"/>
      <c r="M49" s="102"/>
    </row>
    <row r="50" spans="1:13" ht="15" x14ac:dyDescent="0.2">
      <c r="A50" s="182"/>
      <c r="B50" s="183" t="s">
        <v>55</v>
      </c>
      <c r="C50" s="184">
        <v>4</v>
      </c>
      <c r="D50" s="185" t="s">
        <v>48</v>
      </c>
      <c r="E50" s="80">
        <v>9500</v>
      </c>
      <c r="F50" s="80">
        <v>1000</v>
      </c>
      <c r="G50" s="76">
        <f t="shared" si="16"/>
        <v>38000</v>
      </c>
      <c r="H50" s="76">
        <f t="shared" si="17"/>
        <v>4000</v>
      </c>
      <c r="I50" s="77">
        <f t="shared" si="18"/>
        <v>42000</v>
      </c>
      <c r="L50" s="101"/>
      <c r="M50" s="102"/>
    </row>
    <row r="51" spans="1:13" ht="15" x14ac:dyDescent="0.2">
      <c r="A51" s="182"/>
      <c r="B51" s="183"/>
      <c r="C51" s="184"/>
      <c r="D51" s="185"/>
      <c r="E51" s="186"/>
      <c r="F51" s="186"/>
      <c r="G51" s="187"/>
      <c r="H51" s="187"/>
      <c r="I51" s="188"/>
    </row>
    <row r="52" spans="1:13" ht="15" x14ac:dyDescent="0.2">
      <c r="A52" s="182">
        <v>6.4</v>
      </c>
      <c r="B52" s="189" t="s">
        <v>56</v>
      </c>
      <c r="C52" s="184"/>
      <c r="D52" s="185"/>
      <c r="E52" s="186"/>
      <c r="F52" s="186"/>
      <c r="G52" s="187"/>
      <c r="H52" s="187"/>
      <c r="I52" s="188"/>
    </row>
    <row r="53" spans="1:13" ht="15" x14ac:dyDescent="0.2">
      <c r="A53" s="192" t="s">
        <v>10</v>
      </c>
      <c r="B53" s="183" t="s">
        <v>57</v>
      </c>
      <c r="C53" s="184">
        <v>2</v>
      </c>
      <c r="D53" s="185" t="s">
        <v>48</v>
      </c>
      <c r="E53" s="80">
        <v>65000</v>
      </c>
      <c r="F53" s="80">
        <v>3500</v>
      </c>
      <c r="G53" s="76">
        <f>E53*C53</f>
        <v>130000</v>
      </c>
      <c r="H53" s="76">
        <f>F53*C53</f>
        <v>7000</v>
      </c>
      <c r="I53" s="77">
        <f>H53+G53</f>
        <v>137000</v>
      </c>
      <c r="L53" s="101"/>
      <c r="M53" s="102"/>
    </row>
    <row r="54" spans="1:13" ht="15" x14ac:dyDescent="0.2">
      <c r="A54" s="192"/>
      <c r="B54" s="183" t="s">
        <v>58</v>
      </c>
      <c r="C54" s="184">
        <v>4</v>
      </c>
      <c r="D54" s="185" t="s">
        <v>48</v>
      </c>
      <c r="E54" s="80">
        <v>70000</v>
      </c>
      <c r="F54" s="80">
        <v>3500</v>
      </c>
      <c r="G54" s="76">
        <f>E54*C54</f>
        <v>280000</v>
      </c>
      <c r="H54" s="76">
        <f>F54*C54</f>
        <v>14000</v>
      </c>
      <c r="I54" s="77">
        <f>H54+G54</f>
        <v>294000</v>
      </c>
      <c r="L54" s="101"/>
      <c r="M54" s="102"/>
    </row>
    <row r="55" spans="1:13" ht="15" x14ac:dyDescent="0.25">
      <c r="A55" s="193">
        <v>7</v>
      </c>
      <c r="B55" s="194" t="s">
        <v>59</v>
      </c>
      <c r="C55" s="195"/>
      <c r="D55" s="195"/>
      <c r="E55" s="196"/>
      <c r="F55" s="196"/>
      <c r="G55" s="161"/>
      <c r="H55" s="161"/>
      <c r="I55" s="162"/>
    </row>
    <row r="56" spans="1:13" ht="15" x14ac:dyDescent="0.2">
      <c r="A56" s="197" t="s">
        <v>10</v>
      </c>
      <c r="B56" s="198" t="s">
        <v>60</v>
      </c>
      <c r="C56" s="184">
        <v>12</v>
      </c>
      <c r="D56" s="185" t="s">
        <v>48</v>
      </c>
      <c r="E56" s="80">
        <v>7500</v>
      </c>
      <c r="F56" s="80">
        <v>1000</v>
      </c>
      <c r="G56" s="76">
        <f t="shared" ref="G56:G57" si="19">E56*C56</f>
        <v>90000</v>
      </c>
      <c r="H56" s="76">
        <f t="shared" ref="H56:H57" si="20">F56*C56</f>
        <v>12000</v>
      </c>
      <c r="I56" s="77">
        <f t="shared" ref="I56:I57" si="21">H56+G56</f>
        <v>102000</v>
      </c>
      <c r="L56" s="101"/>
      <c r="M56" s="102"/>
    </row>
    <row r="57" spans="1:13" ht="15" x14ac:dyDescent="0.2">
      <c r="A57" s="197" t="s">
        <v>30</v>
      </c>
      <c r="B57" s="198" t="s">
        <v>61</v>
      </c>
      <c r="C57" s="184">
        <v>12</v>
      </c>
      <c r="D57" s="185" t="s">
        <v>48</v>
      </c>
      <c r="E57" s="80">
        <v>7300</v>
      </c>
      <c r="F57" s="80">
        <v>1000</v>
      </c>
      <c r="G57" s="76">
        <f t="shared" si="19"/>
        <v>87600</v>
      </c>
      <c r="H57" s="76">
        <f t="shared" si="20"/>
        <v>12000</v>
      </c>
      <c r="I57" s="77">
        <f t="shared" si="21"/>
        <v>99600</v>
      </c>
      <c r="L57" s="101"/>
      <c r="M57" s="102"/>
    </row>
    <row r="58" spans="1:13" ht="15" x14ac:dyDescent="0.25">
      <c r="A58" s="193">
        <v>8</v>
      </c>
      <c r="B58" s="194" t="s">
        <v>62</v>
      </c>
      <c r="C58" s="195"/>
      <c r="D58" s="195"/>
      <c r="E58" s="196"/>
      <c r="F58" s="196"/>
      <c r="G58" s="161"/>
      <c r="H58" s="161"/>
      <c r="I58" s="162"/>
    </row>
    <row r="59" spans="1:13" ht="30" x14ac:dyDescent="0.2">
      <c r="A59" s="199">
        <v>8.1</v>
      </c>
      <c r="B59" s="110" t="s">
        <v>63</v>
      </c>
      <c r="C59" s="200"/>
      <c r="D59" s="201"/>
      <c r="E59" s="202"/>
      <c r="F59" s="202"/>
      <c r="G59" s="203"/>
      <c r="H59" s="203"/>
      <c r="I59" s="204"/>
    </row>
    <row r="60" spans="1:13" ht="15" x14ac:dyDescent="0.2">
      <c r="A60" s="192" t="s">
        <v>10</v>
      </c>
      <c r="B60" s="155" t="s">
        <v>64</v>
      </c>
      <c r="C60" s="145">
        <v>150</v>
      </c>
      <c r="D60" s="144" t="s">
        <v>65</v>
      </c>
      <c r="E60" s="80">
        <v>425</v>
      </c>
      <c r="F60" s="80">
        <v>60</v>
      </c>
      <c r="G60" s="76">
        <f t="shared" ref="G60:G61" si="22">E60*C60</f>
        <v>63750</v>
      </c>
      <c r="H60" s="76">
        <f t="shared" ref="H60:H61" si="23">F60*C60</f>
        <v>9000</v>
      </c>
      <c r="I60" s="77">
        <f t="shared" ref="I60:I61" si="24">H60+G60</f>
        <v>72750</v>
      </c>
      <c r="L60" s="101"/>
      <c r="M60" s="102"/>
    </row>
    <row r="61" spans="1:13" ht="15" customHeight="1" x14ac:dyDescent="0.2">
      <c r="A61" s="192" t="s">
        <v>30</v>
      </c>
      <c r="B61" s="205" t="s">
        <v>66</v>
      </c>
      <c r="C61" s="169">
        <v>1</v>
      </c>
      <c r="D61" s="170" t="s">
        <v>42</v>
      </c>
      <c r="E61" s="80">
        <v>15000</v>
      </c>
      <c r="F61" s="80">
        <v>5000</v>
      </c>
      <c r="G61" s="76">
        <f t="shared" si="22"/>
        <v>15000</v>
      </c>
      <c r="H61" s="76">
        <f t="shared" si="23"/>
        <v>5000</v>
      </c>
      <c r="I61" s="77">
        <f t="shared" si="24"/>
        <v>20000</v>
      </c>
      <c r="L61" s="101"/>
      <c r="M61" s="102"/>
    </row>
    <row r="62" spans="1:13" ht="15" x14ac:dyDescent="0.25">
      <c r="A62" s="206">
        <v>9</v>
      </c>
      <c r="B62" s="194" t="s">
        <v>67</v>
      </c>
      <c r="C62" s="195"/>
      <c r="D62" s="195"/>
      <c r="E62" s="196"/>
      <c r="F62" s="196"/>
      <c r="G62" s="161"/>
      <c r="H62" s="161"/>
      <c r="I62" s="162"/>
    </row>
    <row r="63" spans="1:13" ht="15" x14ac:dyDescent="0.2">
      <c r="A63" s="137"/>
      <c r="B63" s="183" t="s">
        <v>68</v>
      </c>
      <c r="C63" s="184">
        <v>1</v>
      </c>
      <c r="D63" s="185" t="s">
        <v>24</v>
      </c>
      <c r="E63" s="80">
        <v>0</v>
      </c>
      <c r="F63" s="80">
        <v>35000</v>
      </c>
      <c r="G63" s="76">
        <f>E63*C63</f>
        <v>0</v>
      </c>
      <c r="H63" s="76">
        <f>F63*C63</f>
        <v>35000</v>
      </c>
      <c r="I63" s="77">
        <f>H63+G63</f>
        <v>35000</v>
      </c>
      <c r="L63" s="101"/>
      <c r="M63" s="102"/>
    </row>
    <row r="64" spans="1:13" ht="15" x14ac:dyDescent="0.25">
      <c r="A64" s="206">
        <v>10</v>
      </c>
      <c r="B64" s="194" t="s">
        <v>69</v>
      </c>
      <c r="C64" s="195"/>
      <c r="D64" s="195"/>
      <c r="E64" s="196"/>
      <c r="F64" s="196"/>
      <c r="G64" s="161"/>
      <c r="H64" s="161"/>
      <c r="I64" s="162"/>
    </row>
    <row r="65" spans="1:13" ht="30" x14ac:dyDescent="0.2">
      <c r="A65" s="199">
        <v>10.1</v>
      </c>
      <c r="B65" s="207" t="s">
        <v>70</v>
      </c>
      <c r="C65" s="184">
        <v>4</v>
      </c>
      <c r="D65" s="185" t="s">
        <v>12</v>
      </c>
      <c r="E65" s="80">
        <v>0</v>
      </c>
      <c r="F65" s="80">
        <v>30000</v>
      </c>
      <c r="G65" s="76">
        <f t="shared" ref="G65:G75" si="25">E65*C65</f>
        <v>0</v>
      </c>
      <c r="H65" s="76">
        <f t="shared" ref="H65:H75" si="26">F65*C65</f>
        <v>120000</v>
      </c>
      <c r="I65" s="77">
        <f t="shared" ref="I65:I75" si="27">H65+G65</f>
        <v>120000</v>
      </c>
      <c r="L65" s="101"/>
      <c r="M65" s="102"/>
    </row>
    <row r="66" spans="1:13" ht="45" x14ac:dyDescent="0.2">
      <c r="A66" s="199">
        <v>10.199999999999999</v>
      </c>
      <c r="B66" s="207" t="s">
        <v>71</v>
      </c>
      <c r="C66" s="184">
        <v>2</v>
      </c>
      <c r="D66" s="185" t="s">
        <v>12</v>
      </c>
      <c r="E66" s="80">
        <v>0</v>
      </c>
      <c r="F66" s="80">
        <v>30000</v>
      </c>
      <c r="G66" s="76">
        <f t="shared" si="25"/>
        <v>0</v>
      </c>
      <c r="H66" s="76">
        <f t="shared" si="26"/>
        <v>60000</v>
      </c>
      <c r="I66" s="77">
        <f t="shared" si="27"/>
        <v>60000</v>
      </c>
      <c r="L66" s="101"/>
      <c r="M66" s="102"/>
    </row>
    <row r="67" spans="1:13" ht="15" x14ac:dyDescent="0.2">
      <c r="A67" s="199">
        <v>10.3</v>
      </c>
      <c r="B67" s="207" t="s">
        <v>72</v>
      </c>
      <c r="C67" s="184">
        <v>6</v>
      </c>
      <c r="D67" s="185" t="s">
        <v>12</v>
      </c>
      <c r="E67" s="80">
        <v>42000</v>
      </c>
      <c r="F67" s="80">
        <v>2000</v>
      </c>
      <c r="G67" s="76">
        <f t="shared" si="25"/>
        <v>252000</v>
      </c>
      <c r="H67" s="76">
        <f t="shared" si="26"/>
        <v>12000</v>
      </c>
      <c r="I67" s="77">
        <f t="shared" si="27"/>
        <v>264000</v>
      </c>
      <c r="L67" s="101"/>
      <c r="M67" s="102"/>
    </row>
    <row r="68" spans="1:13" ht="15" x14ac:dyDescent="0.2">
      <c r="A68" s="199">
        <v>10.4</v>
      </c>
      <c r="B68" s="207" t="s">
        <v>73</v>
      </c>
      <c r="C68" s="184">
        <v>6</v>
      </c>
      <c r="D68" s="185" t="s">
        <v>24</v>
      </c>
      <c r="E68" s="80">
        <v>5000</v>
      </c>
      <c r="F68" s="80">
        <v>1500</v>
      </c>
      <c r="G68" s="76">
        <f t="shared" si="25"/>
        <v>30000</v>
      </c>
      <c r="H68" s="76">
        <f t="shared" si="26"/>
        <v>9000</v>
      </c>
      <c r="I68" s="77">
        <f t="shared" si="27"/>
        <v>39000</v>
      </c>
      <c r="L68" s="101"/>
      <c r="M68" s="102"/>
    </row>
    <row r="69" spans="1:13" ht="15" x14ac:dyDescent="0.2">
      <c r="A69" s="199">
        <v>10.5</v>
      </c>
      <c r="B69" s="207" t="s">
        <v>74</v>
      </c>
      <c r="C69" s="184">
        <v>6</v>
      </c>
      <c r="D69" s="185" t="s">
        <v>24</v>
      </c>
      <c r="E69" s="80">
        <v>6000</v>
      </c>
      <c r="F69" s="80">
        <v>1000</v>
      </c>
      <c r="G69" s="76">
        <f t="shared" si="25"/>
        <v>36000</v>
      </c>
      <c r="H69" s="76">
        <f t="shared" si="26"/>
        <v>6000</v>
      </c>
      <c r="I69" s="77">
        <f t="shared" si="27"/>
        <v>42000</v>
      </c>
      <c r="L69" s="101"/>
      <c r="M69" s="102"/>
    </row>
    <row r="70" spans="1:13" ht="15" x14ac:dyDescent="0.2">
      <c r="A70" s="199">
        <v>10.6</v>
      </c>
      <c r="B70" s="207" t="s">
        <v>75</v>
      </c>
      <c r="C70" s="184">
        <v>1</v>
      </c>
      <c r="D70" s="185" t="s">
        <v>24</v>
      </c>
      <c r="E70" s="80">
        <v>15000</v>
      </c>
      <c r="F70" s="80">
        <v>5000</v>
      </c>
      <c r="G70" s="76">
        <f t="shared" si="25"/>
        <v>15000</v>
      </c>
      <c r="H70" s="76">
        <f t="shared" si="26"/>
        <v>5000</v>
      </c>
      <c r="I70" s="77">
        <f t="shared" si="27"/>
        <v>20000</v>
      </c>
      <c r="L70" s="101"/>
      <c r="M70" s="102"/>
    </row>
    <row r="71" spans="1:13" ht="15" x14ac:dyDescent="0.2">
      <c r="A71" s="199">
        <v>10.7</v>
      </c>
      <c r="B71" s="207" t="s">
        <v>76</v>
      </c>
      <c r="C71" s="184">
        <v>1</v>
      </c>
      <c r="D71" s="185" t="s">
        <v>24</v>
      </c>
      <c r="E71" s="80">
        <v>25000</v>
      </c>
      <c r="F71" s="80">
        <v>5000</v>
      </c>
      <c r="G71" s="76">
        <f t="shared" si="25"/>
        <v>25000</v>
      </c>
      <c r="H71" s="76">
        <f t="shared" si="26"/>
        <v>5000</v>
      </c>
      <c r="I71" s="77">
        <f t="shared" si="27"/>
        <v>30000</v>
      </c>
      <c r="L71" s="101"/>
      <c r="M71" s="102"/>
    </row>
    <row r="72" spans="1:13" ht="15" x14ac:dyDescent="0.2">
      <c r="A72" s="199">
        <v>10.8</v>
      </c>
      <c r="B72" s="207" t="s">
        <v>77</v>
      </c>
      <c r="C72" s="184">
        <v>1</v>
      </c>
      <c r="D72" s="185" t="s">
        <v>24</v>
      </c>
      <c r="E72" s="80">
        <v>10000</v>
      </c>
      <c r="F72" s="80">
        <v>5000</v>
      </c>
      <c r="G72" s="76">
        <f t="shared" si="25"/>
        <v>10000</v>
      </c>
      <c r="H72" s="76">
        <f t="shared" si="26"/>
        <v>5000</v>
      </c>
      <c r="I72" s="77">
        <f t="shared" si="27"/>
        <v>15000</v>
      </c>
      <c r="L72" s="101"/>
      <c r="M72" s="102"/>
    </row>
    <row r="73" spans="1:13" ht="15" x14ac:dyDescent="0.2">
      <c r="A73" s="199">
        <v>10.9</v>
      </c>
      <c r="B73" s="110" t="s">
        <v>78</v>
      </c>
      <c r="C73" s="208">
        <v>1</v>
      </c>
      <c r="D73" s="209" t="s">
        <v>24</v>
      </c>
      <c r="E73" s="80">
        <v>10000</v>
      </c>
      <c r="F73" s="80">
        <v>5000</v>
      </c>
      <c r="G73" s="76">
        <f t="shared" si="25"/>
        <v>10000</v>
      </c>
      <c r="H73" s="76">
        <f t="shared" si="26"/>
        <v>5000</v>
      </c>
      <c r="I73" s="77">
        <f t="shared" si="27"/>
        <v>15000</v>
      </c>
      <c r="L73" s="101"/>
      <c r="M73" s="102"/>
    </row>
    <row r="74" spans="1:13" ht="15" x14ac:dyDescent="0.2">
      <c r="A74" s="199" t="s">
        <v>79</v>
      </c>
      <c r="B74" s="110" t="s">
        <v>80</v>
      </c>
      <c r="C74" s="208">
        <v>1</v>
      </c>
      <c r="D74" s="209" t="s">
        <v>24</v>
      </c>
      <c r="E74" s="80">
        <v>10000</v>
      </c>
      <c r="F74" s="80">
        <v>5000</v>
      </c>
      <c r="G74" s="76">
        <f t="shared" si="25"/>
        <v>10000</v>
      </c>
      <c r="H74" s="76">
        <f t="shared" si="26"/>
        <v>5000</v>
      </c>
      <c r="I74" s="77">
        <f t="shared" si="27"/>
        <v>15000</v>
      </c>
      <c r="L74" s="101"/>
      <c r="M74" s="102"/>
    </row>
    <row r="75" spans="1:13" ht="46.5" customHeight="1" x14ac:dyDescent="0.2">
      <c r="A75" s="210" t="s">
        <v>81</v>
      </c>
      <c r="B75" s="211" t="s">
        <v>82</v>
      </c>
      <c r="C75" s="212">
        <v>1</v>
      </c>
      <c r="D75" s="213" t="s">
        <v>24</v>
      </c>
      <c r="E75" s="80">
        <v>0</v>
      </c>
      <c r="F75" s="80">
        <v>50000</v>
      </c>
      <c r="G75" s="76">
        <f t="shared" si="25"/>
        <v>0</v>
      </c>
      <c r="H75" s="76">
        <f t="shared" si="26"/>
        <v>50000</v>
      </c>
      <c r="I75" s="77">
        <f t="shared" si="27"/>
        <v>50000</v>
      </c>
      <c r="L75" s="101"/>
      <c r="M75" s="102"/>
    </row>
    <row r="76" spans="1:13" s="129" customFormat="1" ht="21.75" customHeight="1" thickBot="1" x14ac:dyDescent="0.25">
      <c r="A76" s="214"/>
      <c r="B76" s="215" t="s">
        <v>83</v>
      </c>
      <c r="C76" s="215"/>
      <c r="D76" s="215"/>
      <c r="E76" s="216"/>
      <c r="F76" s="216"/>
      <c r="G76" s="217">
        <f t="shared" ref="G76:H76" si="28">SUM(G5:G75)</f>
        <v>5407580</v>
      </c>
      <c r="H76" s="217">
        <f t="shared" si="28"/>
        <v>1575400</v>
      </c>
      <c r="I76" s="217">
        <f>SUM(I5:I75)</f>
        <v>6982980</v>
      </c>
    </row>
  </sheetData>
  <mergeCells count="12">
    <mergeCell ref="B28:D28"/>
    <mergeCell ref="A1:G2"/>
    <mergeCell ref="H1:I2"/>
    <mergeCell ref="A3:I3"/>
    <mergeCell ref="A4:A5"/>
    <mergeCell ref="B4:B5"/>
    <mergeCell ref="C4:C5"/>
    <mergeCell ref="D4:D5"/>
    <mergeCell ref="E4:F4"/>
    <mergeCell ref="G4:H4"/>
    <mergeCell ref="I4:I5"/>
    <mergeCell ref="B7:I7"/>
  </mergeCells>
  <printOptions horizontalCentered="1"/>
  <pageMargins left="0.5" right="0.5" top="0.5" bottom="0.5" header="0.3" footer="0.3"/>
  <pageSetup paperSize="9" scale="72" fitToHeight="3" orientation="landscape" r:id="rId1"/>
  <rowBreaks count="1" manualBreakCount="1">
    <brk id="4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view="pageBreakPreview" topLeftCell="A50" zoomScale="60" zoomScaleNormal="100" workbookViewId="0">
      <selection activeCell="B17" sqref="B17"/>
    </sheetView>
  </sheetViews>
  <sheetFormatPr defaultRowHeight="12.75" x14ac:dyDescent="0.2"/>
  <cols>
    <col min="1" max="1" width="7.5" style="1" customWidth="1"/>
    <col min="2" max="2" width="54.5" style="1" customWidth="1"/>
    <col min="3" max="4" width="9.33203125" style="1" customWidth="1"/>
    <col min="5" max="9" width="15.6640625" style="261" customWidth="1"/>
    <col min="10" max="16384" width="9.33203125" style="1"/>
  </cols>
  <sheetData>
    <row r="1" spans="1:9" ht="20.45" customHeight="1" x14ac:dyDescent="0.2">
      <c r="A1" s="462" t="s">
        <v>0</v>
      </c>
      <c r="B1" s="463"/>
      <c r="C1" s="463"/>
      <c r="D1" s="463"/>
      <c r="E1" s="463"/>
      <c r="F1" s="463"/>
      <c r="G1" s="463"/>
      <c r="H1" s="466" t="s">
        <v>95</v>
      </c>
      <c r="I1" s="467"/>
    </row>
    <row r="2" spans="1:9" ht="20.100000000000001" customHeight="1" x14ac:dyDescent="0.2">
      <c r="A2" s="464"/>
      <c r="B2" s="465"/>
      <c r="C2" s="465"/>
      <c r="D2" s="465"/>
      <c r="E2" s="465"/>
      <c r="F2" s="465"/>
      <c r="G2" s="465"/>
      <c r="H2" s="468"/>
      <c r="I2" s="469"/>
    </row>
    <row r="3" spans="1:9" ht="21" customHeight="1" x14ac:dyDescent="0.2">
      <c r="A3" s="470" t="s">
        <v>96</v>
      </c>
      <c r="B3" s="471"/>
      <c r="C3" s="471"/>
      <c r="D3" s="471"/>
      <c r="E3" s="471"/>
      <c r="F3" s="471"/>
      <c r="G3" s="471"/>
      <c r="H3" s="471"/>
      <c r="I3" s="472"/>
    </row>
    <row r="4" spans="1:9" s="72" customFormat="1" ht="15.75" x14ac:dyDescent="0.2">
      <c r="A4" s="445" t="s">
        <v>3</v>
      </c>
      <c r="B4" s="447" t="s">
        <v>4</v>
      </c>
      <c r="C4" s="447" t="s">
        <v>5</v>
      </c>
      <c r="D4" s="447" t="s">
        <v>6</v>
      </c>
      <c r="E4" s="451" t="s">
        <v>84</v>
      </c>
      <c r="F4" s="452"/>
      <c r="G4" s="451" t="s">
        <v>85</v>
      </c>
      <c r="H4" s="452"/>
      <c r="I4" s="453" t="s">
        <v>86</v>
      </c>
    </row>
    <row r="5" spans="1:9" s="72" customFormat="1" ht="15.75" x14ac:dyDescent="0.25">
      <c r="A5" s="446"/>
      <c r="B5" s="448"/>
      <c r="C5" s="448"/>
      <c r="D5" s="448"/>
      <c r="E5" s="73" t="s">
        <v>87</v>
      </c>
      <c r="F5" s="74" t="s">
        <v>88</v>
      </c>
      <c r="G5" s="73" t="s">
        <v>87</v>
      </c>
      <c r="H5" s="74" t="s">
        <v>88</v>
      </c>
      <c r="I5" s="454"/>
    </row>
    <row r="6" spans="1:9" ht="15" x14ac:dyDescent="0.25">
      <c r="A6" s="220"/>
      <c r="B6" s="2" t="s">
        <v>7</v>
      </c>
      <c r="C6" s="3"/>
      <c r="D6" s="3"/>
      <c r="E6" s="221"/>
      <c r="F6" s="222"/>
      <c r="G6" s="221"/>
      <c r="H6" s="222"/>
      <c r="I6" s="223"/>
    </row>
    <row r="7" spans="1:9" ht="15" x14ac:dyDescent="0.2">
      <c r="A7" s="224">
        <v>1</v>
      </c>
      <c r="B7" s="457" t="s">
        <v>8</v>
      </c>
      <c r="C7" s="457"/>
      <c r="D7" s="457"/>
      <c r="E7" s="457"/>
      <c r="F7" s="457"/>
      <c r="G7" s="457"/>
      <c r="H7" s="457"/>
      <c r="I7" s="458"/>
    </row>
    <row r="8" spans="1:9" ht="45" x14ac:dyDescent="0.2">
      <c r="A8" s="9">
        <v>1.1000000000000001</v>
      </c>
      <c r="B8" s="4" t="s">
        <v>9</v>
      </c>
      <c r="C8" s="5"/>
      <c r="D8" s="6"/>
      <c r="E8" s="7"/>
      <c r="F8" s="7"/>
      <c r="G8" s="225"/>
      <c r="H8" s="7"/>
      <c r="I8" s="8"/>
    </row>
    <row r="9" spans="1:9" ht="15" x14ac:dyDescent="0.2">
      <c r="A9" s="9" t="s">
        <v>10</v>
      </c>
      <c r="B9" s="10" t="s">
        <v>97</v>
      </c>
      <c r="C9" s="11">
        <v>3</v>
      </c>
      <c r="D9" s="12" t="s">
        <v>12</v>
      </c>
      <c r="E9" s="80"/>
      <c r="F9" s="80">
        <v>7000</v>
      </c>
      <c r="G9" s="76">
        <f>E9*C9</f>
        <v>0</v>
      </c>
      <c r="H9" s="76">
        <f>F9*C9</f>
        <v>21000</v>
      </c>
      <c r="I9" s="77">
        <f>H9+G9</f>
        <v>21000</v>
      </c>
    </row>
    <row r="10" spans="1:9" ht="15" x14ac:dyDescent="0.2">
      <c r="A10" s="9" t="s">
        <v>30</v>
      </c>
      <c r="B10" s="10" t="s">
        <v>98</v>
      </c>
      <c r="C10" s="11">
        <v>2</v>
      </c>
      <c r="D10" s="12" t="s">
        <v>12</v>
      </c>
      <c r="E10" s="80"/>
      <c r="F10" s="80">
        <v>7000</v>
      </c>
      <c r="G10" s="76">
        <f t="shared" ref="G10:G15" si="0">E10*C10</f>
        <v>0</v>
      </c>
      <c r="H10" s="76">
        <f t="shared" ref="H10:H15" si="1">F10*C10</f>
        <v>14000</v>
      </c>
      <c r="I10" s="77">
        <f t="shared" ref="I10:I15" si="2">H10+G10</f>
        <v>14000</v>
      </c>
    </row>
    <row r="11" spans="1:9" ht="15" x14ac:dyDescent="0.2">
      <c r="A11" s="9" t="s">
        <v>32</v>
      </c>
      <c r="B11" s="10" t="s">
        <v>99</v>
      </c>
      <c r="C11" s="11">
        <v>4</v>
      </c>
      <c r="D11" s="12" t="s">
        <v>12</v>
      </c>
      <c r="E11" s="80"/>
      <c r="F11" s="80">
        <v>7000</v>
      </c>
      <c r="G11" s="76">
        <f t="shared" si="0"/>
        <v>0</v>
      </c>
      <c r="H11" s="76">
        <f t="shared" si="1"/>
        <v>28000</v>
      </c>
      <c r="I11" s="77">
        <f t="shared" si="2"/>
        <v>28000</v>
      </c>
    </row>
    <row r="12" spans="1:9" ht="15" x14ac:dyDescent="0.2">
      <c r="A12" s="9" t="s">
        <v>40</v>
      </c>
      <c r="B12" s="10" t="s">
        <v>172</v>
      </c>
      <c r="C12" s="11">
        <v>4</v>
      </c>
      <c r="D12" s="12" t="s">
        <v>12</v>
      </c>
      <c r="E12" s="80"/>
      <c r="F12" s="80">
        <v>5000</v>
      </c>
      <c r="G12" s="76">
        <f t="shared" si="0"/>
        <v>0</v>
      </c>
      <c r="H12" s="76">
        <f t="shared" si="1"/>
        <v>20000</v>
      </c>
      <c r="I12" s="77">
        <f t="shared" si="2"/>
        <v>20000</v>
      </c>
    </row>
    <row r="13" spans="1:9" ht="15" x14ac:dyDescent="0.2">
      <c r="A13" s="9" t="s">
        <v>100</v>
      </c>
      <c r="B13" s="10" t="s">
        <v>101</v>
      </c>
      <c r="C13" s="11">
        <v>4</v>
      </c>
      <c r="D13" s="12" t="s">
        <v>12</v>
      </c>
      <c r="E13" s="80"/>
      <c r="F13" s="80">
        <v>7000</v>
      </c>
      <c r="G13" s="76">
        <f t="shared" si="0"/>
        <v>0</v>
      </c>
      <c r="H13" s="76">
        <f t="shared" si="1"/>
        <v>28000</v>
      </c>
      <c r="I13" s="77">
        <f t="shared" si="2"/>
        <v>28000</v>
      </c>
    </row>
    <row r="14" spans="1:9" ht="15" x14ac:dyDescent="0.2">
      <c r="A14" s="9" t="s">
        <v>102</v>
      </c>
      <c r="B14" s="10" t="s">
        <v>103</v>
      </c>
      <c r="C14" s="11">
        <v>6</v>
      </c>
      <c r="D14" s="12" t="s">
        <v>12</v>
      </c>
      <c r="E14" s="80"/>
      <c r="F14" s="80">
        <v>7000</v>
      </c>
      <c r="G14" s="76">
        <f t="shared" si="0"/>
        <v>0</v>
      </c>
      <c r="H14" s="76">
        <f t="shared" si="1"/>
        <v>42000</v>
      </c>
      <c r="I14" s="77">
        <f t="shared" si="2"/>
        <v>42000</v>
      </c>
    </row>
    <row r="15" spans="1:9" ht="15" x14ac:dyDescent="0.2">
      <c r="A15" s="9" t="s">
        <v>104</v>
      </c>
      <c r="B15" s="10" t="s">
        <v>105</v>
      </c>
      <c r="C15" s="11">
        <v>4</v>
      </c>
      <c r="D15" s="12" t="s">
        <v>12</v>
      </c>
      <c r="E15" s="80"/>
      <c r="F15" s="80">
        <v>7000</v>
      </c>
      <c r="G15" s="76">
        <f t="shared" si="0"/>
        <v>0</v>
      </c>
      <c r="H15" s="76">
        <f t="shared" si="1"/>
        <v>28000</v>
      </c>
      <c r="I15" s="77">
        <f t="shared" si="2"/>
        <v>28000</v>
      </c>
    </row>
    <row r="16" spans="1:9" ht="15" x14ac:dyDescent="0.2">
      <c r="A16" s="16">
        <v>2</v>
      </c>
      <c r="B16" s="17" t="s">
        <v>14</v>
      </c>
      <c r="C16" s="18"/>
      <c r="D16" s="18"/>
      <c r="E16" s="226"/>
      <c r="F16" s="226"/>
      <c r="G16" s="226"/>
      <c r="H16" s="226"/>
      <c r="I16" s="227"/>
    </row>
    <row r="17" spans="1:9" ht="201" customHeight="1" x14ac:dyDescent="0.2">
      <c r="A17" s="19">
        <v>2.1</v>
      </c>
      <c r="B17" s="110" t="s">
        <v>171</v>
      </c>
      <c r="C17" s="20"/>
      <c r="D17" s="21"/>
      <c r="E17" s="22"/>
      <c r="F17" s="22"/>
      <c r="G17" s="22"/>
      <c r="H17" s="22"/>
      <c r="I17" s="23"/>
    </row>
    <row r="18" spans="1:9" ht="15" x14ac:dyDescent="0.2">
      <c r="A18" s="24" t="s">
        <v>10</v>
      </c>
      <c r="B18" s="25" t="s">
        <v>15</v>
      </c>
      <c r="C18" s="26">
        <v>8500</v>
      </c>
      <c r="D18" s="27" t="s">
        <v>16</v>
      </c>
      <c r="E18" s="80">
        <v>325</v>
      </c>
      <c r="F18" s="80">
        <v>90</v>
      </c>
      <c r="G18" s="76">
        <f>E18*C18</f>
        <v>2762500</v>
      </c>
      <c r="H18" s="76">
        <f>F18*C18</f>
        <v>765000</v>
      </c>
      <c r="I18" s="77">
        <f>H18+G18</f>
        <v>3527500</v>
      </c>
    </row>
    <row r="19" spans="1:9" ht="90" x14ac:dyDescent="0.2">
      <c r="A19" s="19">
        <v>2.2000000000000002</v>
      </c>
      <c r="B19" s="29" t="s">
        <v>17</v>
      </c>
      <c r="C19" s="26"/>
      <c r="D19" s="27"/>
      <c r="E19" s="28"/>
      <c r="F19" s="13"/>
      <c r="G19" s="14"/>
      <c r="H19" s="14"/>
      <c r="I19" s="15"/>
    </row>
    <row r="20" spans="1:9" ht="15" x14ac:dyDescent="0.2">
      <c r="A20" s="19" t="s">
        <v>10</v>
      </c>
      <c r="B20" s="30" t="s">
        <v>18</v>
      </c>
      <c r="C20" s="26">
        <f>C18</f>
        <v>8500</v>
      </c>
      <c r="D20" s="27" t="s">
        <v>16</v>
      </c>
      <c r="E20" s="80">
        <v>180</v>
      </c>
      <c r="F20" s="80">
        <v>60</v>
      </c>
      <c r="G20" s="76">
        <f>E20*C20</f>
        <v>1530000</v>
      </c>
      <c r="H20" s="76">
        <f>F20*C20</f>
        <v>510000</v>
      </c>
      <c r="I20" s="77">
        <f>H20+G20</f>
        <v>2040000</v>
      </c>
    </row>
    <row r="21" spans="1:9" ht="105" x14ac:dyDescent="0.2">
      <c r="A21" s="19">
        <v>2.2999999999999998</v>
      </c>
      <c r="B21" s="25" t="s">
        <v>106</v>
      </c>
      <c r="C21" s="31"/>
      <c r="D21" s="32"/>
      <c r="E21" s="28"/>
      <c r="F21" s="13"/>
      <c r="G21" s="14"/>
      <c r="H21" s="14"/>
      <c r="I21" s="15"/>
    </row>
    <row r="22" spans="1:9" ht="15" x14ac:dyDescent="0.2">
      <c r="A22" s="19" t="s">
        <v>10</v>
      </c>
      <c r="B22" s="25" t="s">
        <v>19</v>
      </c>
      <c r="C22" s="228">
        <v>450</v>
      </c>
      <c r="D22" s="32" t="s">
        <v>16</v>
      </c>
      <c r="E22" s="80">
        <v>250</v>
      </c>
      <c r="F22" s="80">
        <v>40</v>
      </c>
      <c r="G22" s="76">
        <f>E22*C22</f>
        <v>112500</v>
      </c>
      <c r="H22" s="76">
        <f>F22*C22</f>
        <v>18000</v>
      </c>
      <c r="I22" s="77">
        <f>H22+G22</f>
        <v>130500</v>
      </c>
    </row>
    <row r="23" spans="1:9" ht="45" x14ac:dyDescent="0.2">
      <c r="A23" s="19">
        <v>2.4</v>
      </c>
      <c r="B23" s="25" t="s">
        <v>20</v>
      </c>
      <c r="C23" s="33"/>
      <c r="D23" s="34"/>
      <c r="E23" s="28"/>
      <c r="F23" s="13"/>
      <c r="G23" s="14"/>
      <c r="H23" s="14"/>
      <c r="I23" s="15"/>
    </row>
    <row r="24" spans="1:9" ht="15" x14ac:dyDescent="0.2">
      <c r="A24" s="35" t="s">
        <v>10</v>
      </c>
      <c r="B24" s="36" t="s">
        <v>21</v>
      </c>
      <c r="C24" s="31">
        <v>250</v>
      </c>
      <c r="D24" s="32" t="s">
        <v>22</v>
      </c>
      <c r="E24" s="80">
        <v>400</v>
      </c>
      <c r="F24" s="80">
        <v>60</v>
      </c>
      <c r="G24" s="76">
        <f>E24*C24</f>
        <v>100000</v>
      </c>
      <c r="H24" s="76">
        <f>F24*C24</f>
        <v>15000</v>
      </c>
      <c r="I24" s="77">
        <f>H24+G24</f>
        <v>115000</v>
      </c>
    </row>
    <row r="25" spans="1:9" s="38" customFormat="1" ht="30" x14ac:dyDescent="0.2">
      <c r="A25" s="37">
        <v>2.5</v>
      </c>
      <c r="B25" s="25" t="s">
        <v>23</v>
      </c>
      <c r="C25" s="31">
        <v>1</v>
      </c>
      <c r="D25" s="32" t="s">
        <v>24</v>
      </c>
      <c r="E25" s="80">
        <v>125000</v>
      </c>
      <c r="F25" s="80">
        <v>65000</v>
      </c>
      <c r="G25" s="76">
        <f>E25*C25</f>
        <v>125000</v>
      </c>
      <c r="H25" s="76">
        <f>F25*C25</f>
        <v>65000</v>
      </c>
      <c r="I25" s="77">
        <f>H25+G25</f>
        <v>190000</v>
      </c>
    </row>
    <row r="26" spans="1:9" ht="15" x14ac:dyDescent="0.2">
      <c r="A26" s="39">
        <v>3</v>
      </c>
      <c r="B26" s="40" t="s">
        <v>25</v>
      </c>
      <c r="C26" s="41"/>
      <c r="D26" s="42"/>
      <c r="E26" s="229"/>
      <c r="F26" s="229"/>
      <c r="G26" s="229"/>
      <c r="H26" s="229"/>
      <c r="I26" s="230"/>
    </row>
    <row r="27" spans="1:9" ht="63" customHeight="1" x14ac:dyDescent="0.2">
      <c r="A27" s="19">
        <v>3.1</v>
      </c>
      <c r="B27" s="25" t="s">
        <v>26</v>
      </c>
      <c r="C27" s="33"/>
      <c r="D27" s="34"/>
      <c r="E27" s="28"/>
      <c r="F27" s="13"/>
      <c r="G27" s="14"/>
      <c r="H27" s="14"/>
      <c r="I27" s="15"/>
    </row>
    <row r="28" spans="1:9" ht="15" x14ac:dyDescent="0.2">
      <c r="A28" s="19" t="s">
        <v>10</v>
      </c>
      <c r="B28" s="25" t="s">
        <v>27</v>
      </c>
      <c r="C28" s="231">
        <v>50</v>
      </c>
      <c r="D28" s="232" t="s">
        <v>16</v>
      </c>
      <c r="E28" s="80">
        <v>3650</v>
      </c>
      <c r="F28" s="80">
        <v>900</v>
      </c>
      <c r="G28" s="76">
        <f>E28*C28</f>
        <v>182500</v>
      </c>
      <c r="H28" s="76">
        <f>F28*C28</f>
        <v>45000</v>
      </c>
      <c r="I28" s="77">
        <f>H28+G28</f>
        <v>227500</v>
      </c>
    </row>
    <row r="29" spans="1:9" ht="60" x14ac:dyDescent="0.2">
      <c r="A29" s="19">
        <v>3.2</v>
      </c>
      <c r="B29" s="29" t="s">
        <v>28</v>
      </c>
      <c r="C29" s="33"/>
      <c r="D29" s="34"/>
      <c r="E29" s="233"/>
      <c r="F29" s="13"/>
      <c r="G29" s="14"/>
      <c r="H29" s="14"/>
      <c r="I29" s="15"/>
    </row>
    <row r="30" spans="1:9" ht="15" x14ac:dyDescent="0.2">
      <c r="A30" s="19" t="s">
        <v>10</v>
      </c>
      <c r="B30" s="29" t="s">
        <v>29</v>
      </c>
      <c r="C30" s="234">
        <v>75</v>
      </c>
      <c r="D30" s="32" t="s">
        <v>16</v>
      </c>
      <c r="E30" s="80">
        <v>3500</v>
      </c>
      <c r="F30" s="80">
        <v>900</v>
      </c>
      <c r="G30" s="76">
        <f t="shared" ref="G30:G33" si="3">E30*C30</f>
        <v>262500</v>
      </c>
      <c r="H30" s="76">
        <f t="shared" ref="H30:H33" si="4">F30*C30</f>
        <v>67500</v>
      </c>
      <c r="I30" s="77">
        <f t="shared" ref="I30:I33" si="5">H30+G30</f>
        <v>330000</v>
      </c>
    </row>
    <row r="31" spans="1:9" ht="15" x14ac:dyDescent="0.2">
      <c r="A31" s="19" t="s">
        <v>30</v>
      </c>
      <c r="B31" s="29" t="s">
        <v>31</v>
      </c>
      <c r="C31" s="234">
        <v>0</v>
      </c>
      <c r="D31" s="32" t="s">
        <v>16</v>
      </c>
      <c r="E31" s="80">
        <v>3850</v>
      </c>
      <c r="F31" s="80">
        <v>900</v>
      </c>
      <c r="G31" s="76">
        <f t="shared" si="3"/>
        <v>0</v>
      </c>
      <c r="H31" s="76">
        <f t="shared" si="4"/>
        <v>0</v>
      </c>
      <c r="I31" s="77">
        <f t="shared" si="5"/>
        <v>0</v>
      </c>
    </row>
    <row r="32" spans="1:9" ht="15" x14ac:dyDescent="0.2">
      <c r="A32" s="19" t="s">
        <v>32</v>
      </c>
      <c r="B32" s="29" t="s">
        <v>107</v>
      </c>
      <c r="C32" s="235">
        <v>75</v>
      </c>
      <c r="D32" s="32" t="s">
        <v>16</v>
      </c>
      <c r="E32" s="80">
        <v>3850</v>
      </c>
      <c r="F32" s="80">
        <v>900</v>
      </c>
      <c r="G32" s="76">
        <f t="shared" si="3"/>
        <v>288750</v>
      </c>
      <c r="H32" s="76">
        <f t="shared" si="4"/>
        <v>67500</v>
      </c>
      <c r="I32" s="77">
        <f t="shared" si="5"/>
        <v>356250</v>
      </c>
    </row>
    <row r="33" spans="1:9" ht="15" x14ac:dyDescent="0.2">
      <c r="A33" s="19" t="s">
        <v>40</v>
      </c>
      <c r="B33" s="29" t="s">
        <v>108</v>
      </c>
      <c r="C33" s="235">
        <v>20</v>
      </c>
      <c r="D33" s="32" t="s">
        <v>16</v>
      </c>
      <c r="E33" s="80">
        <v>3850</v>
      </c>
      <c r="F33" s="80">
        <v>900</v>
      </c>
      <c r="G33" s="76">
        <f t="shared" si="3"/>
        <v>77000</v>
      </c>
      <c r="H33" s="76">
        <f t="shared" si="4"/>
        <v>18000</v>
      </c>
      <c r="I33" s="77">
        <f t="shared" si="5"/>
        <v>95000</v>
      </c>
    </row>
    <row r="34" spans="1:9" ht="15" x14ac:dyDescent="0.25">
      <c r="A34" s="16">
        <v>4</v>
      </c>
      <c r="B34" s="459" t="s">
        <v>34</v>
      </c>
      <c r="C34" s="460"/>
      <c r="D34" s="461"/>
      <c r="E34" s="45"/>
      <c r="F34" s="45"/>
      <c r="G34" s="45"/>
      <c r="H34" s="45"/>
      <c r="I34" s="46"/>
    </row>
    <row r="35" spans="1:9" ht="60" x14ac:dyDescent="0.25">
      <c r="A35" s="236">
        <v>4.0999999999999996</v>
      </c>
      <c r="B35" s="47" t="s">
        <v>35</v>
      </c>
      <c r="C35" s="47"/>
      <c r="D35" s="47"/>
      <c r="E35" s="48"/>
      <c r="F35" s="48"/>
      <c r="G35" s="48"/>
      <c r="H35" s="48"/>
      <c r="I35" s="49"/>
    </row>
    <row r="36" spans="1:9" ht="15" x14ac:dyDescent="0.25">
      <c r="A36" s="237" t="s">
        <v>10</v>
      </c>
      <c r="B36" s="238" t="s">
        <v>109</v>
      </c>
      <c r="C36" s="239">
        <v>450</v>
      </c>
      <c r="D36" s="32" t="s">
        <v>37</v>
      </c>
      <c r="E36" s="80">
        <v>400</v>
      </c>
      <c r="F36" s="80">
        <v>140</v>
      </c>
      <c r="G36" s="76">
        <f t="shared" ref="G36:G41" si="6">E36*C36</f>
        <v>180000</v>
      </c>
      <c r="H36" s="76">
        <f t="shared" ref="H36:H41" si="7">F36*C36</f>
        <v>63000</v>
      </c>
      <c r="I36" s="77">
        <f t="shared" ref="I36:I41" si="8">H36+G36</f>
        <v>243000</v>
      </c>
    </row>
    <row r="37" spans="1:9" ht="15" x14ac:dyDescent="0.25">
      <c r="A37" s="237" t="s">
        <v>30</v>
      </c>
      <c r="B37" s="238" t="s">
        <v>36</v>
      </c>
      <c r="C37" s="239">
        <v>450</v>
      </c>
      <c r="D37" s="32" t="s">
        <v>37</v>
      </c>
      <c r="E37" s="80">
        <v>740</v>
      </c>
      <c r="F37" s="80">
        <v>200</v>
      </c>
      <c r="G37" s="76">
        <f t="shared" si="6"/>
        <v>333000</v>
      </c>
      <c r="H37" s="76">
        <f t="shared" si="7"/>
        <v>90000</v>
      </c>
      <c r="I37" s="77">
        <f t="shared" si="8"/>
        <v>423000</v>
      </c>
    </row>
    <row r="38" spans="1:9" ht="15" x14ac:dyDescent="0.25">
      <c r="A38" s="237" t="s">
        <v>32</v>
      </c>
      <c r="B38" s="238" t="s">
        <v>110</v>
      </c>
      <c r="C38" s="239">
        <v>420</v>
      </c>
      <c r="D38" s="32" t="s">
        <v>37</v>
      </c>
      <c r="E38" s="80">
        <v>975</v>
      </c>
      <c r="F38" s="80">
        <v>210</v>
      </c>
      <c r="G38" s="76">
        <f t="shared" si="6"/>
        <v>409500</v>
      </c>
      <c r="H38" s="76">
        <f t="shared" si="7"/>
        <v>88200</v>
      </c>
      <c r="I38" s="77">
        <f t="shared" si="8"/>
        <v>497700</v>
      </c>
    </row>
    <row r="39" spans="1:9" ht="15" x14ac:dyDescent="0.25">
      <c r="A39" s="237" t="s">
        <v>40</v>
      </c>
      <c r="B39" s="238" t="s">
        <v>111</v>
      </c>
      <c r="C39" s="239">
        <v>20</v>
      </c>
      <c r="D39" s="32" t="s">
        <v>37</v>
      </c>
      <c r="E39" s="80">
        <v>1110</v>
      </c>
      <c r="F39" s="80">
        <v>230</v>
      </c>
      <c r="G39" s="76">
        <f t="shared" si="6"/>
        <v>22200</v>
      </c>
      <c r="H39" s="76">
        <f t="shared" si="7"/>
        <v>4600</v>
      </c>
      <c r="I39" s="77">
        <f t="shared" si="8"/>
        <v>26800</v>
      </c>
    </row>
    <row r="40" spans="1:9" ht="15" x14ac:dyDescent="0.25">
      <c r="A40" s="237" t="s">
        <v>100</v>
      </c>
      <c r="B40" s="238" t="s">
        <v>39</v>
      </c>
      <c r="C40" s="239">
        <v>520</v>
      </c>
      <c r="D40" s="32" t="s">
        <v>37</v>
      </c>
      <c r="E40" s="80">
        <v>1496</v>
      </c>
      <c r="F40" s="80">
        <v>250</v>
      </c>
      <c r="G40" s="76">
        <f t="shared" si="6"/>
        <v>777920</v>
      </c>
      <c r="H40" s="76">
        <f t="shared" si="7"/>
        <v>130000</v>
      </c>
      <c r="I40" s="77">
        <f t="shared" si="8"/>
        <v>907920</v>
      </c>
    </row>
    <row r="41" spans="1:9" ht="15" x14ac:dyDescent="0.25">
      <c r="A41" s="237" t="s">
        <v>102</v>
      </c>
      <c r="B41" s="238" t="s">
        <v>41</v>
      </c>
      <c r="C41" s="239">
        <v>1</v>
      </c>
      <c r="D41" s="32" t="s">
        <v>42</v>
      </c>
      <c r="E41" s="80">
        <v>75000</v>
      </c>
      <c r="F41" s="80">
        <v>15000</v>
      </c>
      <c r="G41" s="76">
        <f t="shared" si="6"/>
        <v>75000</v>
      </c>
      <c r="H41" s="76">
        <f t="shared" si="7"/>
        <v>15000</v>
      </c>
      <c r="I41" s="77">
        <f t="shared" si="8"/>
        <v>90000</v>
      </c>
    </row>
    <row r="42" spans="1:9" ht="15" x14ac:dyDescent="0.25">
      <c r="A42" s="16">
        <v>5</v>
      </c>
      <c r="B42" s="50" t="s">
        <v>43</v>
      </c>
      <c r="C42" s="51"/>
      <c r="D42" s="51"/>
      <c r="E42" s="51"/>
      <c r="F42" s="51"/>
      <c r="G42" s="240"/>
      <c r="H42" s="52"/>
      <c r="I42" s="53"/>
    </row>
    <row r="43" spans="1:9" ht="62.25" x14ac:dyDescent="0.25">
      <c r="A43" s="236">
        <v>5.0999999999999996</v>
      </c>
      <c r="B43" s="54" t="s">
        <v>44</v>
      </c>
      <c r="C43" s="47"/>
      <c r="D43" s="47"/>
      <c r="E43" s="241"/>
      <c r="F43" s="241"/>
      <c r="G43" s="241"/>
      <c r="H43" s="55"/>
      <c r="I43" s="57"/>
    </row>
    <row r="44" spans="1:9" ht="15" x14ac:dyDescent="0.25">
      <c r="A44" s="237" t="s">
        <v>10</v>
      </c>
      <c r="B44" s="238" t="s">
        <v>109</v>
      </c>
      <c r="C44" s="239">
        <v>450</v>
      </c>
      <c r="D44" s="32" t="s">
        <v>37</v>
      </c>
      <c r="E44" s="80">
        <v>270</v>
      </c>
      <c r="F44" s="80">
        <v>80</v>
      </c>
      <c r="G44" s="76">
        <f t="shared" ref="G44:G48" si="9">E44*C44</f>
        <v>121500</v>
      </c>
      <c r="H44" s="76">
        <f t="shared" ref="H44:H48" si="10">F44*C44</f>
        <v>36000</v>
      </c>
      <c r="I44" s="77">
        <f t="shared" ref="I44:I48" si="11">H44+G44</f>
        <v>157500</v>
      </c>
    </row>
    <row r="45" spans="1:9" ht="15" x14ac:dyDescent="0.25">
      <c r="A45" s="237" t="s">
        <v>30</v>
      </c>
      <c r="B45" s="238" t="s">
        <v>36</v>
      </c>
      <c r="C45" s="239">
        <v>450</v>
      </c>
      <c r="D45" s="32" t="s">
        <v>37</v>
      </c>
      <c r="E45" s="80">
        <v>460</v>
      </c>
      <c r="F45" s="80">
        <v>90</v>
      </c>
      <c r="G45" s="76">
        <f t="shared" si="9"/>
        <v>207000</v>
      </c>
      <c r="H45" s="76">
        <f t="shared" si="10"/>
        <v>40500</v>
      </c>
      <c r="I45" s="77">
        <f t="shared" si="11"/>
        <v>247500</v>
      </c>
    </row>
    <row r="46" spans="1:9" ht="15" x14ac:dyDescent="0.25">
      <c r="A46" s="237" t="s">
        <v>32</v>
      </c>
      <c r="B46" s="238" t="s">
        <v>110</v>
      </c>
      <c r="C46" s="239">
        <v>420</v>
      </c>
      <c r="D46" s="32" t="s">
        <v>37</v>
      </c>
      <c r="E46" s="80">
        <v>610</v>
      </c>
      <c r="F46" s="80">
        <v>90</v>
      </c>
      <c r="G46" s="76">
        <f t="shared" si="9"/>
        <v>256200</v>
      </c>
      <c r="H46" s="76">
        <f t="shared" si="10"/>
        <v>37800</v>
      </c>
      <c r="I46" s="77">
        <f t="shared" si="11"/>
        <v>294000</v>
      </c>
    </row>
    <row r="47" spans="1:9" ht="15" x14ac:dyDescent="0.25">
      <c r="A47" s="237" t="s">
        <v>40</v>
      </c>
      <c r="B47" s="238" t="s">
        <v>111</v>
      </c>
      <c r="C47" s="239">
        <v>20</v>
      </c>
      <c r="D47" s="32" t="s">
        <v>37</v>
      </c>
      <c r="E47" s="80">
        <v>670</v>
      </c>
      <c r="F47" s="80">
        <v>100</v>
      </c>
      <c r="G47" s="76">
        <f t="shared" si="9"/>
        <v>13400</v>
      </c>
      <c r="H47" s="76">
        <f t="shared" si="10"/>
        <v>2000</v>
      </c>
      <c r="I47" s="77">
        <f t="shared" si="11"/>
        <v>15400</v>
      </c>
    </row>
    <row r="48" spans="1:9" ht="15" x14ac:dyDescent="0.25">
      <c r="A48" s="237" t="s">
        <v>100</v>
      </c>
      <c r="B48" s="238" t="s">
        <v>39</v>
      </c>
      <c r="C48" s="239">
        <v>520</v>
      </c>
      <c r="D48" s="32" t="s">
        <v>37</v>
      </c>
      <c r="E48" s="80">
        <v>820</v>
      </c>
      <c r="F48" s="80">
        <v>110</v>
      </c>
      <c r="G48" s="76">
        <f t="shared" si="9"/>
        <v>426400</v>
      </c>
      <c r="H48" s="76">
        <f t="shared" si="10"/>
        <v>57200</v>
      </c>
      <c r="I48" s="77">
        <f t="shared" si="11"/>
        <v>483600</v>
      </c>
    </row>
    <row r="49" spans="1:9" ht="30" x14ac:dyDescent="0.25">
      <c r="A49" s="71">
        <v>6</v>
      </c>
      <c r="B49" s="64" t="s">
        <v>45</v>
      </c>
      <c r="C49" s="65"/>
      <c r="D49" s="65"/>
      <c r="E49" s="52"/>
      <c r="F49" s="52"/>
      <c r="G49" s="52"/>
      <c r="H49" s="52"/>
      <c r="I49" s="53"/>
    </row>
    <row r="50" spans="1:9" ht="15" x14ac:dyDescent="0.25">
      <c r="A50" s="242">
        <v>6.1</v>
      </c>
      <c r="B50" s="62" t="s">
        <v>46</v>
      </c>
      <c r="C50" s="243"/>
      <c r="D50" s="243"/>
      <c r="E50" s="56"/>
      <c r="F50" s="56"/>
      <c r="G50" s="56"/>
      <c r="H50" s="56"/>
      <c r="I50" s="57"/>
    </row>
    <row r="51" spans="1:9" ht="15" x14ac:dyDescent="0.2">
      <c r="A51" s="242" t="s">
        <v>10</v>
      </c>
      <c r="B51" s="67" t="s">
        <v>112</v>
      </c>
      <c r="C51" s="60">
        <v>54</v>
      </c>
      <c r="D51" s="61" t="s">
        <v>48</v>
      </c>
      <c r="E51" s="80">
        <v>4100</v>
      </c>
      <c r="F51" s="80">
        <v>1000</v>
      </c>
      <c r="G51" s="76">
        <f t="shared" ref="G51:G52" si="12">E51*C51</f>
        <v>221400</v>
      </c>
      <c r="H51" s="76">
        <f t="shared" ref="H51:H52" si="13">F51*C51</f>
        <v>54000</v>
      </c>
      <c r="I51" s="77">
        <f t="shared" ref="I51:I52" si="14">H51+G51</f>
        <v>275400</v>
      </c>
    </row>
    <row r="52" spans="1:9" ht="15" x14ac:dyDescent="0.2">
      <c r="A52" s="242" t="s">
        <v>30</v>
      </c>
      <c r="B52" s="67" t="s">
        <v>113</v>
      </c>
      <c r="C52" s="60">
        <v>27</v>
      </c>
      <c r="D52" s="61" t="s">
        <v>48</v>
      </c>
      <c r="E52" s="80">
        <v>9500</v>
      </c>
      <c r="F52" s="80">
        <v>1000</v>
      </c>
      <c r="G52" s="76">
        <f t="shared" si="12"/>
        <v>256500</v>
      </c>
      <c r="H52" s="76">
        <f t="shared" si="13"/>
        <v>27000</v>
      </c>
      <c r="I52" s="77">
        <f t="shared" si="14"/>
        <v>283500</v>
      </c>
    </row>
    <row r="53" spans="1:9" ht="15" x14ac:dyDescent="0.2">
      <c r="A53" s="242"/>
      <c r="B53" s="67"/>
      <c r="C53" s="11"/>
      <c r="D53" s="12"/>
      <c r="E53" s="68"/>
      <c r="F53" s="68"/>
      <c r="G53" s="68"/>
      <c r="H53" s="68"/>
      <c r="I53" s="244"/>
    </row>
    <row r="54" spans="1:9" ht="15" x14ac:dyDescent="0.2">
      <c r="A54" s="242">
        <v>6.2</v>
      </c>
      <c r="B54" s="62" t="s">
        <v>50</v>
      </c>
      <c r="C54" s="11"/>
      <c r="D54" s="12"/>
      <c r="E54" s="68"/>
      <c r="F54" s="68"/>
      <c r="G54" s="68"/>
      <c r="H54" s="68"/>
      <c r="I54" s="244"/>
    </row>
    <row r="55" spans="1:9" ht="15" x14ac:dyDescent="0.2">
      <c r="A55" s="242" t="s">
        <v>10</v>
      </c>
      <c r="B55" s="67" t="s">
        <v>114</v>
      </c>
      <c r="C55" s="60">
        <v>36</v>
      </c>
      <c r="D55" s="61" t="s">
        <v>48</v>
      </c>
      <c r="E55" s="80">
        <v>9300</v>
      </c>
      <c r="F55" s="80">
        <v>1000</v>
      </c>
      <c r="G55" s="76">
        <f t="shared" ref="G55:G56" si="15">E55*C55</f>
        <v>334800</v>
      </c>
      <c r="H55" s="76">
        <f t="shared" ref="H55:H56" si="16">F55*C55</f>
        <v>36000</v>
      </c>
      <c r="I55" s="77">
        <f t="shared" ref="I55:I56" si="17">H55+G55</f>
        <v>370800</v>
      </c>
    </row>
    <row r="56" spans="1:9" ht="15" x14ac:dyDescent="0.2">
      <c r="A56" s="242" t="s">
        <v>30</v>
      </c>
      <c r="B56" s="67" t="s">
        <v>115</v>
      </c>
      <c r="C56" s="60">
        <v>18</v>
      </c>
      <c r="D56" s="61" t="s">
        <v>48</v>
      </c>
      <c r="E56" s="80">
        <v>15800</v>
      </c>
      <c r="F56" s="80">
        <v>1000</v>
      </c>
      <c r="G56" s="76">
        <f t="shared" si="15"/>
        <v>284400</v>
      </c>
      <c r="H56" s="76">
        <f t="shared" si="16"/>
        <v>18000</v>
      </c>
      <c r="I56" s="77">
        <f t="shared" si="17"/>
        <v>302400</v>
      </c>
    </row>
    <row r="57" spans="1:9" ht="15" x14ac:dyDescent="0.2">
      <c r="A57" s="242"/>
      <c r="B57" s="67"/>
      <c r="C57" s="245"/>
      <c r="D57" s="246"/>
      <c r="E57" s="68"/>
      <c r="F57" s="68"/>
      <c r="G57" s="68"/>
      <c r="H57" s="68"/>
      <c r="I57" s="244"/>
    </row>
    <row r="58" spans="1:9" ht="15" x14ac:dyDescent="0.2">
      <c r="A58" s="242">
        <v>6.3</v>
      </c>
      <c r="B58" s="62" t="s">
        <v>53</v>
      </c>
      <c r="C58" s="245"/>
      <c r="D58" s="246"/>
      <c r="E58" s="68"/>
      <c r="F58" s="68"/>
      <c r="G58" s="68"/>
      <c r="H58" s="68"/>
      <c r="I58" s="244"/>
    </row>
    <row r="59" spans="1:9" ht="15" x14ac:dyDescent="0.2">
      <c r="A59" s="242" t="s">
        <v>10</v>
      </c>
      <c r="B59" s="67" t="s">
        <v>116</v>
      </c>
      <c r="C59" s="60">
        <v>18</v>
      </c>
      <c r="D59" s="61" t="s">
        <v>48</v>
      </c>
      <c r="E59" s="80">
        <v>3600</v>
      </c>
      <c r="F59" s="80">
        <v>1000</v>
      </c>
      <c r="G59" s="76">
        <f t="shared" ref="G59:G60" si="18">E59*C59</f>
        <v>64800</v>
      </c>
      <c r="H59" s="76">
        <f t="shared" ref="H59:H60" si="19">F59*C59</f>
        <v>18000</v>
      </c>
      <c r="I59" s="77">
        <f t="shared" ref="I59:I60" si="20">H59+G59</f>
        <v>82800</v>
      </c>
    </row>
    <row r="60" spans="1:9" ht="15" x14ac:dyDescent="0.2">
      <c r="A60" s="242"/>
      <c r="B60" s="67" t="s">
        <v>117</v>
      </c>
      <c r="C60" s="60">
        <v>9</v>
      </c>
      <c r="D60" s="61" t="s">
        <v>48</v>
      </c>
      <c r="E60" s="80">
        <v>7000</v>
      </c>
      <c r="F60" s="80">
        <v>1000</v>
      </c>
      <c r="G60" s="76">
        <f t="shared" si="18"/>
        <v>63000</v>
      </c>
      <c r="H60" s="76">
        <f t="shared" si="19"/>
        <v>9000</v>
      </c>
      <c r="I60" s="77">
        <f t="shared" si="20"/>
        <v>72000</v>
      </c>
    </row>
    <row r="61" spans="1:9" ht="15" x14ac:dyDescent="0.2">
      <c r="A61" s="242"/>
      <c r="B61" s="67"/>
      <c r="C61" s="60"/>
      <c r="D61" s="61"/>
      <c r="E61" s="69"/>
      <c r="F61" s="68"/>
      <c r="G61" s="68"/>
      <c r="H61" s="68"/>
      <c r="I61" s="244"/>
    </row>
    <row r="62" spans="1:9" ht="15" x14ac:dyDescent="0.2">
      <c r="A62" s="242">
        <v>6.4</v>
      </c>
      <c r="B62" s="62" t="s">
        <v>118</v>
      </c>
      <c r="C62" s="11"/>
      <c r="D62" s="12"/>
      <c r="E62" s="69"/>
      <c r="F62" s="68"/>
      <c r="G62" s="68"/>
      <c r="H62" s="68"/>
      <c r="I62" s="244"/>
    </row>
    <row r="63" spans="1:9" ht="15" x14ac:dyDescent="0.2">
      <c r="A63" s="66" t="s">
        <v>10</v>
      </c>
      <c r="B63" s="67" t="s">
        <v>119</v>
      </c>
      <c r="C63" s="60">
        <v>18</v>
      </c>
      <c r="D63" s="12" t="s">
        <v>48</v>
      </c>
      <c r="E63" s="80">
        <v>52000</v>
      </c>
      <c r="F63" s="80">
        <v>3500</v>
      </c>
      <c r="G63" s="76">
        <f t="shared" ref="G63:G64" si="21">E63*C63</f>
        <v>936000</v>
      </c>
      <c r="H63" s="76">
        <f t="shared" ref="H63:H64" si="22">F63*C63</f>
        <v>63000</v>
      </c>
      <c r="I63" s="77">
        <f t="shared" ref="I63:I64" si="23">H63+G63</f>
        <v>999000</v>
      </c>
    </row>
    <row r="64" spans="1:9" ht="15" x14ac:dyDescent="0.2">
      <c r="A64" s="66"/>
      <c r="B64" s="67" t="s">
        <v>120</v>
      </c>
      <c r="C64" s="60">
        <v>9</v>
      </c>
      <c r="D64" s="12" t="s">
        <v>48</v>
      </c>
      <c r="E64" s="80">
        <v>70000</v>
      </c>
      <c r="F64" s="80">
        <v>3500</v>
      </c>
      <c r="G64" s="76">
        <f t="shared" si="21"/>
        <v>630000</v>
      </c>
      <c r="H64" s="76">
        <f t="shared" si="22"/>
        <v>31500</v>
      </c>
      <c r="I64" s="77">
        <f t="shared" si="23"/>
        <v>661500</v>
      </c>
    </row>
    <row r="65" spans="1:9" ht="15" x14ac:dyDescent="0.25">
      <c r="A65" s="63">
        <v>7</v>
      </c>
      <c r="B65" s="64" t="s">
        <v>59</v>
      </c>
      <c r="C65" s="65"/>
      <c r="D65" s="65"/>
      <c r="E65" s="52"/>
      <c r="F65" s="52"/>
      <c r="G65" s="52"/>
      <c r="H65" s="52"/>
      <c r="I65" s="53"/>
    </row>
    <row r="66" spans="1:9" ht="15" x14ac:dyDescent="0.2">
      <c r="A66" s="66" t="s">
        <v>10</v>
      </c>
      <c r="B66" s="67" t="s">
        <v>121</v>
      </c>
      <c r="C66" s="60">
        <v>54</v>
      </c>
      <c r="D66" s="61" t="s">
        <v>48</v>
      </c>
      <c r="E66" s="80">
        <v>7500</v>
      </c>
      <c r="F66" s="80">
        <v>1000</v>
      </c>
      <c r="G66" s="76">
        <f t="shared" ref="G66:G67" si="24">E66*C66</f>
        <v>405000</v>
      </c>
      <c r="H66" s="76">
        <f t="shared" ref="H66:H67" si="25">F66*C66</f>
        <v>54000</v>
      </c>
      <c r="I66" s="77">
        <f t="shared" ref="I66:I67" si="26">H66+G66</f>
        <v>459000</v>
      </c>
    </row>
    <row r="67" spans="1:9" ht="17.25" customHeight="1" x14ac:dyDescent="0.2">
      <c r="A67" s="66" t="s">
        <v>30</v>
      </c>
      <c r="B67" s="67" t="s">
        <v>122</v>
      </c>
      <c r="C67" s="60">
        <v>54</v>
      </c>
      <c r="D67" s="61" t="s">
        <v>48</v>
      </c>
      <c r="E67" s="80">
        <v>7300</v>
      </c>
      <c r="F67" s="80">
        <v>1000</v>
      </c>
      <c r="G67" s="76">
        <f t="shared" si="24"/>
        <v>394200</v>
      </c>
      <c r="H67" s="76">
        <f t="shared" si="25"/>
        <v>54000</v>
      </c>
      <c r="I67" s="77">
        <f t="shared" si="26"/>
        <v>448200</v>
      </c>
    </row>
    <row r="68" spans="1:9" ht="15" x14ac:dyDescent="0.25">
      <c r="A68" s="63">
        <v>8</v>
      </c>
      <c r="B68" s="64" t="s">
        <v>62</v>
      </c>
      <c r="C68" s="65"/>
      <c r="D68" s="65"/>
      <c r="E68" s="52"/>
      <c r="F68" s="52"/>
      <c r="G68" s="52"/>
      <c r="H68" s="52"/>
      <c r="I68" s="53"/>
    </row>
    <row r="69" spans="1:9" ht="45" x14ac:dyDescent="0.2">
      <c r="A69" s="247">
        <v>8.1</v>
      </c>
      <c r="B69" s="248" t="s">
        <v>63</v>
      </c>
      <c r="C69" s="249"/>
      <c r="D69" s="250"/>
      <c r="E69" s="22"/>
      <c r="F69" s="22"/>
      <c r="G69" s="22"/>
      <c r="H69" s="22"/>
      <c r="I69" s="23"/>
    </row>
    <row r="70" spans="1:9" ht="15" x14ac:dyDescent="0.2">
      <c r="A70" s="66" t="s">
        <v>10</v>
      </c>
      <c r="B70" s="238" t="s">
        <v>64</v>
      </c>
      <c r="C70" s="44">
        <v>500</v>
      </c>
      <c r="D70" s="43" t="s">
        <v>65</v>
      </c>
      <c r="E70" s="80">
        <v>425</v>
      </c>
      <c r="F70" s="80">
        <v>60</v>
      </c>
      <c r="G70" s="76">
        <f t="shared" ref="G70:G72" si="27">E70*C70</f>
        <v>212500</v>
      </c>
      <c r="H70" s="76">
        <f t="shared" ref="H70:H72" si="28">F70*C70</f>
        <v>30000</v>
      </c>
      <c r="I70" s="77">
        <f t="shared" ref="I70:I72" si="29">H70+G70</f>
        <v>242500</v>
      </c>
    </row>
    <row r="71" spans="1:9" ht="15" x14ac:dyDescent="0.2">
      <c r="A71" s="66" t="s">
        <v>10</v>
      </c>
      <c r="B71" s="238" t="s">
        <v>123</v>
      </c>
      <c r="C71" s="44">
        <v>100</v>
      </c>
      <c r="D71" s="43" t="s">
        <v>65</v>
      </c>
      <c r="E71" s="80">
        <v>565</v>
      </c>
      <c r="F71" s="80">
        <v>60</v>
      </c>
      <c r="G71" s="76">
        <f t="shared" si="27"/>
        <v>56500</v>
      </c>
      <c r="H71" s="76">
        <f t="shared" si="28"/>
        <v>6000</v>
      </c>
      <c r="I71" s="77">
        <f t="shared" si="29"/>
        <v>62500</v>
      </c>
    </row>
    <row r="72" spans="1:9" ht="15" customHeight="1" x14ac:dyDescent="0.2">
      <c r="A72" s="66" t="s">
        <v>30</v>
      </c>
      <c r="B72" s="70" t="s">
        <v>66</v>
      </c>
      <c r="C72" s="58">
        <v>1</v>
      </c>
      <c r="D72" s="59" t="s">
        <v>42</v>
      </c>
      <c r="E72" s="80">
        <v>10000</v>
      </c>
      <c r="F72" s="80">
        <v>3000</v>
      </c>
      <c r="G72" s="76">
        <f t="shared" si="27"/>
        <v>10000</v>
      </c>
      <c r="H72" s="76">
        <f t="shared" si="28"/>
        <v>3000</v>
      </c>
      <c r="I72" s="77">
        <f t="shared" si="29"/>
        <v>13000</v>
      </c>
    </row>
    <row r="73" spans="1:9" ht="15" x14ac:dyDescent="0.25">
      <c r="A73" s="71">
        <v>9</v>
      </c>
      <c r="B73" s="64" t="s">
        <v>67</v>
      </c>
      <c r="C73" s="65"/>
      <c r="D73" s="65"/>
      <c r="E73" s="52"/>
      <c r="F73" s="52"/>
      <c r="G73" s="52"/>
      <c r="H73" s="52"/>
      <c r="I73" s="53"/>
    </row>
    <row r="74" spans="1:9" ht="15" x14ac:dyDescent="0.2">
      <c r="A74" s="251"/>
      <c r="B74" s="67" t="s">
        <v>68</v>
      </c>
      <c r="C74" s="11">
        <v>1</v>
      </c>
      <c r="D74" s="12" t="s">
        <v>24</v>
      </c>
      <c r="E74" s="80">
        <v>0</v>
      </c>
      <c r="F74" s="80">
        <v>30000</v>
      </c>
      <c r="G74" s="76">
        <f>E74*C74</f>
        <v>0</v>
      </c>
      <c r="H74" s="76">
        <f>F74*C74</f>
        <v>30000</v>
      </c>
      <c r="I74" s="77">
        <f>H74+G74</f>
        <v>30000</v>
      </c>
    </row>
    <row r="75" spans="1:9" ht="15" x14ac:dyDescent="0.25">
      <c r="A75" s="71">
        <v>10</v>
      </c>
      <c r="B75" s="64" t="s">
        <v>69</v>
      </c>
      <c r="C75" s="65"/>
      <c r="D75" s="65"/>
      <c r="E75" s="52"/>
      <c r="F75" s="52"/>
      <c r="G75" s="52"/>
      <c r="H75" s="52"/>
      <c r="I75" s="53"/>
    </row>
    <row r="76" spans="1:9" s="38" customFormat="1" ht="30" x14ac:dyDescent="0.2">
      <c r="A76" s="247">
        <v>10.1</v>
      </c>
      <c r="B76" s="10" t="s">
        <v>72</v>
      </c>
      <c r="C76" s="11">
        <v>27</v>
      </c>
      <c r="D76" s="12" t="s">
        <v>12</v>
      </c>
      <c r="E76" s="80">
        <v>42000</v>
      </c>
      <c r="F76" s="80">
        <v>2000</v>
      </c>
      <c r="G76" s="76">
        <f t="shared" ref="G76:G85" si="30">E76*C76</f>
        <v>1134000</v>
      </c>
      <c r="H76" s="76">
        <f t="shared" ref="H76:H85" si="31">F76*C76</f>
        <v>54000</v>
      </c>
      <c r="I76" s="77">
        <f t="shared" ref="I76:I85" si="32">H76+G76</f>
        <v>1188000</v>
      </c>
    </row>
    <row r="77" spans="1:9" s="38" customFormat="1" ht="30" x14ac:dyDescent="0.2">
      <c r="A77" s="247">
        <v>10.199999999999999</v>
      </c>
      <c r="B77" s="10" t="s">
        <v>124</v>
      </c>
      <c r="C77" s="11">
        <v>27</v>
      </c>
      <c r="D77" s="12" t="s">
        <v>24</v>
      </c>
      <c r="E77" s="80">
        <v>5000</v>
      </c>
      <c r="F77" s="80">
        <v>1500</v>
      </c>
      <c r="G77" s="76">
        <f t="shared" si="30"/>
        <v>135000</v>
      </c>
      <c r="H77" s="76">
        <f t="shared" si="31"/>
        <v>40500</v>
      </c>
      <c r="I77" s="77">
        <f t="shared" si="32"/>
        <v>175500</v>
      </c>
    </row>
    <row r="78" spans="1:9" s="38" customFormat="1" ht="15" x14ac:dyDescent="0.2">
      <c r="A78" s="247">
        <v>10.3</v>
      </c>
      <c r="B78" s="10" t="s">
        <v>74</v>
      </c>
      <c r="C78" s="11">
        <v>27</v>
      </c>
      <c r="D78" s="12" t="s">
        <v>24</v>
      </c>
      <c r="E78" s="80">
        <v>6000</v>
      </c>
      <c r="F78" s="80">
        <v>1000</v>
      </c>
      <c r="G78" s="76">
        <f t="shared" si="30"/>
        <v>162000</v>
      </c>
      <c r="H78" s="76">
        <f t="shared" si="31"/>
        <v>27000</v>
      </c>
      <c r="I78" s="77">
        <f t="shared" si="32"/>
        <v>189000</v>
      </c>
    </row>
    <row r="79" spans="1:9" s="252" customFormat="1" ht="34.5" customHeight="1" x14ac:dyDescent="0.2">
      <c r="A79" s="247"/>
      <c r="B79" s="10" t="s">
        <v>125</v>
      </c>
      <c r="C79" s="11">
        <v>1</v>
      </c>
      <c r="D79" s="12" t="s">
        <v>126</v>
      </c>
      <c r="E79" s="80">
        <v>375000</v>
      </c>
      <c r="F79" s="80">
        <v>3000</v>
      </c>
      <c r="G79" s="76">
        <f t="shared" si="30"/>
        <v>375000</v>
      </c>
      <c r="H79" s="76">
        <f t="shared" si="31"/>
        <v>3000</v>
      </c>
      <c r="I79" s="77">
        <f t="shared" si="32"/>
        <v>378000</v>
      </c>
    </row>
    <row r="80" spans="1:9" s="38" customFormat="1" ht="22.5" customHeight="1" x14ac:dyDescent="0.2">
      <c r="A80" s="247">
        <v>10.4</v>
      </c>
      <c r="B80" s="10" t="s">
        <v>127</v>
      </c>
      <c r="C80" s="11">
        <v>1</v>
      </c>
      <c r="D80" s="12" t="s">
        <v>24</v>
      </c>
      <c r="E80" s="80">
        <v>25000</v>
      </c>
      <c r="F80" s="80">
        <v>5000</v>
      </c>
      <c r="G80" s="76">
        <f t="shared" si="30"/>
        <v>25000</v>
      </c>
      <c r="H80" s="76">
        <f t="shared" si="31"/>
        <v>5000</v>
      </c>
      <c r="I80" s="77">
        <f t="shared" si="32"/>
        <v>30000</v>
      </c>
    </row>
    <row r="81" spans="1:9" s="38" customFormat="1" ht="45" x14ac:dyDescent="0.2">
      <c r="A81" s="247">
        <v>10.5</v>
      </c>
      <c r="B81" s="10" t="s">
        <v>128</v>
      </c>
      <c r="C81" s="11">
        <v>1</v>
      </c>
      <c r="D81" s="12" t="s">
        <v>24</v>
      </c>
      <c r="E81" s="80">
        <v>35000</v>
      </c>
      <c r="F81" s="80">
        <v>5000</v>
      </c>
      <c r="G81" s="76">
        <f t="shared" si="30"/>
        <v>35000</v>
      </c>
      <c r="H81" s="76">
        <f t="shared" si="31"/>
        <v>5000</v>
      </c>
      <c r="I81" s="77">
        <f t="shared" si="32"/>
        <v>40000</v>
      </c>
    </row>
    <row r="82" spans="1:9" s="38" customFormat="1" ht="15" x14ac:dyDescent="0.2">
      <c r="A82" s="247">
        <v>10.6</v>
      </c>
      <c r="B82" s="10" t="s">
        <v>77</v>
      </c>
      <c r="C82" s="11">
        <v>1</v>
      </c>
      <c r="D82" s="12" t="s">
        <v>24</v>
      </c>
      <c r="E82" s="80">
        <v>10000</v>
      </c>
      <c r="F82" s="80">
        <v>5000</v>
      </c>
      <c r="G82" s="76">
        <f t="shared" si="30"/>
        <v>10000</v>
      </c>
      <c r="H82" s="76">
        <f t="shared" si="31"/>
        <v>5000</v>
      </c>
      <c r="I82" s="77">
        <f t="shared" si="32"/>
        <v>15000</v>
      </c>
    </row>
    <row r="83" spans="1:9" s="38" customFormat="1" ht="15" x14ac:dyDescent="0.2">
      <c r="A83" s="247">
        <v>10.7</v>
      </c>
      <c r="B83" s="253" t="s">
        <v>78</v>
      </c>
      <c r="C83" s="254">
        <v>1</v>
      </c>
      <c r="D83" s="27" t="s">
        <v>24</v>
      </c>
      <c r="E83" s="80">
        <v>10000</v>
      </c>
      <c r="F83" s="80">
        <v>5000</v>
      </c>
      <c r="G83" s="76">
        <f t="shared" si="30"/>
        <v>10000</v>
      </c>
      <c r="H83" s="76">
        <f t="shared" si="31"/>
        <v>5000</v>
      </c>
      <c r="I83" s="77">
        <f t="shared" si="32"/>
        <v>15000</v>
      </c>
    </row>
    <row r="84" spans="1:9" s="38" customFormat="1" ht="15" x14ac:dyDescent="0.2">
      <c r="A84" s="247">
        <v>10.8</v>
      </c>
      <c r="B84" s="253" t="s">
        <v>80</v>
      </c>
      <c r="C84" s="254">
        <v>1</v>
      </c>
      <c r="D84" s="27" t="s">
        <v>24</v>
      </c>
      <c r="E84" s="80">
        <v>10000</v>
      </c>
      <c r="F84" s="80">
        <v>5000</v>
      </c>
      <c r="G84" s="76">
        <f t="shared" si="30"/>
        <v>10000</v>
      </c>
      <c r="H84" s="76">
        <f t="shared" si="31"/>
        <v>5000</v>
      </c>
      <c r="I84" s="77">
        <f t="shared" si="32"/>
        <v>15000</v>
      </c>
    </row>
    <row r="85" spans="1:9" s="38" customFormat="1" ht="36.75" customHeight="1" x14ac:dyDescent="0.2">
      <c r="A85" s="247">
        <v>10.9</v>
      </c>
      <c r="B85" s="255" t="s">
        <v>82</v>
      </c>
      <c r="C85" s="235">
        <v>1</v>
      </c>
      <c r="D85" s="32" t="s">
        <v>24</v>
      </c>
      <c r="E85" s="80">
        <v>0</v>
      </c>
      <c r="F85" s="80">
        <v>85000</v>
      </c>
      <c r="G85" s="76">
        <f t="shared" si="30"/>
        <v>0</v>
      </c>
      <c r="H85" s="76">
        <f t="shared" si="31"/>
        <v>85000</v>
      </c>
      <c r="I85" s="77">
        <f t="shared" si="32"/>
        <v>85000</v>
      </c>
    </row>
    <row r="86" spans="1:9" s="260" customFormat="1" ht="20.25" customHeight="1" thickBot="1" x14ac:dyDescent="0.25">
      <c r="A86" s="256"/>
      <c r="B86" s="257"/>
      <c r="C86" s="257"/>
      <c r="D86" s="257"/>
      <c r="E86" s="258"/>
      <c r="F86" s="258"/>
      <c r="G86" s="259">
        <f t="shared" ref="G86:H86" si="33">SUM(G9:G85)</f>
        <v>14027970</v>
      </c>
      <c r="H86" s="259">
        <f t="shared" si="33"/>
        <v>2984300</v>
      </c>
      <c r="I86" s="259">
        <f>SUM(I9:I85)</f>
        <v>17012270</v>
      </c>
    </row>
  </sheetData>
  <mergeCells count="12">
    <mergeCell ref="B7:I7"/>
    <mergeCell ref="B34:D34"/>
    <mergeCell ref="A1:G2"/>
    <mergeCell ref="H1:I2"/>
    <mergeCell ref="A3:I3"/>
    <mergeCell ref="A4:A5"/>
    <mergeCell ref="B4:B5"/>
    <mergeCell ref="C4:C5"/>
    <mergeCell ref="D4:D5"/>
    <mergeCell ref="E4:F4"/>
    <mergeCell ref="G4:H4"/>
    <mergeCell ref="I4:I5"/>
  </mergeCells>
  <printOptions horizontalCentered="1"/>
  <pageMargins left="0" right="0" top="0.25" bottom="0.25" header="0.3" footer="0.3"/>
  <pageSetup paperSize="9" orientation="landscape" r:id="rId1"/>
  <rowBreaks count="3" manualBreakCount="3">
    <brk id="25" max="16383" man="1"/>
    <brk id="41" max="16383" man="1"/>
    <brk id="67"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
  <sheetViews>
    <sheetView view="pageBreakPreview" topLeftCell="A53" zoomScale="60" zoomScaleNormal="100" workbookViewId="0">
      <selection activeCell="B20" sqref="B20"/>
    </sheetView>
  </sheetViews>
  <sheetFormatPr defaultRowHeight="12.75" x14ac:dyDescent="0.2"/>
  <cols>
    <col min="1" max="1" width="7.5" style="72" customWidth="1"/>
    <col min="2" max="2" width="54.5" style="72" customWidth="1"/>
    <col min="3" max="3" width="7" style="72" bestFit="1" customWidth="1"/>
    <col min="4" max="4" width="7.83203125" style="72" bestFit="1" customWidth="1"/>
    <col min="5" max="9" width="15.6640625" style="219" customWidth="1"/>
    <col min="10" max="16384" width="9.33203125" style="72"/>
  </cols>
  <sheetData>
    <row r="1" spans="1:9" ht="20.45" customHeight="1" x14ac:dyDescent="0.2">
      <c r="A1" s="434" t="s">
        <v>0</v>
      </c>
      <c r="B1" s="435"/>
      <c r="C1" s="435"/>
      <c r="D1" s="435"/>
      <c r="E1" s="435"/>
      <c r="F1" s="435"/>
      <c r="G1" s="435"/>
      <c r="H1" s="438" t="s">
        <v>1</v>
      </c>
      <c r="I1" s="439"/>
    </row>
    <row r="2" spans="1:9" ht="20.100000000000001" customHeight="1" x14ac:dyDescent="0.2">
      <c r="A2" s="436"/>
      <c r="B2" s="437"/>
      <c r="C2" s="437"/>
      <c r="D2" s="437"/>
      <c r="E2" s="437"/>
      <c r="F2" s="437"/>
      <c r="G2" s="437"/>
      <c r="H2" s="440"/>
      <c r="I2" s="441"/>
    </row>
    <row r="3" spans="1:9" ht="21" customHeight="1" x14ac:dyDescent="0.2">
      <c r="A3" s="442" t="s">
        <v>129</v>
      </c>
      <c r="B3" s="443"/>
      <c r="C3" s="443"/>
      <c r="D3" s="443"/>
      <c r="E3" s="443"/>
      <c r="F3" s="443"/>
      <c r="G3" s="443"/>
      <c r="H3" s="443"/>
      <c r="I3" s="444"/>
    </row>
    <row r="4" spans="1:9" ht="15.75" x14ac:dyDescent="0.2">
      <c r="A4" s="445" t="s">
        <v>3</v>
      </c>
      <c r="B4" s="447" t="s">
        <v>4</v>
      </c>
      <c r="C4" s="447" t="s">
        <v>5</v>
      </c>
      <c r="D4" s="447" t="s">
        <v>6</v>
      </c>
      <c r="E4" s="451" t="s">
        <v>84</v>
      </c>
      <c r="F4" s="452"/>
      <c r="G4" s="451" t="s">
        <v>85</v>
      </c>
      <c r="H4" s="452"/>
      <c r="I4" s="453" t="s">
        <v>86</v>
      </c>
    </row>
    <row r="5" spans="1:9" ht="15.75" x14ac:dyDescent="0.25">
      <c r="A5" s="446"/>
      <c r="B5" s="448"/>
      <c r="C5" s="448"/>
      <c r="D5" s="448"/>
      <c r="E5" s="73" t="s">
        <v>87</v>
      </c>
      <c r="F5" s="74" t="s">
        <v>88</v>
      </c>
      <c r="G5" s="73" t="s">
        <v>87</v>
      </c>
      <c r="H5" s="74" t="s">
        <v>88</v>
      </c>
      <c r="I5" s="454"/>
    </row>
    <row r="6" spans="1:9" ht="15" x14ac:dyDescent="0.25">
      <c r="A6" s="262"/>
      <c r="B6" s="82" t="s">
        <v>7</v>
      </c>
      <c r="C6" s="83"/>
      <c r="D6" s="83"/>
      <c r="E6" s="263"/>
      <c r="F6" s="264"/>
      <c r="G6" s="263"/>
      <c r="H6" s="264"/>
      <c r="I6" s="265"/>
    </row>
    <row r="7" spans="1:9" ht="15" x14ac:dyDescent="0.2">
      <c r="A7" s="266">
        <v>1</v>
      </c>
      <c r="B7" s="473" t="s">
        <v>8</v>
      </c>
      <c r="C7" s="473"/>
      <c r="D7" s="473"/>
      <c r="E7" s="473"/>
      <c r="F7" s="473"/>
      <c r="G7" s="473"/>
      <c r="H7" s="473"/>
      <c r="I7" s="474"/>
    </row>
    <row r="8" spans="1:9" ht="45" x14ac:dyDescent="0.2">
      <c r="A8" s="267">
        <v>1.1000000000000001</v>
      </c>
      <c r="B8" s="268" t="s">
        <v>9</v>
      </c>
      <c r="C8" s="269"/>
      <c r="D8" s="124"/>
      <c r="E8" s="270"/>
      <c r="F8" s="270"/>
      <c r="G8" s="271"/>
      <c r="H8" s="270"/>
      <c r="I8" s="77"/>
    </row>
    <row r="9" spans="1:9" ht="15" x14ac:dyDescent="0.2">
      <c r="A9" s="267" t="s">
        <v>10</v>
      </c>
      <c r="B9" s="268" t="s">
        <v>97</v>
      </c>
      <c r="C9" s="272">
        <v>3</v>
      </c>
      <c r="D9" s="124" t="s">
        <v>12</v>
      </c>
      <c r="E9" s="75"/>
      <c r="F9" s="75">
        <v>8000</v>
      </c>
      <c r="G9" s="76">
        <f>E9*C9</f>
        <v>0</v>
      </c>
      <c r="H9" s="76">
        <f>F9*C9</f>
        <v>24000</v>
      </c>
      <c r="I9" s="77">
        <f>H9+G9</f>
        <v>24000</v>
      </c>
    </row>
    <row r="10" spans="1:9" ht="15" x14ac:dyDescent="0.2">
      <c r="A10" s="267" t="s">
        <v>30</v>
      </c>
      <c r="B10" s="268" t="s">
        <v>11</v>
      </c>
      <c r="C10" s="272">
        <v>1</v>
      </c>
      <c r="D10" s="124" t="s">
        <v>12</v>
      </c>
      <c r="E10" s="75"/>
      <c r="F10" s="75">
        <v>8000</v>
      </c>
      <c r="G10" s="76">
        <f t="shared" ref="G10:G18" si="0">E10*C10</f>
        <v>0</v>
      </c>
      <c r="H10" s="76">
        <f t="shared" ref="H10:H18" si="1">F10*C10</f>
        <v>8000</v>
      </c>
      <c r="I10" s="77">
        <f t="shared" ref="I10:I18" si="2">H10+G10</f>
        <v>8000</v>
      </c>
    </row>
    <row r="11" spans="1:9" ht="15" x14ac:dyDescent="0.2">
      <c r="A11" s="267" t="s">
        <v>32</v>
      </c>
      <c r="B11" s="268" t="s">
        <v>130</v>
      </c>
      <c r="C11" s="272">
        <v>1</v>
      </c>
      <c r="D11" s="124" t="s">
        <v>12</v>
      </c>
      <c r="E11" s="75"/>
      <c r="F11" s="75">
        <v>8000</v>
      </c>
      <c r="G11" s="76">
        <f t="shared" si="0"/>
        <v>0</v>
      </c>
      <c r="H11" s="76">
        <f t="shared" si="1"/>
        <v>8000</v>
      </c>
      <c r="I11" s="77">
        <f t="shared" si="2"/>
        <v>8000</v>
      </c>
    </row>
    <row r="12" spans="1:9" ht="15" x14ac:dyDescent="0.2">
      <c r="A12" s="267" t="s">
        <v>40</v>
      </c>
      <c r="B12" s="268" t="s">
        <v>173</v>
      </c>
      <c r="C12" s="272">
        <v>1</v>
      </c>
      <c r="D12" s="124" t="s">
        <v>12</v>
      </c>
      <c r="E12" s="75"/>
      <c r="F12" s="75">
        <v>8000</v>
      </c>
      <c r="G12" s="76">
        <f t="shared" si="0"/>
        <v>0</v>
      </c>
      <c r="H12" s="76">
        <f t="shared" si="1"/>
        <v>8000</v>
      </c>
      <c r="I12" s="77">
        <f t="shared" si="2"/>
        <v>8000</v>
      </c>
    </row>
    <row r="13" spans="1:9" ht="15" x14ac:dyDescent="0.2">
      <c r="A13" s="267" t="s">
        <v>100</v>
      </c>
      <c r="B13" s="268" t="s">
        <v>131</v>
      </c>
      <c r="C13" s="272">
        <v>12</v>
      </c>
      <c r="D13" s="124" t="s">
        <v>12</v>
      </c>
      <c r="E13" s="75"/>
      <c r="F13" s="75">
        <v>8000</v>
      </c>
      <c r="G13" s="76">
        <f t="shared" si="0"/>
        <v>0</v>
      </c>
      <c r="H13" s="76">
        <f t="shared" si="1"/>
        <v>96000</v>
      </c>
      <c r="I13" s="77">
        <f t="shared" si="2"/>
        <v>96000</v>
      </c>
    </row>
    <row r="14" spans="1:9" ht="15" x14ac:dyDescent="0.2">
      <c r="A14" s="267" t="s">
        <v>102</v>
      </c>
      <c r="B14" s="268" t="s">
        <v>99</v>
      </c>
      <c r="C14" s="272">
        <v>7</v>
      </c>
      <c r="D14" s="124" t="s">
        <v>12</v>
      </c>
      <c r="E14" s="75"/>
      <c r="F14" s="75">
        <v>8000</v>
      </c>
      <c r="G14" s="76">
        <f t="shared" si="0"/>
        <v>0</v>
      </c>
      <c r="H14" s="76">
        <f t="shared" si="1"/>
        <v>56000</v>
      </c>
      <c r="I14" s="77">
        <f t="shared" si="2"/>
        <v>56000</v>
      </c>
    </row>
    <row r="15" spans="1:9" ht="15" x14ac:dyDescent="0.2">
      <c r="A15" s="267" t="s">
        <v>104</v>
      </c>
      <c r="B15" s="268" t="s">
        <v>132</v>
      </c>
      <c r="C15" s="272">
        <v>2</v>
      </c>
      <c r="D15" s="124" t="s">
        <v>12</v>
      </c>
      <c r="E15" s="75"/>
      <c r="F15" s="75">
        <v>8000</v>
      </c>
      <c r="G15" s="76">
        <f t="shared" si="0"/>
        <v>0</v>
      </c>
      <c r="H15" s="76">
        <f t="shared" si="1"/>
        <v>16000</v>
      </c>
      <c r="I15" s="77">
        <f t="shared" si="2"/>
        <v>16000</v>
      </c>
    </row>
    <row r="16" spans="1:9" ht="15" x14ac:dyDescent="0.2">
      <c r="A16" s="267" t="s">
        <v>133</v>
      </c>
      <c r="B16" s="268" t="s">
        <v>134</v>
      </c>
      <c r="C16" s="272">
        <v>1</v>
      </c>
      <c r="D16" s="124" t="s">
        <v>12</v>
      </c>
      <c r="E16" s="75"/>
      <c r="F16" s="75">
        <v>8000</v>
      </c>
      <c r="G16" s="76">
        <f t="shared" si="0"/>
        <v>0</v>
      </c>
      <c r="H16" s="76">
        <f t="shared" si="1"/>
        <v>8000</v>
      </c>
      <c r="I16" s="77">
        <f t="shared" si="2"/>
        <v>8000</v>
      </c>
    </row>
    <row r="17" spans="1:9" ht="15" x14ac:dyDescent="0.2">
      <c r="A17" s="267" t="s">
        <v>135</v>
      </c>
      <c r="B17" s="268" t="s">
        <v>136</v>
      </c>
      <c r="C17" s="272">
        <v>4</v>
      </c>
      <c r="D17" s="124" t="s">
        <v>12</v>
      </c>
      <c r="E17" s="75"/>
      <c r="F17" s="75">
        <v>8000</v>
      </c>
      <c r="G17" s="76">
        <f t="shared" si="0"/>
        <v>0</v>
      </c>
      <c r="H17" s="76">
        <f t="shared" si="1"/>
        <v>32000</v>
      </c>
      <c r="I17" s="77">
        <f t="shared" si="2"/>
        <v>32000</v>
      </c>
    </row>
    <row r="18" spans="1:9" ht="15" x14ac:dyDescent="0.2">
      <c r="A18" s="267" t="s">
        <v>137</v>
      </c>
      <c r="B18" s="268" t="s">
        <v>103</v>
      </c>
      <c r="C18" s="272">
        <v>3</v>
      </c>
      <c r="D18" s="124" t="s">
        <v>12</v>
      </c>
      <c r="E18" s="75"/>
      <c r="F18" s="75">
        <v>7000</v>
      </c>
      <c r="G18" s="76">
        <f t="shared" si="0"/>
        <v>0</v>
      </c>
      <c r="H18" s="76">
        <f t="shared" si="1"/>
        <v>21000</v>
      </c>
      <c r="I18" s="77">
        <f t="shared" si="2"/>
        <v>21000</v>
      </c>
    </row>
    <row r="19" spans="1:9" ht="15" x14ac:dyDescent="0.2">
      <c r="A19" s="273">
        <v>2</v>
      </c>
      <c r="B19" s="274" t="s">
        <v>14</v>
      </c>
      <c r="C19" s="274"/>
      <c r="D19" s="274"/>
      <c r="E19" s="275"/>
      <c r="F19" s="275"/>
      <c r="G19" s="275"/>
      <c r="H19" s="275"/>
      <c r="I19" s="276"/>
    </row>
    <row r="20" spans="1:9" ht="200.25" customHeight="1" x14ac:dyDescent="0.2">
      <c r="A20" s="128">
        <v>2.1</v>
      </c>
      <c r="B20" s="110" t="s">
        <v>171</v>
      </c>
      <c r="C20" s="277"/>
      <c r="D20" s="278"/>
      <c r="E20" s="279"/>
      <c r="F20" s="279"/>
      <c r="G20" s="279"/>
      <c r="H20" s="279"/>
      <c r="I20" s="280"/>
    </row>
    <row r="21" spans="1:9" ht="15" x14ac:dyDescent="0.2">
      <c r="A21" s="128" t="s">
        <v>10</v>
      </c>
      <c r="B21" s="117" t="s">
        <v>15</v>
      </c>
      <c r="C21" s="123">
        <f>12000+4000</f>
        <v>16000</v>
      </c>
      <c r="D21" s="124" t="s">
        <v>16</v>
      </c>
      <c r="E21" s="281">
        <v>325</v>
      </c>
      <c r="F21" s="121">
        <v>90</v>
      </c>
      <c r="G21" s="76">
        <f>E21*C21</f>
        <v>5200000</v>
      </c>
      <c r="H21" s="76">
        <f>F21*C21</f>
        <v>1440000</v>
      </c>
      <c r="I21" s="77">
        <f>H21+G21</f>
        <v>6640000</v>
      </c>
    </row>
    <row r="22" spans="1:9" ht="90" x14ac:dyDescent="0.2">
      <c r="A22" s="128">
        <v>2.2000000000000002</v>
      </c>
      <c r="B22" s="117" t="s">
        <v>89</v>
      </c>
      <c r="C22" s="123"/>
      <c r="D22" s="124"/>
      <c r="E22" s="281"/>
      <c r="F22" s="121"/>
      <c r="G22" s="76"/>
      <c r="H22" s="76"/>
      <c r="I22" s="77"/>
    </row>
    <row r="23" spans="1:9" ht="20.25" customHeight="1" x14ac:dyDescent="0.2">
      <c r="A23" s="128" t="s">
        <v>10</v>
      </c>
      <c r="B23" s="117" t="s">
        <v>18</v>
      </c>
      <c r="C23" s="123">
        <f>C21</f>
        <v>16000</v>
      </c>
      <c r="D23" s="124" t="s">
        <v>16</v>
      </c>
      <c r="E23" s="281">
        <v>180</v>
      </c>
      <c r="F23" s="121">
        <v>60</v>
      </c>
      <c r="G23" s="76">
        <f>E23*C23</f>
        <v>2880000</v>
      </c>
      <c r="H23" s="76">
        <f>F23*C23</f>
        <v>960000</v>
      </c>
      <c r="I23" s="77">
        <f>H23+G23</f>
        <v>3840000</v>
      </c>
    </row>
    <row r="24" spans="1:9" ht="105" x14ac:dyDescent="0.2">
      <c r="A24" s="128">
        <v>2.2999999999999998</v>
      </c>
      <c r="B24" s="117" t="s">
        <v>138</v>
      </c>
      <c r="C24" s="123"/>
      <c r="D24" s="124"/>
      <c r="E24" s="281"/>
      <c r="F24" s="121"/>
      <c r="G24" s="76"/>
      <c r="H24" s="76"/>
      <c r="I24" s="77"/>
    </row>
    <row r="25" spans="1:9" ht="15" x14ac:dyDescent="0.2">
      <c r="A25" s="128" t="s">
        <v>10</v>
      </c>
      <c r="B25" s="117" t="s">
        <v>19</v>
      </c>
      <c r="C25" s="123">
        <f>800+400</f>
        <v>1200</v>
      </c>
      <c r="D25" s="124" t="s">
        <v>16</v>
      </c>
      <c r="E25" s="281">
        <v>250</v>
      </c>
      <c r="F25" s="121">
        <v>40</v>
      </c>
      <c r="G25" s="76">
        <f>E25*C25</f>
        <v>300000</v>
      </c>
      <c r="H25" s="76">
        <f>F25*C25</f>
        <v>48000</v>
      </c>
      <c r="I25" s="77">
        <f>H25+G25</f>
        <v>348000</v>
      </c>
    </row>
    <row r="26" spans="1:9" ht="45" x14ac:dyDescent="0.2">
      <c r="A26" s="128">
        <v>2.4</v>
      </c>
      <c r="B26" s="117" t="s">
        <v>91</v>
      </c>
      <c r="C26" s="125"/>
      <c r="D26" s="125"/>
      <c r="E26" s="281"/>
      <c r="F26" s="121"/>
      <c r="G26" s="76"/>
      <c r="H26" s="76"/>
      <c r="I26" s="77"/>
    </row>
    <row r="27" spans="1:9" ht="15" x14ac:dyDescent="0.2">
      <c r="A27" s="128" t="s">
        <v>10</v>
      </c>
      <c r="B27" s="117" t="s">
        <v>21</v>
      </c>
      <c r="C27" s="123">
        <f>600+150</f>
        <v>750</v>
      </c>
      <c r="D27" s="124" t="s">
        <v>22</v>
      </c>
      <c r="E27" s="281">
        <v>400</v>
      </c>
      <c r="F27" s="121">
        <v>60</v>
      </c>
      <c r="G27" s="76">
        <f>E27*C27</f>
        <v>300000</v>
      </c>
      <c r="H27" s="76">
        <f>F27*C27</f>
        <v>45000</v>
      </c>
      <c r="I27" s="77">
        <f>H27+G27</f>
        <v>345000</v>
      </c>
    </row>
    <row r="28" spans="1:9" s="129" customFormat="1" ht="30" x14ac:dyDescent="0.2">
      <c r="A28" s="128">
        <v>2.5</v>
      </c>
      <c r="B28" s="117" t="s">
        <v>23</v>
      </c>
      <c r="C28" s="123">
        <v>1</v>
      </c>
      <c r="D28" s="124" t="s">
        <v>24</v>
      </c>
      <c r="E28" s="76">
        <v>135000</v>
      </c>
      <c r="F28" s="121">
        <v>75000</v>
      </c>
      <c r="G28" s="76">
        <f>E28*C28</f>
        <v>135000</v>
      </c>
      <c r="H28" s="76">
        <f>F28*C28</f>
        <v>75000</v>
      </c>
      <c r="I28" s="77">
        <f>H28+G28</f>
        <v>210000</v>
      </c>
    </row>
    <row r="29" spans="1:9" ht="15" x14ac:dyDescent="0.2">
      <c r="A29" s="282">
        <v>3</v>
      </c>
      <c r="B29" s="274" t="s">
        <v>25</v>
      </c>
      <c r="C29" s="283"/>
      <c r="D29" s="274"/>
      <c r="E29" s="275"/>
      <c r="F29" s="275"/>
      <c r="G29" s="275"/>
      <c r="H29" s="275"/>
      <c r="I29" s="276"/>
    </row>
    <row r="30" spans="1:9" ht="60" x14ac:dyDescent="0.2">
      <c r="A30" s="128">
        <v>3.1</v>
      </c>
      <c r="B30" s="117" t="s">
        <v>92</v>
      </c>
      <c r="C30" s="125"/>
      <c r="D30" s="125"/>
      <c r="E30" s="281"/>
      <c r="F30" s="121"/>
      <c r="G30" s="76"/>
      <c r="H30" s="76"/>
      <c r="I30" s="77"/>
    </row>
    <row r="31" spans="1:9" ht="15" x14ac:dyDescent="0.2">
      <c r="A31" s="128" t="s">
        <v>10</v>
      </c>
      <c r="B31" s="117" t="s">
        <v>27</v>
      </c>
      <c r="C31" s="272">
        <f>100+40</f>
        <v>140</v>
      </c>
      <c r="D31" s="124" t="s">
        <v>16</v>
      </c>
      <c r="E31" s="281">
        <v>3650</v>
      </c>
      <c r="F31" s="121">
        <v>900</v>
      </c>
      <c r="G31" s="76">
        <f>E31*C31</f>
        <v>511000</v>
      </c>
      <c r="H31" s="76">
        <f>F31*C31</f>
        <v>126000</v>
      </c>
      <c r="I31" s="77">
        <f>H31+G31</f>
        <v>637000</v>
      </c>
    </row>
    <row r="32" spans="1:9" ht="60" x14ac:dyDescent="0.2">
      <c r="A32" s="128">
        <v>3.2</v>
      </c>
      <c r="B32" s="117" t="s">
        <v>93</v>
      </c>
      <c r="C32" s="125"/>
      <c r="D32" s="125"/>
      <c r="E32" s="279"/>
      <c r="F32" s="121"/>
      <c r="G32" s="76"/>
      <c r="H32" s="76"/>
      <c r="I32" s="77"/>
    </row>
    <row r="33" spans="1:9" ht="15" x14ac:dyDescent="0.2">
      <c r="A33" s="128" t="s">
        <v>10</v>
      </c>
      <c r="B33" s="117" t="s">
        <v>29</v>
      </c>
      <c r="C33" s="272">
        <v>135</v>
      </c>
      <c r="D33" s="124" t="s">
        <v>16</v>
      </c>
      <c r="E33" s="279">
        <v>3500</v>
      </c>
      <c r="F33" s="121">
        <v>900</v>
      </c>
      <c r="G33" s="76">
        <f t="shared" ref="G33:G35" si="3">E33*C33</f>
        <v>472500</v>
      </c>
      <c r="H33" s="76">
        <f t="shared" ref="H33:H35" si="4">F33*C33</f>
        <v>121500</v>
      </c>
      <c r="I33" s="77">
        <f t="shared" ref="I33:I35" si="5">H33+G33</f>
        <v>594000</v>
      </c>
    </row>
    <row r="34" spans="1:9" ht="15" x14ac:dyDescent="0.2">
      <c r="A34" s="128" t="s">
        <v>30</v>
      </c>
      <c r="B34" s="117" t="s">
        <v>31</v>
      </c>
      <c r="C34" s="272">
        <v>60</v>
      </c>
      <c r="D34" s="124" t="s">
        <v>16</v>
      </c>
      <c r="E34" s="279">
        <v>3850</v>
      </c>
      <c r="F34" s="121">
        <v>900</v>
      </c>
      <c r="G34" s="76">
        <f t="shared" si="3"/>
        <v>231000</v>
      </c>
      <c r="H34" s="76">
        <f t="shared" si="4"/>
        <v>54000</v>
      </c>
      <c r="I34" s="77">
        <f t="shared" si="5"/>
        <v>285000</v>
      </c>
    </row>
    <row r="35" spans="1:9" ht="15" x14ac:dyDescent="0.2">
      <c r="A35" s="128" t="s">
        <v>32</v>
      </c>
      <c r="B35" s="117" t="s">
        <v>33</v>
      </c>
      <c r="C35" s="272">
        <v>200</v>
      </c>
      <c r="D35" s="124" t="s">
        <v>16</v>
      </c>
      <c r="E35" s="279">
        <v>3850</v>
      </c>
      <c r="F35" s="121">
        <v>900</v>
      </c>
      <c r="G35" s="76">
        <f t="shared" si="3"/>
        <v>770000</v>
      </c>
      <c r="H35" s="76">
        <f t="shared" si="4"/>
        <v>180000</v>
      </c>
      <c r="I35" s="77">
        <f t="shared" si="5"/>
        <v>950000</v>
      </c>
    </row>
    <row r="36" spans="1:9" ht="15" x14ac:dyDescent="0.25">
      <c r="A36" s="273">
        <v>4</v>
      </c>
      <c r="B36" s="475" t="s">
        <v>34</v>
      </c>
      <c r="C36" s="475"/>
      <c r="D36" s="475"/>
      <c r="E36" s="284"/>
      <c r="F36" s="284"/>
      <c r="G36" s="284"/>
      <c r="H36" s="284"/>
      <c r="I36" s="285"/>
    </row>
    <row r="37" spans="1:9" ht="51.75" customHeight="1" x14ac:dyDescent="0.25">
      <c r="A37" s="286">
        <v>4.0999999999999996</v>
      </c>
      <c r="B37" s="150" t="s">
        <v>35</v>
      </c>
      <c r="C37" s="150"/>
      <c r="D37" s="150"/>
      <c r="E37" s="152"/>
      <c r="F37" s="152"/>
      <c r="G37" s="152"/>
      <c r="H37" s="152"/>
      <c r="I37" s="153"/>
    </row>
    <row r="38" spans="1:9" ht="15" x14ac:dyDescent="0.25">
      <c r="A38" s="287" t="s">
        <v>10</v>
      </c>
      <c r="B38" s="288" t="s">
        <v>36</v>
      </c>
      <c r="C38" s="289">
        <v>850</v>
      </c>
      <c r="D38" s="124" t="s">
        <v>37</v>
      </c>
      <c r="E38" s="279">
        <v>740</v>
      </c>
      <c r="F38" s="121">
        <v>200</v>
      </c>
      <c r="G38" s="76">
        <f t="shared" ref="G38:G42" si="6">E38*C38</f>
        <v>629000</v>
      </c>
      <c r="H38" s="76">
        <f t="shared" ref="H38:H42" si="7">F38*C38</f>
        <v>170000</v>
      </c>
      <c r="I38" s="77">
        <f t="shared" ref="I38:I42" si="8">H38+G38</f>
        <v>799000</v>
      </c>
    </row>
    <row r="39" spans="1:9" ht="15" x14ac:dyDescent="0.25">
      <c r="A39" s="287" t="s">
        <v>30</v>
      </c>
      <c r="B39" s="288" t="s">
        <v>110</v>
      </c>
      <c r="C39" s="289">
        <v>900</v>
      </c>
      <c r="D39" s="124" t="s">
        <v>37</v>
      </c>
      <c r="E39" s="279">
        <v>975</v>
      </c>
      <c r="F39" s="121">
        <v>210</v>
      </c>
      <c r="G39" s="76">
        <f t="shared" si="6"/>
        <v>877500</v>
      </c>
      <c r="H39" s="76">
        <f t="shared" si="7"/>
        <v>189000</v>
      </c>
      <c r="I39" s="77">
        <f t="shared" si="8"/>
        <v>1066500</v>
      </c>
    </row>
    <row r="40" spans="1:9" ht="15" x14ac:dyDescent="0.25">
      <c r="A40" s="287" t="s">
        <v>32</v>
      </c>
      <c r="B40" s="288" t="s">
        <v>111</v>
      </c>
      <c r="C40" s="289">
        <v>350</v>
      </c>
      <c r="D40" s="124" t="s">
        <v>37</v>
      </c>
      <c r="E40" s="279">
        <v>1110</v>
      </c>
      <c r="F40" s="121">
        <v>230</v>
      </c>
      <c r="G40" s="76">
        <f t="shared" si="6"/>
        <v>388500</v>
      </c>
      <c r="H40" s="76">
        <f t="shared" si="7"/>
        <v>80500</v>
      </c>
      <c r="I40" s="77">
        <f t="shared" si="8"/>
        <v>469000</v>
      </c>
    </row>
    <row r="41" spans="1:9" ht="15" x14ac:dyDescent="0.25">
      <c r="A41" s="287" t="s">
        <v>40</v>
      </c>
      <c r="B41" s="288" t="s">
        <v>39</v>
      </c>
      <c r="C41" s="289">
        <v>600</v>
      </c>
      <c r="D41" s="124" t="s">
        <v>37</v>
      </c>
      <c r="E41" s="279">
        <v>1496</v>
      </c>
      <c r="F41" s="121">
        <v>250</v>
      </c>
      <c r="G41" s="76">
        <f t="shared" si="6"/>
        <v>897600</v>
      </c>
      <c r="H41" s="76">
        <f t="shared" si="7"/>
        <v>150000</v>
      </c>
      <c r="I41" s="77">
        <f t="shared" si="8"/>
        <v>1047600</v>
      </c>
    </row>
    <row r="42" spans="1:9" ht="15" x14ac:dyDescent="0.25">
      <c r="A42" s="287" t="s">
        <v>100</v>
      </c>
      <c r="B42" s="288" t="s">
        <v>41</v>
      </c>
      <c r="C42" s="289">
        <v>1</v>
      </c>
      <c r="D42" s="124" t="s">
        <v>37</v>
      </c>
      <c r="E42" s="279">
        <v>135000</v>
      </c>
      <c r="F42" s="121">
        <v>25000</v>
      </c>
      <c r="G42" s="76">
        <f t="shared" si="6"/>
        <v>135000</v>
      </c>
      <c r="H42" s="76">
        <f t="shared" si="7"/>
        <v>25000</v>
      </c>
      <c r="I42" s="77">
        <f t="shared" si="8"/>
        <v>160000</v>
      </c>
    </row>
    <row r="43" spans="1:9" ht="15" x14ac:dyDescent="0.25">
      <c r="A43" s="273">
        <v>5</v>
      </c>
      <c r="B43" s="274" t="s">
        <v>43</v>
      </c>
      <c r="C43" s="274"/>
      <c r="D43" s="274"/>
      <c r="E43" s="274"/>
      <c r="F43" s="274"/>
      <c r="G43" s="274"/>
      <c r="H43" s="284"/>
      <c r="I43" s="285"/>
    </row>
    <row r="44" spans="1:9" ht="62.25" x14ac:dyDescent="0.25">
      <c r="A44" s="286">
        <v>5.0999999999999996</v>
      </c>
      <c r="B44" s="290" t="s">
        <v>94</v>
      </c>
      <c r="C44" s="150"/>
      <c r="D44" s="150"/>
      <c r="E44" s="165"/>
      <c r="F44" s="165"/>
      <c r="G44" s="165"/>
      <c r="H44" s="152"/>
      <c r="I44" s="153"/>
    </row>
    <row r="45" spans="1:9" ht="15" x14ac:dyDescent="0.25">
      <c r="A45" s="287" t="s">
        <v>10</v>
      </c>
      <c r="B45" s="288" t="s">
        <v>36</v>
      </c>
      <c r="C45" s="289">
        <v>850</v>
      </c>
      <c r="D45" s="124" t="s">
        <v>37</v>
      </c>
      <c r="E45" s="279">
        <v>460</v>
      </c>
      <c r="F45" s="121">
        <v>90</v>
      </c>
      <c r="G45" s="76">
        <f t="shared" ref="G45:G48" si="9">E45*C45</f>
        <v>391000</v>
      </c>
      <c r="H45" s="76">
        <f t="shared" ref="H45:H48" si="10">F45*C45</f>
        <v>76500</v>
      </c>
      <c r="I45" s="77">
        <f t="shared" ref="I45:I48" si="11">H45+G45</f>
        <v>467500</v>
      </c>
    </row>
    <row r="46" spans="1:9" ht="15" x14ac:dyDescent="0.25">
      <c r="A46" s="287" t="s">
        <v>30</v>
      </c>
      <c r="B46" s="288" t="s">
        <v>110</v>
      </c>
      <c r="C46" s="289">
        <v>900</v>
      </c>
      <c r="D46" s="124" t="s">
        <v>37</v>
      </c>
      <c r="E46" s="279">
        <v>610</v>
      </c>
      <c r="F46" s="121">
        <v>90</v>
      </c>
      <c r="G46" s="76">
        <f t="shared" si="9"/>
        <v>549000</v>
      </c>
      <c r="H46" s="76">
        <f t="shared" si="10"/>
        <v>81000</v>
      </c>
      <c r="I46" s="77">
        <f t="shared" si="11"/>
        <v>630000</v>
      </c>
    </row>
    <row r="47" spans="1:9" ht="15" x14ac:dyDescent="0.25">
      <c r="A47" s="287" t="s">
        <v>32</v>
      </c>
      <c r="B47" s="288" t="s">
        <v>111</v>
      </c>
      <c r="C47" s="289">
        <v>350</v>
      </c>
      <c r="D47" s="124" t="s">
        <v>37</v>
      </c>
      <c r="E47" s="279">
        <v>670</v>
      </c>
      <c r="F47" s="121">
        <v>100</v>
      </c>
      <c r="G47" s="76">
        <f t="shared" si="9"/>
        <v>234500</v>
      </c>
      <c r="H47" s="76">
        <f t="shared" si="10"/>
        <v>35000</v>
      </c>
      <c r="I47" s="77">
        <f t="shared" si="11"/>
        <v>269500</v>
      </c>
    </row>
    <row r="48" spans="1:9" ht="15" x14ac:dyDescent="0.25">
      <c r="A48" s="287" t="s">
        <v>40</v>
      </c>
      <c r="B48" s="288" t="s">
        <v>39</v>
      </c>
      <c r="C48" s="289">
        <v>600</v>
      </c>
      <c r="D48" s="124" t="s">
        <v>37</v>
      </c>
      <c r="E48" s="279">
        <v>820</v>
      </c>
      <c r="F48" s="121">
        <v>110</v>
      </c>
      <c r="G48" s="76">
        <f t="shared" si="9"/>
        <v>492000</v>
      </c>
      <c r="H48" s="76">
        <f t="shared" si="10"/>
        <v>66000</v>
      </c>
      <c r="I48" s="77">
        <f t="shared" si="11"/>
        <v>558000</v>
      </c>
    </row>
    <row r="49" spans="1:9" ht="30" x14ac:dyDescent="0.25">
      <c r="A49" s="291">
        <v>6</v>
      </c>
      <c r="B49" s="292" t="s">
        <v>45</v>
      </c>
      <c r="C49" s="293"/>
      <c r="D49" s="293"/>
      <c r="E49" s="284"/>
      <c r="F49" s="284"/>
      <c r="G49" s="284"/>
      <c r="H49" s="284"/>
      <c r="I49" s="285"/>
    </row>
    <row r="50" spans="1:9" ht="15" x14ac:dyDescent="0.25">
      <c r="A50" s="294">
        <v>6.1</v>
      </c>
      <c r="B50" s="150" t="s">
        <v>46</v>
      </c>
      <c r="C50" s="295"/>
      <c r="D50" s="295"/>
      <c r="E50" s="152"/>
      <c r="F50" s="152"/>
      <c r="G50" s="152"/>
      <c r="H50" s="152"/>
      <c r="I50" s="153"/>
    </row>
    <row r="51" spans="1:9" ht="15" x14ac:dyDescent="0.2">
      <c r="A51" s="294" t="s">
        <v>10</v>
      </c>
      <c r="B51" s="288" t="s">
        <v>112</v>
      </c>
      <c r="C51" s="145">
        <v>21</v>
      </c>
      <c r="D51" s="144" t="s">
        <v>48</v>
      </c>
      <c r="E51" s="281">
        <v>4100</v>
      </c>
      <c r="F51" s="279">
        <v>1000</v>
      </c>
      <c r="G51" s="76">
        <f>E51*C51</f>
        <v>86100</v>
      </c>
      <c r="H51" s="76">
        <f>F51*C51</f>
        <v>21000</v>
      </c>
      <c r="I51" s="77">
        <f>H51+G51</f>
        <v>107100</v>
      </c>
    </row>
    <row r="52" spans="1:9" ht="15" x14ac:dyDescent="0.2">
      <c r="A52" s="294" t="s">
        <v>30</v>
      </c>
      <c r="B52" s="288" t="s">
        <v>113</v>
      </c>
      <c r="C52" s="145">
        <v>84</v>
      </c>
      <c r="D52" s="144" t="s">
        <v>48</v>
      </c>
      <c r="E52" s="281">
        <v>9500</v>
      </c>
      <c r="F52" s="279">
        <v>1000</v>
      </c>
      <c r="G52" s="76">
        <f>E52*C52</f>
        <v>798000</v>
      </c>
      <c r="H52" s="76">
        <f>F52*C52</f>
        <v>84000</v>
      </c>
      <c r="I52" s="77">
        <f>H52+G52</f>
        <v>882000</v>
      </c>
    </row>
    <row r="53" spans="1:9" ht="15" x14ac:dyDescent="0.2">
      <c r="A53" s="294"/>
      <c r="B53" s="288"/>
      <c r="C53" s="272"/>
      <c r="D53" s="124"/>
      <c r="E53" s="279"/>
      <c r="F53" s="279"/>
      <c r="G53" s="279"/>
      <c r="H53" s="279"/>
      <c r="I53" s="280"/>
    </row>
    <row r="54" spans="1:9" ht="15" x14ac:dyDescent="0.2">
      <c r="A54" s="294">
        <v>6.2</v>
      </c>
      <c r="B54" s="150" t="s">
        <v>50</v>
      </c>
      <c r="C54" s="272"/>
      <c r="D54" s="124"/>
      <c r="E54" s="279"/>
      <c r="F54" s="279"/>
      <c r="G54" s="279"/>
      <c r="H54" s="279"/>
      <c r="I54" s="280"/>
    </row>
    <row r="55" spans="1:9" ht="15" x14ac:dyDescent="0.2">
      <c r="A55" s="294" t="s">
        <v>10</v>
      </c>
      <c r="B55" s="288" t="s">
        <v>114</v>
      </c>
      <c r="C55" s="145">
        <v>7</v>
      </c>
      <c r="D55" s="144" t="s">
        <v>48</v>
      </c>
      <c r="E55" s="281">
        <v>9300</v>
      </c>
      <c r="F55" s="279">
        <v>1000</v>
      </c>
      <c r="G55" s="76">
        <f t="shared" ref="G55:G56" si="12">E55*C55</f>
        <v>65100</v>
      </c>
      <c r="H55" s="76">
        <f t="shared" ref="H55:H56" si="13">F55*C55</f>
        <v>7000</v>
      </c>
      <c r="I55" s="77">
        <f t="shared" ref="I55:I56" si="14">H55+G55</f>
        <v>72100</v>
      </c>
    </row>
    <row r="56" spans="1:9" ht="15" x14ac:dyDescent="0.2">
      <c r="A56" s="294" t="s">
        <v>30</v>
      </c>
      <c r="B56" s="288" t="s">
        <v>115</v>
      </c>
      <c r="C56" s="145">
        <v>28</v>
      </c>
      <c r="D56" s="144" t="s">
        <v>48</v>
      </c>
      <c r="E56" s="281">
        <v>15800</v>
      </c>
      <c r="F56" s="279">
        <v>1000</v>
      </c>
      <c r="G56" s="76">
        <f t="shared" si="12"/>
        <v>442400</v>
      </c>
      <c r="H56" s="76">
        <f t="shared" si="13"/>
        <v>28000</v>
      </c>
      <c r="I56" s="77">
        <f t="shared" si="14"/>
        <v>470400</v>
      </c>
    </row>
    <row r="57" spans="1:9" ht="15" x14ac:dyDescent="0.2">
      <c r="A57" s="294"/>
      <c r="B57" s="288"/>
      <c r="C57" s="296"/>
      <c r="D57" s="278"/>
      <c r="E57" s="279"/>
      <c r="F57" s="279"/>
      <c r="G57" s="279"/>
      <c r="H57" s="279"/>
      <c r="I57" s="280"/>
    </row>
    <row r="58" spans="1:9" ht="15" x14ac:dyDescent="0.2">
      <c r="A58" s="294">
        <v>6.3</v>
      </c>
      <c r="B58" s="150" t="s">
        <v>53</v>
      </c>
      <c r="C58" s="296"/>
      <c r="D58" s="278"/>
      <c r="E58" s="279"/>
      <c r="F58" s="279"/>
      <c r="G58" s="279"/>
      <c r="H58" s="279"/>
      <c r="I58" s="280"/>
    </row>
    <row r="59" spans="1:9" ht="15" x14ac:dyDescent="0.2">
      <c r="A59" s="294" t="s">
        <v>10</v>
      </c>
      <c r="B59" s="288" t="s">
        <v>116</v>
      </c>
      <c r="C59" s="145">
        <v>7</v>
      </c>
      <c r="D59" s="144" t="s">
        <v>48</v>
      </c>
      <c r="E59" s="281">
        <v>3600</v>
      </c>
      <c r="F59" s="279">
        <v>1000</v>
      </c>
      <c r="G59" s="76">
        <f t="shared" ref="G59:G60" si="15">E59*C59</f>
        <v>25200</v>
      </c>
      <c r="H59" s="76">
        <f t="shared" ref="H59:H60" si="16">F59*C59</f>
        <v>7000</v>
      </c>
      <c r="I59" s="77">
        <f t="shared" ref="I59:I60" si="17">H59+G59</f>
        <v>32200</v>
      </c>
    </row>
    <row r="60" spans="1:9" ht="15" x14ac:dyDescent="0.2">
      <c r="A60" s="294"/>
      <c r="B60" s="288" t="s">
        <v>117</v>
      </c>
      <c r="C60" s="145">
        <v>28</v>
      </c>
      <c r="D60" s="144" t="s">
        <v>48</v>
      </c>
      <c r="E60" s="281">
        <v>7000</v>
      </c>
      <c r="F60" s="279">
        <v>1000</v>
      </c>
      <c r="G60" s="76">
        <f t="shared" si="15"/>
        <v>196000</v>
      </c>
      <c r="H60" s="76">
        <f t="shared" si="16"/>
        <v>28000</v>
      </c>
      <c r="I60" s="77">
        <f t="shared" si="17"/>
        <v>224000</v>
      </c>
    </row>
    <row r="61" spans="1:9" ht="15" x14ac:dyDescent="0.2">
      <c r="A61" s="294"/>
      <c r="B61" s="288"/>
      <c r="C61" s="145"/>
      <c r="D61" s="144"/>
      <c r="E61" s="281"/>
      <c r="F61" s="279"/>
      <c r="G61" s="279"/>
      <c r="H61" s="279"/>
      <c r="I61" s="280"/>
    </row>
    <row r="62" spans="1:9" ht="15" x14ac:dyDescent="0.2">
      <c r="A62" s="294">
        <v>6.4</v>
      </c>
      <c r="B62" s="150" t="s">
        <v>118</v>
      </c>
      <c r="C62" s="272"/>
      <c r="D62" s="124"/>
      <c r="E62" s="281"/>
      <c r="F62" s="279"/>
      <c r="G62" s="279"/>
      <c r="H62" s="279"/>
      <c r="I62" s="280"/>
    </row>
    <row r="63" spans="1:9" ht="15" x14ac:dyDescent="0.2">
      <c r="A63" s="297" t="s">
        <v>10</v>
      </c>
      <c r="B63" s="288" t="s">
        <v>119</v>
      </c>
      <c r="C63" s="145">
        <v>7</v>
      </c>
      <c r="D63" s="124" t="s">
        <v>48</v>
      </c>
      <c r="E63" s="281">
        <v>52000</v>
      </c>
      <c r="F63" s="281">
        <v>3500</v>
      </c>
      <c r="G63" s="76">
        <f t="shared" ref="G63:G64" si="18">E63*C63</f>
        <v>364000</v>
      </c>
      <c r="H63" s="76">
        <f t="shared" ref="H63:H64" si="19">F63*C63</f>
        <v>24500</v>
      </c>
      <c r="I63" s="77">
        <f t="shared" ref="I63:I64" si="20">H63+G63</f>
        <v>388500</v>
      </c>
    </row>
    <row r="64" spans="1:9" ht="15" x14ac:dyDescent="0.2">
      <c r="A64" s="297"/>
      <c r="B64" s="288" t="s">
        <v>120</v>
      </c>
      <c r="C64" s="145">
        <v>28</v>
      </c>
      <c r="D64" s="124" t="s">
        <v>48</v>
      </c>
      <c r="E64" s="281">
        <v>70000</v>
      </c>
      <c r="F64" s="281">
        <v>3500</v>
      </c>
      <c r="G64" s="76">
        <f t="shared" si="18"/>
        <v>1960000</v>
      </c>
      <c r="H64" s="76">
        <f t="shared" si="19"/>
        <v>98000</v>
      </c>
      <c r="I64" s="77">
        <f t="shared" si="20"/>
        <v>2058000</v>
      </c>
    </row>
    <row r="65" spans="1:9" ht="15" x14ac:dyDescent="0.25">
      <c r="A65" s="298">
        <v>7</v>
      </c>
      <c r="B65" s="292" t="s">
        <v>59</v>
      </c>
      <c r="C65" s="293"/>
      <c r="D65" s="293"/>
      <c r="E65" s="284"/>
      <c r="F65" s="284"/>
      <c r="G65" s="284"/>
      <c r="H65" s="284"/>
      <c r="I65" s="285"/>
    </row>
    <row r="66" spans="1:9" ht="15" x14ac:dyDescent="0.2">
      <c r="A66" s="297" t="s">
        <v>10</v>
      </c>
      <c r="B66" s="288" t="s">
        <v>139</v>
      </c>
      <c r="C66" s="145">
        <v>60</v>
      </c>
      <c r="D66" s="144" t="s">
        <v>48</v>
      </c>
      <c r="E66" s="281">
        <v>7500</v>
      </c>
      <c r="F66" s="279">
        <v>1000</v>
      </c>
      <c r="G66" s="76">
        <f t="shared" ref="G66:G67" si="21">E66*C66</f>
        <v>450000</v>
      </c>
      <c r="H66" s="76">
        <f t="shared" ref="H66:H67" si="22">F66*C66</f>
        <v>60000</v>
      </c>
      <c r="I66" s="77">
        <f t="shared" ref="I66:I67" si="23">H66+G66</f>
        <v>510000</v>
      </c>
    </row>
    <row r="67" spans="1:9" ht="15" x14ac:dyDescent="0.2">
      <c r="A67" s="297" t="s">
        <v>30</v>
      </c>
      <c r="B67" s="288" t="s">
        <v>140</v>
      </c>
      <c r="C67" s="145">
        <v>60</v>
      </c>
      <c r="D67" s="144" t="s">
        <v>48</v>
      </c>
      <c r="E67" s="281">
        <v>7300</v>
      </c>
      <c r="F67" s="279">
        <v>1000</v>
      </c>
      <c r="G67" s="76">
        <f t="shared" si="21"/>
        <v>438000</v>
      </c>
      <c r="H67" s="76">
        <f t="shared" si="22"/>
        <v>60000</v>
      </c>
      <c r="I67" s="77">
        <f t="shared" si="23"/>
        <v>498000</v>
      </c>
    </row>
    <row r="68" spans="1:9" ht="15" x14ac:dyDescent="0.25">
      <c r="A68" s="298">
        <v>8</v>
      </c>
      <c r="B68" s="292" t="s">
        <v>62</v>
      </c>
      <c r="C68" s="293"/>
      <c r="D68" s="293"/>
      <c r="E68" s="284"/>
      <c r="F68" s="284"/>
      <c r="G68" s="284"/>
      <c r="H68" s="284"/>
      <c r="I68" s="285"/>
    </row>
    <row r="69" spans="1:9" ht="45" x14ac:dyDescent="0.2">
      <c r="A69" s="286">
        <v>8.1</v>
      </c>
      <c r="B69" s="288" t="s">
        <v>63</v>
      </c>
      <c r="C69" s="296"/>
      <c r="D69" s="299"/>
      <c r="E69" s="279"/>
      <c r="F69" s="279"/>
      <c r="G69" s="279"/>
      <c r="H69" s="279"/>
      <c r="I69" s="280"/>
    </row>
    <row r="70" spans="1:9" ht="15" x14ac:dyDescent="0.2">
      <c r="A70" s="297" t="s">
        <v>10</v>
      </c>
      <c r="B70" s="288" t="s">
        <v>64</v>
      </c>
      <c r="C70" s="145">
        <v>1350</v>
      </c>
      <c r="D70" s="144" t="s">
        <v>65</v>
      </c>
      <c r="E70" s="281">
        <v>425</v>
      </c>
      <c r="F70" s="121">
        <v>60</v>
      </c>
      <c r="G70" s="76">
        <f t="shared" ref="G70:G72" si="24">E70*C70</f>
        <v>573750</v>
      </c>
      <c r="H70" s="76">
        <f t="shared" ref="H70:H72" si="25">F70*C70</f>
        <v>81000</v>
      </c>
      <c r="I70" s="77">
        <f t="shared" ref="I70:I72" si="26">H70+G70</f>
        <v>654750</v>
      </c>
    </row>
    <row r="71" spans="1:9" ht="15" x14ac:dyDescent="0.2">
      <c r="A71" s="297" t="s">
        <v>10</v>
      </c>
      <c r="B71" s="288" t="s">
        <v>123</v>
      </c>
      <c r="C71" s="145">
        <v>900</v>
      </c>
      <c r="D71" s="144" t="s">
        <v>65</v>
      </c>
      <c r="E71" s="281">
        <v>565</v>
      </c>
      <c r="F71" s="121">
        <v>60</v>
      </c>
      <c r="G71" s="76">
        <f t="shared" si="24"/>
        <v>508500</v>
      </c>
      <c r="H71" s="76">
        <f t="shared" si="25"/>
        <v>54000</v>
      </c>
      <c r="I71" s="77">
        <f t="shared" si="26"/>
        <v>562500</v>
      </c>
    </row>
    <row r="72" spans="1:9" ht="15" customHeight="1" x14ac:dyDescent="0.2">
      <c r="A72" s="297" t="s">
        <v>30</v>
      </c>
      <c r="B72" s="155" t="s">
        <v>66</v>
      </c>
      <c r="C72" s="145">
        <v>1</v>
      </c>
      <c r="D72" s="144" t="s">
        <v>42</v>
      </c>
      <c r="E72" s="279">
        <v>125000</v>
      </c>
      <c r="F72" s="121">
        <v>25000</v>
      </c>
      <c r="G72" s="76">
        <f t="shared" si="24"/>
        <v>125000</v>
      </c>
      <c r="H72" s="76">
        <f t="shared" si="25"/>
        <v>25000</v>
      </c>
      <c r="I72" s="77">
        <f t="shared" si="26"/>
        <v>150000</v>
      </c>
    </row>
    <row r="73" spans="1:9" ht="15" x14ac:dyDescent="0.25">
      <c r="A73" s="291">
        <v>9</v>
      </c>
      <c r="B73" s="292" t="s">
        <v>67</v>
      </c>
      <c r="C73" s="293"/>
      <c r="D73" s="293"/>
      <c r="E73" s="284"/>
      <c r="F73" s="284"/>
      <c r="G73" s="284"/>
      <c r="H73" s="284"/>
      <c r="I73" s="285"/>
    </row>
    <row r="74" spans="1:9" ht="15" x14ac:dyDescent="0.25">
      <c r="A74" s="128"/>
      <c r="B74" s="288" t="s">
        <v>68</v>
      </c>
      <c r="C74" s="272">
        <v>1</v>
      </c>
      <c r="D74" s="124" t="s">
        <v>24</v>
      </c>
      <c r="E74" s="300">
        <v>0</v>
      </c>
      <c r="F74" s="301">
        <v>225000</v>
      </c>
      <c r="G74" s="76">
        <f>E74*C74</f>
        <v>0</v>
      </c>
      <c r="H74" s="76">
        <f>F74*C74</f>
        <v>225000</v>
      </c>
      <c r="I74" s="77">
        <f>H74+G74</f>
        <v>225000</v>
      </c>
    </row>
    <row r="75" spans="1:9" ht="15" x14ac:dyDescent="0.25">
      <c r="A75" s="291">
        <v>10</v>
      </c>
      <c r="B75" s="292" t="s">
        <v>69</v>
      </c>
      <c r="C75" s="293"/>
      <c r="D75" s="293"/>
      <c r="E75" s="284"/>
      <c r="F75" s="284"/>
      <c r="G75" s="284"/>
      <c r="H75" s="284"/>
      <c r="I75" s="285"/>
    </row>
    <row r="76" spans="1:9" ht="30" x14ac:dyDescent="0.2">
      <c r="A76" s="286">
        <v>10.1</v>
      </c>
      <c r="B76" s="268" t="s">
        <v>72</v>
      </c>
      <c r="C76" s="272">
        <v>35</v>
      </c>
      <c r="D76" s="124" t="s">
        <v>12</v>
      </c>
      <c r="E76" s="76">
        <v>42000</v>
      </c>
      <c r="F76" s="121">
        <v>2000</v>
      </c>
      <c r="G76" s="76">
        <f t="shared" ref="G76:G84" si="27">E76*C76</f>
        <v>1470000</v>
      </c>
      <c r="H76" s="76">
        <f t="shared" ref="H76:H84" si="28">F76*C76</f>
        <v>70000</v>
      </c>
      <c r="I76" s="77">
        <f t="shared" ref="I76:I84" si="29">H76+G76</f>
        <v>1540000</v>
      </c>
    </row>
    <row r="77" spans="1:9" ht="30" x14ac:dyDescent="0.2">
      <c r="A77" s="286">
        <v>10.199999999999999</v>
      </c>
      <c r="B77" s="268" t="s">
        <v>141</v>
      </c>
      <c r="C77" s="272">
        <v>35</v>
      </c>
      <c r="D77" s="124" t="s">
        <v>24</v>
      </c>
      <c r="E77" s="76">
        <v>5000</v>
      </c>
      <c r="F77" s="121">
        <v>1500</v>
      </c>
      <c r="G77" s="76">
        <f t="shared" si="27"/>
        <v>175000</v>
      </c>
      <c r="H77" s="76">
        <f t="shared" si="28"/>
        <v>52500</v>
      </c>
      <c r="I77" s="77">
        <f t="shared" si="29"/>
        <v>227500</v>
      </c>
    </row>
    <row r="78" spans="1:9" ht="15" x14ac:dyDescent="0.2">
      <c r="A78" s="286">
        <v>10.3</v>
      </c>
      <c r="B78" s="268" t="s">
        <v>74</v>
      </c>
      <c r="C78" s="272">
        <v>35</v>
      </c>
      <c r="D78" s="124" t="s">
        <v>24</v>
      </c>
      <c r="E78" s="76">
        <v>6000</v>
      </c>
      <c r="F78" s="121">
        <v>1000</v>
      </c>
      <c r="G78" s="76">
        <f t="shared" si="27"/>
        <v>210000</v>
      </c>
      <c r="H78" s="76">
        <f t="shared" si="28"/>
        <v>35000</v>
      </c>
      <c r="I78" s="77">
        <f t="shared" si="29"/>
        <v>245000</v>
      </c>
    </row>
    <row r="79" spans="1:9" ht="30" x14ac:dyDescent="0.2">
      <c r="A79" s="286">
        <v>10.4</v>
      </c>
      <c r="B79" s="268" t="s">
        <v>75</v>
      </c>
      <c r="C79" s="272">
        <v>1</v>
      </c>
      <c r="D79" s="124" t="s">
        <v>24</v>
      </c>
      <c r="E79" s="76">
        <v>40000</v>
      </c>
      <c r="F79" s="121">
        <v>15000</v>
      </c>
      <c r="G79" s="76">
        <f t="shared" si="27"/>
        <v>40000</v>
      </c>
      <c r="H79" s="76">
        <f t="shared" si="28"/>
        <v>15000</v>
      </c>
      <c r="I79" s="77">
        <f t="shared" si="29"/>
        <v>55000</v>
      </c>
    </row>
    <row r="80" spans="1:9" ht="45" x14ac:dyDescent="0.2">
      <c r="A80" s="286">
        <v>10.5</v>
      </c>
      <c r="B80" s="268" t="s">
        <v>128</v>
      </c>
      <c r="C80" s="272">
        <v>1</v>
      </c>
      <c r="D80" s="124" t="s">
        <v>24</v>
      </c>
      <c r="E80" s="76">
        <v>0</v>
      </c>
      <c r="F80" s="121">
        <v>60000</v>
      </c>
      <c r="G80" s="76">
        <f t="shared" si="27"/>
        <v>0</v>
      </c>
      <c r="H80" s="76">
        <f t="shared" si="28"/>
        <v>60000</v>
      </c>
      <c r="I80" s="77">
        <f t="shared" si="29"/>
        <v>60000</v>
      </c>
    </row>
    <row r="81" spans="1:9" ht="15" x14ac:dyDescent="0.2">
      <c r="A81" s="286">
        <v>10.6</v>
      </c>
      <c r="B81" s="268" t="s">
        <v>77</v>
      </c>
      <c r="C81" s="272">
        <v>1</v>
      </c>
      <c r="D81" s="124" t="s">
        <v>24</v>
      </c>
      <c r="E81" s="121">
        <v>35000</v>
      </c>
      <c r="F81" s="121">
        <v>7000</v>
      </c>
      <c r="G81" s="76">
        <f t="shared" si="27"/>
        <v>35000</v>
      </c>
      <c r="H81" s="76">
        <f t="shared" si="28"/>
        <v>7000</v>
      </c>
      <c r="I81" s="77">
        <f t="shared" si="29"/>
        <v>42000</v>
      </c>
    </row>
    <row r="82" spans="1:9" ht="15" x14ac:dyDescent="0.2">
      <c r="A82" s="286">
        <v>10.7</v>
      </c>
      <c r="B82" s="288" t="s">
        <v>78</v>
      </c>
      <c r="C82" s="272">
        <v>1</v>
      </c>
      <c r="D82" s="124" t="s">
        <v>24</v>
      </c>
      <c r="E82" s="121">
        <v>25000</v>
      </c>
      <c r="F82" s="121">
        <v>7000</v>
      </c>
      <c r="G82" s="76">
        <f t="shared" si="27"/>
        <v>25000</v>
      </c>
      <c r="H82" s="76">
        <f t="shared" si="28"/>
        <v>7000</v>
      </c>
      <c r="I82" s="77">
        <f t="shared" si="29"/>
        <v>32000</v>
      </c>
    </row>
    <row r="83" spans="1:9" ht="15" x14ac:dyDescent="0.2">
      <c r="A83" s="286">
        <v>10.8</v>
      </c>
      <c r="B83" s="288" t="s">
        <v>80</v>
      </c>
      <c r="C83" s="272">
        <v>1</v>
      </c>
      <c r="D83" s="124" t="s">
        <v>24</v>
      </c>
      <c r="E83" s="121">
        <v>15000</v>
      </c>
      <c r="F83" s="121">
        <v>10000</v>
      </c>
      <c r="G83" s="76">
        <f t="shared" si="27"/>
        <v>15000</v>
      </c>
      <c r="H83" s="76">
        <f t="shared" si="28"/>
        <v>10000</v>
      </c>
      <c r="I83" s="77">
        <f t="shared" si="29"/>
        <v>25000</v>
      </c>
    </row>
    <row r="84" spans="1:9" ht="30" x14ac:dyDescent="0.2">
      <c r="A84" s="286">
        <v>10.9</v>
      </c>
      <c r="B84" s="268" t="s">
        <v>82</v>
      </c>
      <c r="C84" s="272">
        <v>1</v>
      </c>
      <c r="D84" s="124" t="s">
        <v>24</v>
      </c>
      <c r="E84" s="302">
        <v>0</v>
      </c>
      <c r="F84" s="302">
        <v>135000</v>
      </c>
      <c r="G84" s="76">
        <f t="shared" si="27"/>
        <v>0</v>
      </c>
      <c r="H84" s="76">
        <f t="shared" si="28"/>
        <v>135000</v>
      </c>
      <c r="I84" s="77">
        <f t="shared" si="29"/>
        <v>135000</v>
      </c>
    </row>
    <row r="85" spans="1:9" s="260" customFormat="1" ht="20.25" customHeight="1" thickBot="1" x14ac:dyDescent="0.25">
      <c r="A85" s="256"/>
      <c r="B85" s="257"/>
      <c r="C85" s="257"/>
      <c r="D85" s="257"/>
      <c r="E85" s="258"/>
      <c r="F85" s="258"/>
      <c r="G85" s="259">
        <f t="shared" ref="G85:H85" si="30">SUM(G8:G84)</f>
        <v>23395650</v>
      </c>
      <c r="H85" s="259">
        <f t="shared" si="30"/>
        <v>5393500</v>
      </c>
      <c r="I85" s="259">
        <f>SUM(I8:I84)</f>
        <v>28789150</v>
      </c>
    </row>
  </sheetData>
  <mergeCells count="12">
    <mergeCell ref="B7:I7"/>
    <mergeCell ref="B36:D36"/>
    <mergeCell ref="A1:G2"/>
    <mergeCell ref="H1:I2"/>
    <mergeCell ref="A3:I3"/>
    <mergeCell ref="A4:A5"/>
    <mergeCell ref="B4:B5"/>
    <mergeCell ref="C4:C5"/>
    <mergeCell ref="D4:D5"/>
    <mergeCell ref="E4:F4"/>
    <mergeCell ref="G4:H4"/>
    <mergeCell ref="I4:I5"/>
  </mergeCells>
  <printOptions horizontalCentered="1"/>
  <pageMargins left="0" right="0" top="0.25" bottom="0.25" header="0.3" footer="0.3"/>
  <pageSetup paperSize="9" orientation="landscape" r:id="rId1"/>
  <rowBreaks count="2" manualBreakCount="2">
    <brk id="28" max="16383" man="1"/>
    <brk id="4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opLeftCell="A53" zoomScaleNormal="100" workbookViewId="0">
      <selection activeCell="H77" sqref="H77"/>
    </sheetView>
  </sheetViews>
  <sheetFormatPr defaultRowHeight="12.75" x14ac:dyDescent="0.2"/>
  <cols>
    <col min="1" max="1" width="7.5" style="72" customWidth="1"/>
    <col min="2" max="2" width="54.5" style="72" customWidth="1"/>
    <col min="3" max="4" width="9.33203125" style="72" customWidth="1"/>
    <col min="5" max="9" width="15.6640625" style="410" customWidth="1"/>
    <col min="10" max="16384" width="9.33203125" style="72"/>
  </cols>
  <sheetData>
    <row r="1" spans="1:9" ht="20.45" customHeight="1" x14ac:dyDescent="0.2">
      <c r="A1" s="481" t="s">
        <v>0</v>
      </c>
      <c r="B1" s="482"/>
      <c r="C1" s="482"/>
      <c r="D1" s="482"/>
      <c r="E1" s="482"/>
      <c r="F1" s="482"/>
      <c r="G1" s="482"/>
      <c r="H1" s="485" t="s">
        <v>142</v>
      </c>
      <c r="I1" s="486"/>
    </row>
    <row r="2" spans="1:9" ht="20.100000000000001" customHeight="1" x14ac:dyDescent="0.2">
      <c r="A2" s="483"/>
      <c r="B2" s="484"/>
      <c r="C2" s="484"/>
      <c r="D2" s="484"/>
      <c r="E2" s="484"/>
      <c r="F2" s="484"/>
      <c r="G2" s="484"/>
      <c r="H2" s="487"/>
      <c r="I2" s="488"/>
    </row>
    <row r="3" spans="1:9" ht="21" customHeight="1" x14ac:dyDescent="0.2">
      <c r="A3" s="489" t="s">
        <v>143</v>
      </c>
      <c r="B3" s="490"/>
      <c r="C3" s="490"/>
      <c r="D3" s="490"/>
      <c r="E3" s="490"/>
      <c r="F3" s="490"/>
      <c r="G3" s="490"/>
      <c r="H3" s="490"/>
      <c r="I3" s="491"/>
    </row>
    <row r="4" spans="1:9" ht="15.75" x14ac:dyDescent="0.2">
      <c r="A4" s="445" t="s">
        <v>3</v>
      </c>
      <c r="B4" s="447" t="s">
        <v>4</v>
      </c>
      <c r="C4" s="447" t="s">
        <v>5</v>
      </c>
      <c r="D4" s="447" t="s">
        <v>6</v>
      </c>
      <c r="E4" s="451" t="s">
        <v>84</v>
      </c>
      <c r="F4" s="452"/>
      <c r="G4" s="451" t="s">
        <v>85</v>
      </c>
      <c r="H4" s="452"/>
      <c r="I4" s="453" t="s">
        <v>86</v>
      </c>
    </row>
    <row r="5" spans="1:9" ht="15.75" x14ac:dyDescent="0.25">
      <c r="A5" s="446"/>
      <c r="B5" s="448"/>
      <c r="C5" s="448"/>
      <c r="D5" s="448"/>
      <c r="E5" s="73" t="s">
        <v>87</v>
      </c>
      <c r="F5" s="74" t="s">
        <v>88</v>
      </c>
      <c r="G5" s="73" t="s">
        <v>87</v>
      </c>
      <c r="H5" s="74" t="s">
        <v>88</v>
      </c>
      <c r="I5" s="454"/>
    </row>
    <row r="6" spans="1:9" x14ac:dyDescent="0.2">
      <c r="A6" s="303"/>
      <c r="B6" s="304" t="s">
        <v>7</v>
      </c>
      <c r="C6" s="305"/>
      <c r="D6" s="305"/>
      <c r="E6" s="306"/>
      <c r="F6" s="307"/>
      <c r="G6" s="306"/>
      <c r="H6" s="307"/>
      <c r="I6" s="308"/>
    </row>
    <row r="7" spans="1:9" x14ac:dyDescent="0.2">
      <c r="A7" s="309">
        <v>1</v>
      </c>
      <c r="B7" s="476" t="s">
        <v>8</v>
      </c>
      <c r="C7" s="476"/>
      <c r="D7" s="476"/>
      <c r="E7" s="476"/>
      <c r="F7" s="476"/>
      <c r="G7" s="476"/>
      <c r="H7" s="476"/>
      <c r="I7" s="477"/>
    </row>
    <row r="8" spans="1:9" ht="25.5" x14ac:dyDescent="0.2">
      <c r="A8" s="310">
        <v>1.1000000000000001</v>
      </c>
      <c r="B8" s="311" t="s">
        <v>9</v>
      </c>
      <c r="C8" s="312"/>
      <c r="D8" s="313"/>
      <c r="E8" s="314"/>
      <c r="F8" s="314"/>
      <c r="G8" s="315"/>
      <c r="H8" s="314"/>
      <c r="I8" s="316"/>
    </row>
    <row r="9" spans="1:9" ht="15" x14ac:dyDescent="0.2">
      <c r="A9" s="310" t="s">
        <v>10</v>
      </c>
      <c r="B9" s="317" t="s">
        <v>144</v>
      </c>
      <c r="C9" s="318">
        <v>4</v>
      </c>
      <c r="D9" s="319" t="s">
        <v>12</v>
      </c>
      <c r="E9" s="75"/>
      <c r="F9" s="75">
        <v>8500</v>
      </c>
      <c r="G9" s="76">
        <f>E9*C9</f>
        <v>0</v>
      </c>
      <c r="H9" s="76">
        <f>F9*C9</f>
        <v>34000</v>
      </c>
      <c r="I9" s="77">
        <f>H9+G9</f>
        <v>34000</v>
      </c>
    </row>
    <row r="10" spans="1:9" ht="15" x14ac:dyDescent="0.2">
      <c r="A10" s="310" t="s">
        <v>30</v>
      </c>
      <c r="B10" s="317" t="s">
        <v>145</v>
      </c>
      <c r="C10" s="318">
        <v>1</v>
      </c>
      <c r="D10" s="319" t="s">
        <v>12</v>
      </c>
      <c r="E10" s="75"/>
      <c r="F10" s="75">
        <v>8000</v>
      </c>
      <c r="G10" s="76">
        <f t="shared" ref="G10:G13" si="0">E10*C10</f>
        <v>0</v>
      </c>
      <c r="H10" s="76">
        <f t="shared" ref="H10:H13" si="1">F10*C10</f>
        <v>8000</v>
      </c>
      <c r="I10" s="77">
        <f t="shared" ref="I10:I13" si="2">H10+G10</f>
        <v>8000</v>
      </c>
    </row>
    <row r="11" spans="1:9" ht="15" x14ac:dyDescent="0.2">
      <c r="A11" s="310" t="s">
        <v>32</v>
      </c>
      <c r="B11" s="317" t="s">
        <v>146</v>
      </c>
      <c r="C11" s="318">
        <v>3</v>
      </c>
      <c r="D11" s="319" t="s">
        <v>147</v>
      </c>
      <c r="E11" s="75"/>
      <c r="F11" s="75">
        <v>7500</v>
      </c>
      <c r="G11" s="76">
        <f t="shared" si="0"/>
        <v>0</v>
      </c>
      <c r="H11" s="76">
        <f t="shared" si="1"/>
        <v>22500</v>
      </c>
      <c r="I11" s="77">
        <f t="shared" si="2"/>
        <v>22500</v>
      </c>
    </row>
    <row r="12" spans="1:9" ht="15" x14ac:dyDescent="0.2">
      <c r="A12" s="310" t="s">
        <v>40</v>
      </c>
      <c r="B12" s="317" t="s">
        <v>174</v>
      </c>
      <c r="C12" s="318">
        <v>2</v>
      </c>
      <c r="D12" s="319" t="s">
        <v>147</v>
      </c>
      <c r="E12" s="75"/>
      <c r="F12" s="75">
        <v>7500</v>
      </c>
      <c r="G12" s="76">
        <f t="shared" si="0"/>
        <v>0</v>
      </c>
      <c r="H12" s="76">
        <f t="shared" si="1"/>
        <v>15000</v>
      </c>
      <c r="I12" s="77">
        <f t="shared" si="2"/>
        <v>15000</v>
      </c>
    </row>
    <row r="13" spans="1:9" ht="14.25" customHeight="1" x14ac:dyDescent="0.2">
      <c r="A13" s="310" t="s">
        <v>100</v>
      </c>
      <c r="B13" s="317" t="s">
        <v>146</v>
      </c>
      <c r="C13" s="318">
        <v>1</v>
      </c>
      <c r="D13" s="319" t="s">
        <v>12</v>
      </c>
      <c r="E13" s="75"/>
      <c r="F13" s="75">
        <v>7500</v>
      </c>
      <c r="G13" s="76">
        <f t="shared" si="0"/>
        <v>0</v>
      </c>
      <c r="H13" s="76">
        <f t="shared" si="1"/>
        <v>7500</v>
      </c>
      <c r="I13" s="77">
        <f t="shared" si="2"/>
        <v>7500</v>
      </c>
    </row>
    <row r="14" spans="1:9" x14ac:dyDescent="0.2">
      <c r="A14" s="320">
        <v>2</v>
      </c>
      <c r="B14" s="321" t="s">
        <v>14</v>
      </c>
      <c r="C14" s="322"/>
      <c r="D14" s="322"/>
      <c r="E14" s="323"/>
      <c r="F14" s="323"/>
      <c r="G14" s="323"/>
      <c r="H14" s="323"/>
      <c r="I14" s="324"/>
    </row>
    <row r="15" spans="1:9" ht="181.5" customHeight="1" x14ac:dyDescent="0.2">
      <c r="A15" s="325">
        <v>2.1</v>
      </c>
      <c r="B15" s="110" t="s">
        <v>171</v>
      </c>
      <c r="C15" s="326"/>
      <c r="D15" s="327"/>
      <c r="E15" s="328"/>
      <c r="F15" s="328"/>
      <c r="G15" s="328"/>
      <c r="H15" s="328"/>
      <c r="I15" s="329"/>
    </row>
    <row r="16" spans="1:9" ht="15" x14ac:dyDescent="0.2">
      <c r="A16" s="330" t="s">
        <v>10</v>
      </c>
      <c r="B16" s="331" t="s">
        <v>15</v>
      </c>
      <c r="C16" s="332">
        <v>18500</v>
      </c>
      <c r="D16" s="333" t="s">
        <v>16</v>
      </c>
      <c r="E16" s="75">
        <v>325</v>
      </c>
      <c r="F16" s="75">
        <v>90</v>
      </c>
      <c r="G16" s="76">
        <f>E16*C16</f>
        <v>6012500</v>
      </c>
      <c r="H16" s="76">
        <f>F16*C16</f>
        <v>1665000</v>
      </c>
      <c r="I16" s="77">
        <f>H16+G16</f>
        <v>7677500</v>
      </c>
    </row>
    <row r="17" spans="1:9" ht="76.5" x14ac:dyDescent="0.2">
      <c r="A17" s="325">
        <v>2.2000000000000002</v>
      </c>
      <c r="B17" s="334" t="s">
        <v>148</v>
      </c>
      <c r="C17" s="332"/>
      <c r="D17" s="333"/>
      <c r="E17" s="335"/>
      <c r="F17" s="336"/>
      <c r="G17" s="335"/>
      <c r="H17" s="335"/>
      <c r="I17" s="337"/>
    </row>
    <row r="18" spans="1:9" ht="15" x14ac:dyDescent="0.2">
      <c r="A18" s="325" t="s">
        <v>10</v>
      </c>
      <c r="B18" s="338" t="s">
        <v>18</v>
      </c>
      <c r="C18" s="332">
        <v>18500</v>
      </c>
      <c r="D18" s="333" t="s">
        <v>16</v>
      </c>
      <c r="E18" s="75">
        <v>180</v>
      </c>
      <c r="F18" s="75">
        <v>60</v>
      </c>
      <c r="G18" s="76">
        <f>E18*C18</f>
        <v>3330000</v>
      </c>
      <c r="H18" s="76">
        <f>F18*C18</f>
        <v>1110000</v>
      </c>
      <c r="I18" s="77">
        <f>H18+G18</f>
        <v>4440000</v>
      </c>
    </row>
    <row r="19" spans="1:9" ht="76.5" x14ac:dyDescent="0.2">
      <c r="A19" s="325">
        <v>2.2999999999999998</v>
      </c>
      <c r="B19" s="331" t="s">
        <v>149</v>
      </c>
      <c r="C19" s="339"/>
      <c r="D19" s="340"/>
      <c r="E19" s="335"/>
      <c r="F19" s="336"/>
      <c r="G19" s="335"/>
      <c r="H19" s="335"/>
      <c r="I19" s="337"/>
    </row>
    <row r="20" spans="1:9" ht="15" x14ac:dyDescent="0.2">
      <c r="A20" s="325" t="s">
        <v>10</v>
      </c>
      <c r="B20" s="331" t="s">
        <v>19</v>
      </c>
      <c r="C20" s="339">
        <v>150</v>
      </c>
      <c r="D20" s="340" t="s">
        <v>16</v>
      </c>
      <c r="E20" s="75">
        <v>250</v>
      </c>
      <c r="F20" s="75">
        <v>40</v>
      </c>
      <c r="G20" s="76">
        <f>E20*C20</f>
        <v>37500</v>
      </c>
      <c r="H20" s="76">
        <f>F20*C20</f>
        <v>6000</v>
      </c>
      <c r="I20" s="77">
        <f>H20+G20</f>
        <v>43500</v>
      </c>
    </row>
    <row r="21" spans="1:9" ht="38.25" x14ac:dyDescent="0.2">
      <c r="A21" s="325">
        <v>2.4</v>
      </c>
      <c r="B21" s="331" t="s">
        <v>150</v>
      </c>
      <c r="C21" s="125"/>
      <c r="D21" s="125"/>
      <c r="E21" s="335"/>
      <c r="F21" s="336"/>
      <c r="G21" s="335"/>
      <c r="H21" s="335"/>
      <c r="I21" s="337"/>
    </row>
    <row r="22" spans="1:9" ht="15" x14ac:dyDescent="0.2">
      <c r="A22" s="341" t="s">
        <v>10</v>
      </c>
      <c r="B22" s="342" t="s">
        <v>21</v>
      </c>
      <c r="C22" s="339">
        <v>50</v>
      </c>
      <c r="D22" s="340" t="s">
        <v>22</v>
      </c>
      <c r="E22" s="75">
        <v>400</v>
      </c>
      <c r="F22" s="75">
        <v>60</v>
      </c>
      <c r="G22" s="76">
        <f>E22*C22</f>
        <v>20000</v>
      </c>
      <c r="H22" s="76">
        <f>F22*C22</f>
        <v>3000</v>
      </c>
      <c r="I22" s="77">
        <f>H22+G22</f>
        <v>23000</v>
      </c>
    </row>
    <row r="23" spans="1:9" ht="15" x14ac:dyDescent="0.2">
      <c r="A23" s="343">
        <v>2.5</v>
      </c>
      <c r="B23" s="331" t="s">
        <v>23</v>
      </c>
      <c r="C23" s="339">
        <v>1</v>
      </c>
      <c r="D23" s="340" t="s">
        <v>24</v>
      </c>
      <c r="E23" s="75">
        <v>225000</v>
      </c>
      <c r="F23" s="75">
        <v>50000</v>
      </c>
      <c r="G23" s="76">
        <f>E23*C23</f>
        <v>225000</v>
      </c>
      <c r="H23" s="76">
        <f>F23*C23</f>
        <v>50000</v>
      </c>
      <c r="I23" s="77">
        <f>H23+G23</f>
        <v>275000</v>
      </c>
    </row>
    <row r="24" spans="1:9" x14ac:dyDescent="0.2">
      <c r="A24" s="344">
        <v>3</v>
      </c>
      <c r="B24" s="345" t="s">
        <v>25</v>
      </c>
      <c r="C24" s="346"/>
      <c r="D24" s="347"/>
      <c r="E24" s="348"/>
      <c r="F24" s="348"/>
      <c r="G24" s="348"/>
      <c r="H24" s="348"/>
      <c r="I24" s="349"/>
    </row>
    <row r="25" spans="1:9" ht="63" customHeight="1" x14ac:dyDescent="0.2">
      <c r="A25" s="325">
        <v>3.1</v>
      </c>
      <c r="B25" s="331" t="s">
        <v>151</v>
      </c>
      <c r="C25" s="125"/>
      <c r="D25" s="125"/>
      <c r="E25" s="335"/>
      <c r="F25" s="336"/>
      <c r="G25" s="335"/>
      <c r="H25" s="335"/>
      <c r="I25" s="337"/>
    </row>
    <row r="26" spans="1:9" ht="15" x14ac:dyDescent="0.2">
      <c r="A26" s="325" t="s">
        <v>10</v>
      </c>
      <c r="B26" s="331" t="s">
        <v>27</v>
      </c>
      <c r="C26" s="350">
        <v>75</v>
      </c>
      <c r="D26" s="351" t="s">
        <v>16</v>
      </c>
      <c r="E26" s="75">
        <v>3650</v>
      </c>
      <c r="F26" s="75">
        <v>900</v>
      </c>
      <c r="G26" s="76">
        <f>E26*C26</f>
        <v>273750</v>
      </c>
      <c r="H26" s="76">
        <f>F26*C26</f>
        <v>67500</v>
      </c>
      <c r="I26" s="77">
        <f>H26+G26</f>
        <v>341250</v>
      </c>
    </row>
    <row r="27" spans="1:9" ht="38.25" x14ac:dyDescent="0.2">
      <c r="A27" s="325">
        <v>3.2</v>
      </c>
      <c r="B27" s="334" t="s">
        <v>152</v>
      </c>
      <c r="C27" s="125"/>
      <c r="D27" s="125"/>
      <c r="E27" s="336"/>
      <c r="F27" s="336"/>
      <c r="G27" s="335"/>
      <c r="H27" s="335"/>
      <c r="I27" s="337"/>
    </row>
    <row r="28" spans="1:9" ht="15" x14ac:dyDescent="0.2">
      <c r="A28" s="325" t="s">
        <v>10</v>
      </c>
      <c r="B28" s="334" t="s">
        <v>29</v>
      </c>
      <c r="C28" s="352">
        <v>75</v>
      </c>
      <c r="D28" s="340" t="s">
        <v>16</v>
      </c>
      <c r="E28" s="75">
        <v>3500</v>
      </c>
      <c r="F28" s="75">
        <v>900</v>
      </c>
      <c r="G28" s="76">
        <f t="shared" ref="G28:G30" si="3">E28*C28</f>
        <v>262500</v>
      </c>
      <c r="H28" s="76">
        <f t="shared" ref="H28:H30" si="4">F28*C28</f>
        <v>67500</v>
      </c>
      <c r="I28" s="77">
        <f t="shared" ref="I28:I30" si="5">H28+G28</f>
        <v>330000</v>
      </c>
    </row>
    <row r="29" spans="1:9" ht="15" x14ac:dyDescent="0.2">
      <c r="A29" s="325" t="s">
        <v>30</v>
      </c>
      <c r="B29" s="334" t="s">
        <v>31</v>
      </c>
      <c r="C29" s="352">
        <v>60</v>
      </c>
      <c r="D29" s="340" t="s">
        <v>16</v>
      </c>
      <c r="E29" s="75">
        <v>3850</v>
      </c>
      <c r="F29" s="75">
        <v>900</v>
      </c>
      <c r="G29" s="76">
        <f t="shared" si="3"/>
        <v>231000</v>
      </c>
      <c r="H29" s="76">
        <f t="shared" si="4"/>
        <v>54000</v>
      </c>
      <c r="I29" s="77">
        <f t="shared" si="5"/>
        <v>285000</v>
      </c>
    </row>
    <row r="30" spans="1:9" ht="15" x14ac:dyDescent="0.2">
      <c r="A30" s="325" t="s">
        <v>32</v>
      </c>
      <c r="B30" s="334" t="s">
        <v>33</v>
      </c>
      <c r="C30" s="353">
        <v>125</v>
      </c>
      <c r="D30" s="340" t="s">
        <v>16</v>
      </c>
      <c r="E30" s="75">
        <v>3850</v>
      </c>
      <c r="F30" s="75">
        <v>900</v>
      </c>
      <c r="G30" s="76">
        <f t="shared" si="3"/>
        <v>481250</v>
      </c>
      <c r="H30" s="76">
        <f t="shared" si="4"/>
        <v>112500</v>
      </c>
      <c r="I30" s="77">
        <f t="shared" si="5"/>
        <v>593750</v>
      </c>
    </row>
    <row r="31" spans="1:9" x14ac:dyDescent="0.2">
      <c r="A31" s="320">
        <v>4</v>
      </c>
      <c r="B31" s="478" t="s">
        <v>34</v>
      </c>
      <c r="C31" s="479"/>
      <c r="D31" s="480"/>
      <c r="E31" s="354"/>
      <c r="F31" s="354"/>
      <c r="G31" s="354"/>
      <c r="H31" s="354"/>
      <c r="I31" s="355"/>
    </row>
    <row r="32" spans="1:9" ht="42" customHeight="1" x14ac:dyDescent="0.2">
      <c r="A32" s="356">
        <v>4.0999999999999996</v>
      </c>
      <c r="B32" s="357" t="s">
        <v>35</v>
      </c>
      <c r="C32" s="357"/>
      <c r="D32" s="357"/>
      <c r="E32" s="358"/>
      <c r="F32" s="358"/>
      <c r="G32" s="358"/>
      <c r="H32" s="358"/>
      <c r="I32" s="359"/>
    </row>
    <row r="33" spans="1:9" ht="15" x14ac:dyDescent="0.2">
      <c r="A33" s="360" t="s">
        <v>10</v>
      </c>
      <c r="B33" s="361" t="s">
        <v>109</v>
      </c>
      <c r="C33" s="362">
        <v>200</v>
      </c>
      <c r="D33" s="340" t="s">
        <v>37</v>
      </c>
      <c r="E33" s="75">
        <v>400</v>
      </c>
      <c r="F33" s="75">
        <v>140</v>
      </c>
      <c r="G33" s="76">
        <f t="shared" ref="G33:G36" si="6">E33*C33</f>
        <v>80000</v>
      </c>
      <c r="H33" s="76">
        <f t="shared" ref="H33:H36" si="7">F33*C33</f>
        <v>28000</v>
      </c>
      <c r="I33" s="77">
        <f t="shared" ref="I33:I36" si="8">H33+G33</f>
        <v>108000</v>
      </c>
    </row>
    <row r="34" spans="1:9" ht="15" x14ac:dyDescent="0.2">
      <c r="A34" s="360" t="s">
        <v>30</v>
      </c>
      <c r="B34" s="361" t="s">
        <v>36</v>
      </c>
      <c r="C34" s="362">
        <v>80</v>
      </c>
      <c r="D34" s="340" t="s">
        <v>37</v>
      </c>
      <c r="E34" s="75">
        <v>975</v>
      </c>
      <c r="F34" s="75">
        <v>210</v>
      </c>
      <c r="G34" s="76">
        <f t="shared" si="6"/>
        <v>78000</v>
      </c>
      <c r="H34" s="76">
        <f t="shared" si="7"/>
        <v>16800</v>
      </c>
      <c r="I34" s="77">
        <f t="shared" si="8"/>
        <v>94800</v>
      </c>
    </row>
    <row r="35" spans="1:9" ht="15" x14ac:dyDescent="0.2">
      <c r="A35" s="360"/>
      <c r="B35" s="361" t="s">
        <v>110</v>
      </c>
      <c r="C35" s="362">
        <v>30</v>
      </c>
      <c r="D35" s="340" t="s">
        <v>37</v>
      </c>
      <c r="E35" s="75">
        <v>1110</v>
      </c>
      <c r="F35" s="75">
        <v>230</v>
      </c>
      <c r="G35" s="76">
        <f t="shared" si="6"/>
        <v>33300</v>
      </c>
      <c r="H35" s="76">
        <f t="shared" si="7"/>
        <v>6900</v>
      </c>
      <c r="I35" s="77">
        <f t="shared" si="8"/>
        <v>40200</v>
      </c>
    </row>
    <row r="36" spans="1:9" ht="15" x14ac:dyDescent="0.2">
      <c r="A36" s="360" t="s">
        <v>32</v>
      </c>
      <c r="B36" s="361" t="s">
        <v>41</v>
      </c>
      <c r="C36" s="362">
        <v>1</v>
      </c>
      <c r="D36" s="340" t="s">
        <v>42</v>
      </c>
      <c r="E36" s="75">
        <v>50000</v>
      </c>
      <c r="F36" s="75">
        <v>10000</v>
      </c>
      <c r="G36" s="76">
        <f t="shared" si="6"/>
        <v>50000</v>
      </c>
      <c r="H36" s="76">
        <f t="shared" si="7"/>
        <v>10000</v>
      </c>
      <c r="I36" s="77">
        <f t="shared" si="8"/>
        <v>60000</v>
      </c>
    </row>
    <row r="37" spans="1:9" x14ac:dyDescent="0.2">
      <c r="A37" s="320">
        <v>5</v>
      </c>
      <c r="B37" s="363" t="s">
        <v>43</v>
      </c>
      <c r="C37" s="364"/>
      <c r="D37" s="364"/>
      <c r="E37" s="364"/>
      <c r="F37" s="364"/>
      <c r="G37" s="365"/>
      <c r="H37" s="366"/>
      <c r="I37" s="367"/>
    </row>
    <row r="38" spans="1:9" ht="40.5" x14ac:dyDescent="0.2">
      <c r="A38" s="356">
        <v>5.0999999999999996</v>
      </c>
      <c r="B38" s="368" t="s">
        <v>153</v>
      </c>
      <c r="C38" s="357"/>
      <c r="D38" s="357"/>
      <c r="E38" s="369"/>
      <c r="F38" s="369"/>
      <c r="G38" s="369"/>
      <c r="H38" s="370"/>
      <c r="I38" s="371"/>
    </row>
    <row r="39" spans="1:9" ht="15" x14ac:dyDescent="0.2">
      <c r="A39" s="372" t="s">
        <v>10</v>
      </c>
      <c r="B39" s="361" t="s">
        <v>109</v>
      </c>
      <c r="C39" s="362">
        <v>200</v>
      </c>
      <c r="D39" s="340" t="s">
        <v>37</v>
      </c>
      <c r="E39" s="80">
        <v>270</v>
      </c>
      <c r="F39" s="80">
        <v>80</v>
      </c>
      <c r="G39" s="76">
        <f t="shared" ref="G39:G41" si="9">E39*C39</f>
        <v>54000</v>
      </c>
      <c r="H39" s="76">
        <f t="shared" ref="H39:H41" si="10">F39*C39</f>
        <v>16000</v>
      </c>
      <c r="I39" s="77">
        <f t="shared" ref="I39:I41" si="11">H39+G39</f>
        <v>70000</v>
      </c>
    </row>
    <row r="40" spans="1:9" ht="15" x14ac:dyDescent="0.2">
      <c r="A40" s="372" t="s">
        <v>10</v>
      </c>
      <c r="B40" s="361" t="s">
        <v>36</v>
      </c>
      <c r="C40" s="362">
        <v>80</v>
      </c>
      <c r="D40" s="340" t="s">
        <v>37</v>
      </c>
      <c r="E40" s="75">
        <v>460</v>
      </c>
      <c r="F40" s="75">
        <v>90</v>
      </c>
      <c r="G40" s="76">
        <f t="shared" si="9"/>
        <v>36800</v>
      </c>
      <c r="H40" s="76">
        <f t="shared" si="10"/>
        <v>7200</v>
      </c>
      <c r="I40" s="77">
        <f t="shared" si="11"/>
        <v>44000</v>
      </c>
    </row>
    <row r="41" spans="1:9" ht="15" x14ac:dyDescent="0.2">
      <c r="A41" s="372"/>
      <c r="B41" s="361" t="s">
        <v>110</v>
      </c>
      <c r="C41" s="362">
        <v>30</v>
      </c>
      <c r="D41" s="340" t="s">
        <v>37</v>
      </c>
      <c r="E41" s="75">
        <v>610</v>
      </c>
      <c r="F41" s="75">
        <v>90</v>
      </c>
      <c r="G41" s="76">
        <f t="shared" si="9"/>
        <v>18300</v>
      </c>
      <c r="H41" s="76">
        <f t="shared" si="10"/>
        <v>2700</v>
      </c>
      <c r="I41" s="77">
        <f t="shared" si="11"/>
        <v>21000</v>
      </c>
    </row>
    <row r="42" spans="1:9" x14ac:dyDescent="0.2">
      <c r="A42" s="373">
        <v>6</v>
      </c>
      <c r="B42" s="374" t="s">
        <v>45</v>
      </c>
      <c r="C42" s="375"/>
      <c r="D42" s="375"/>
      <c r="E42" s="366"/>
      <c r="F42" s="366"/>
      <c r="G42" s="366"/>
      <c r="H42" s="366"/>
      <c r="I42" s="367"/>
    </row>
    <row r="43" spans="1:9" x14ac:dyDescent="0.2">
      <c r="A43" s="376">
        <v>6.1</v>
      </c>
      <c r="B43" s="377" t="s">
        <v>46</v>
      </c>
      <c r="C43" s="378"/>
      <c r="D43" s="378"/>
      <c r="E43" s="379"/>
      <c r="F43" s="379"/>
      <c r="G43" s="379"/>
      <c r="H43" s="379"/>
      <c r="I43" s="371"/>
    </row>
    <row r="44" spans="1:9" ht="15" x14ac:dyDescent="0.2">
      <c r="A44" s="376" t="s">
        <v>10</v>
      </c>
      <c r="B44" s="380" t="s">
        <v>112</v>
      </c>
      <c r="C44" s="381">
        <v>18</v>
      </c>
      <c r="D44" s="382" t="s">
        <v>48</v>
      </c>
      <c r="E44" s="75">
        <v>4100</v>
      </c>
      <c r="F44" s="75">
        <v>1000</v>
      </c>
      <c r="G44" s="76">
        <f t="shared" ref="G44:G45" si="12">E44*C44</f>
        <v>73800</v>
      </c>
      <c r="H44" s="76">
        <f t="shared" ref="H44:H45" si="13">F44*C44</f>
        <v>18000</v>
      </c>
      <c r="I44" s="77">
        <f t="shared" ref="I44:I45" si="14">H44+G44</f>
        <v>91800</v>
      </c>
    </row>
    <row r="45" spans="1:9" ht="15" x14ac:dyDescent="0.2">
      <c r="A45" s="376" t="s">
        <v>30</v>
      </c>
      <c r="B45" s="383" t="s">
        <v>47</v>
      </c>
      <c r="C45" s="381">
        <v>15</v>
      </c>
      <c r="D45" s="382" t="s">
        <v>48</v>
      </c>
      <c r="E45" s="75">
        <v>6200</v>
      </c>
      <c r="F45" s="75">
        <v>1000</v>
      </c>
      <c r="G45" s="76">
        <f t="shared" si="12"/>
        <v>93000</v>
      </c>
      <c r="H45" s="76">
        <f t="shared" si="13"/>
        <v>15000</v>
      </c>
      <c r="I45" s="77">
        <f t="shared" si="14"/>
        <v>108000</v>
      </c>
    </row>
    <row r="46" spans="1:9" x14ac:dyDescent="0.2">
      <c r="A46" s="376"/>
      <c r="B46" s="383"/>
      <c r="C46" s="318"/>
      <c r="D46" s="319"/>
      <c r="E46" s="384"/>
      <c r="F46" s="384"/>
      <c r="G46" s="384"/>
      <c r="H46" s="384"/>
      <c r="I46" s="385"/>
    </row>
    <row r="47" spans="1:9" x14ac:dyDescent="0.2">
      <c r="A47" s="376">
        <v>6.2</v>
      </c>
      <c r="B47" s="377" t="s">
        <v>50</v>
      </c>
      <c r="C47" s="318"/>
      <c r="D47" s="319"/>
      <c r="E47" s="384"/>
      <c r="F47" s="384"/>
      <c r="G47" s="384"/>
      <c r="H47" s="384"/>
      <c r="I47" s="385"/>
    </row>
    <row r="48" spans="1:9" ht="15" x14ac:dyDescent="0.2">
      <c r="A48" s="376" t="s">
        <v>10</v>
      </c>
      <c r="B48" s="383" t="s">
        <v>114</v>
      </c>
      <c r="C48" s="318">
        <v>18</v>
      </c>
      <c r="D48" s="382" t="s">
        <v>48</v>
      </c>
      <c r="E48" s="75">
        <v>9300</v>
      </c>
      <c r="F48" s="75">
        <v>1000</v>
      </c>
      <c r="G48" s="76">
        <f t="shared" ref="G48:G49" si="15">E48*C48</f>
        <v>167400</v>
      </c>
      <c r="H48" s="76">
        <f t="shared" ref="H48:H49" si="16">F48*C48</f>
        <v>18000</v>
      </c>
      <c r="I48" s="77">
        <f t="shared" ref="I48:I49" si="17">H48+G48</f>
        <v>185400</v>
      </c>
    </row>
    <row r="49" spans="1:9" ht="15" x14ac:dyDescent="0.2">
      <c r="A49" s="376" t="s">
        <v>30</v>
      </c>
      <c r="B49" s="383" t="s">
        <v>51</v>
      </c>
      <c r="C49" s="381">
        <v>11</v>
      </c>
      <c r="D49" s="382" t="s">
        <v>48</v>
      </c>
      <c r="E49" s="75">
        <v>13000</v>
      </c>
      <c r="F49" s="75">
        <v>1000</v>
      </c>
      <c r="G49" s="76">
        <f t="shared" si="15"/>
        <v>143000</v>
      </c>
      <c r="H49" s="76">
        <f t="shared" si="16"/>
        <v>11000</v>
      </c>
      <c r="I49" s="77">
        <f t="shared" si="17"/>
        <v>154000</v>
      </c>
    </row>
    <row r="50" spans="1:9" x14ac:dyDescent="0.2">
      <c r="A50" s="376"/>
      <c r="B50" s="383"/>
      <c r="C50" s="386"/>
      <c r="D50" s="387"/>
      <c r="E50" s="384"/>
      <c r="F50" s="384"/>
      <c r="G50" s="384"/>
      <c r="H50" s="384"/>
      <c r="I50" s="385"/>
    </row>
    <row r="51" spans="1:9" x14ac:dyDescent="0.2">
      <c r="A51" s="376">
        <v>6.3</v>
      </c>
      <c r="B51" s="377" t="s">
        <v>53</v>
      </c>
      <c r="C51" s="386"/>
      <c r="D51" s="387"/>
      <c r="E51" s="384"/>
      <c r="F51" s="384"/>
      <c r="G51" s="384"/>
      <c r="H51" s="384"/>
      <c r="I51" s="385"/>
    </row>
    <row r="52" spans="1:9" ht="15" x14ac:dyDescent="0.2">
      <c r="A52" s="376" t="s">
        <v>10</v>
      </c>
      <c r="B52" s="383" t="s">
        <v>154</v>
      </c>
      <c r="C52" s="381">
        <v>6</v>
      </c>
      <c r="D52" s="382" t="s">
        <v>48</v>
      </c>
      <c r="E52" s="75">
        <v>3600</v>
      </c>
      <c r="F52" s="75">
        <v>1000</v>
      </c>
      <c r="G52" s="76">
        <f t="shared" ref="G52:G53" si="18">E52*C52</f>
        <v>21600</v>
      </c>
      <c r="H52" s="76">
        <f t="shared" ref="H52:H53" si="19">F52*C52</f>
        <v>6000</v>
      </c>
      <c r="I52" s="77">
        <f t="shared" ref="I52:I53" si="20">H52+G52</f>
        <v>27600</v>
      </c>
    </row>
    <row r="53" spans="1:9" ht="15" x14ac:dyDescent="0.2">
      <c r="A53" s="376" t="s">
        <v>30</v>
      </c>
      <c r="B53" s="383" t="s">
        <v>155</v>
      </c>
      <c r="C53" s="381">
        <v>5</v>
      </c>
      <c r="D53" s="382" t="s">
        <v>48</v>
      </c>
      <c r="E53" s="75">
        <v>5500</v>
      </c>
      <c r="F53" s="75">
        <v>1000</v>
      </c>
      <c r="G53" s="76">
        <f t="shared" si="18"/>
        <v>27500</v>
      </c>
      <c r="H53" s="76">
        <f t="shared" si="19"/>
        <v>5000</v>
      </c>
      <c r="I53" s="77">
        <f t="shared" si="20"/>
        <v>32500</v>
      </c>
    </row>
    <row r="54" spans="1:9" x14ac:dyDescent="0.2">
      <c r="A54" s="376"/>
      <c r="B54" s="383"/>
      <c r="C54" s="381"/>
      <c r="D54" s="382"/>
      <c r="E54" s="388"/>
      <c r="F54" s="384"/>
      <c r="G54" s="384"/>
      <c r="H54" s="384"/>
      <c r="I54" s="385"/>
    </row>
    <row r="55" spans="1:9" x14ac:dyDescent="0.2">
      <c r="A55" s="376">
        <v>6.4</v>
      </c>
      <c r="B55" s="377" t="s">
        <v>156</v>
      </c>
      <c r="C55" s="318"/>
      <c r="D55" s="319"/>
      <c r="E55" s="388"/>
      <c r="F55" s="384"/>
      <c r="G55" s="384"/>
      <c r="H55" s="384"/>
      <c r="I55" s="385"/>
    </row>
    <row r="56" spans="1:9" ht="15" x14ac:dyDescent="0.2">
      <c r="A56" s="389" t="s">
        <v>10</v>
      </c>
      <c r="B56" s="383" t="s">
        <v>119</v>
      </c>
      <c r="C56" s="381">
        <v>6</v>
      </c>
      <c r="D56" s="319" t="s">
        <v>48</v>
      </c>
      <c r="E56" s="75">
        <v>52000</v>
      </c>
      <c r="F56" s="75">
        <v>3500</v>
      </c>
      <c r="G56" s="76">
        <f t="shared" ref="G56:G57" si="21">E56*C56</f>
        <v>312000</v>
      </c>
      <c r="H56" s="76">
        <f t="shared" ref="H56:H57" si="22">F56*C56</f>
        <v>21000</v>
      </c>
      <c r="I56" s="77">
        <f t="shared" ref="I56:I57" si="23">H56+G56</f>
        <v>333000</v>
      </c>
    </row>
    <row r="57" spans="1:9" ht="15" x14ac:dyDescent="0.2">
      <c r="A57" s="389" t="s">
        <v>30</v>
      </c>
      <c r="B57" s="383" t="s">
        <v>157</v>
      </c>
      <c r="C57" s="381">
        <v>5</v>
      </c>
      <c r="D57" s="319" t="s">
        <v>48</v>
      </c>
      <c r="E57" s="75">
        <v>65000</v>
      </c>
      <c r="F57" s="75">
        <v>3500</v>
      </c>
      <c r="G57" s="76">
        <f t="shared" si="21"/>
        <v>325000</v>
      </c>
      <c r="H57" s="76">
        <f t="shared" si="22"/>
        <v>17500</v>
      </c>
      <c r="I57" s="77">
        <f t="shared" si="23"/>
        <v>342500</v>
      </c>
    </row>
    <row r="58" spans="1:9" x14ac:dyDescent="0.2">
      <c r="A58" s="390">
        <v>7</v>
      </c>
      <c r="B58" s="374" t="s">
        <v>59</v>
      </c>
      <c r="C58" s="375"/>
      <c r="D58" s="375"/>
      <c r="E58" s="366"/>
      <c r="F58" s="366"/>
      <c r="G58" s="366"/>
      <c r="H58" s="366"/>
      <c r="I58" s="367"/>
    </row>
    <row r="59" spans="1:9" ht="15" x14ac:dyDescent="0.2">
      <c r="A59" s="389" t="s">
        <v>10</v>
      </c>
      <c r="B59" s="383" t="s">
        <v>60</v>
      </c>
      <c r="C59" s="381">
        <v>22</v>
      </c>
      <c r="D59" s="382" t="s">
        <v>48</v>
      </c>
      <c r="E59" s="75">
        <v>7500</v>
      </c>
      <c r="F59" s="75">
        <v>1000</v>
      </c>
      <c r="G59" s="76">
        <f t="shared" ref="G59:G60" si="24">E59*C59</f>
        <v>165000</v>
      </c>
      <c r="H59" s="76">
        <f t="shared" ref="H59:H60" si="25">F59*C59</f>
        <v>22000</v>
      </c>
      <c r="I59" s="77">
        <f t="shared" ref="I59:I60" si="26">H59+G59</f>
        <v>187000</v>
      </c>
    </row>
    <row r="60" spans="1:9" ht="15" x14ac:dyDescent="0.2">
      <c r="A60" s="389" t="s">
        <v>30</v>
      </c>
      <c r="B60" s="383" t="s">
        <v>61</v>
      </c>
      <c r="C60" s="381">
        <v>22</v>
      </c>
      <c r="D60" s="382" t="s">
        <v>48</v>
      </c>
      <c r="E60" s="75">
        <v>7300</v>
      </c>
      <c r="F60" s="75">
        <v>1000</v>
      </c>
      <c r="G60" s="76">
        <f t="shared" si="24"/>
        <v>160600</v>
      </c>
      <c r="H60" s="76">
        <f t="shared" si="25"/>
        <v>22000</v>
      </c>
      <c r="I60" s="77">
        <f t="shared" si="26"/>
        <v>182600</v>
      </c>
    </row>
    <row r="61" spans="1:9" x14ac:dyDescent="0.2">
      <c r="A61" s="390">
        <v>8</v>
      </c>
      <c r="B61" s="374" t="s">
        <v>62</v>
      </c>
      <c r="C61" s="375"/>
      <c r="D61" s="375"/>
      <c r="E61" s="366"/>
      <c r="F61" s="366"/>
      <c r="G61" s="366"/>
      <c r="H61" s="366"/>
      <c r="I61" s="367"/>
    </row>
    <row r="62" spans="1:9" ht="38.25" x14ac:dyDescent="0.2">
      <c r="A62" s="391">
        <v>8.1</v>
      </c>
      <c r="B62" s="392" t="s">
        <v>63</v>
      </c>
      <c r="C62" s="393"/>
      <c r="D62" s="394"/>
      <c r="E62" s="328"/>
      <c r="F62" s="328"/>
      <c r="G62" s="328"/>
      <c r="H62" s="328"/>
      <c r="I62" s="329"/>
    </row>
    <row r="63" spans="1:9" ht="15" x14ac:dyDescent="0.2">
      <c r="A63" s="389" t="s">
        <v>10</v>
      </c>
      <c r="B63" s="361" t="s">
        <v>64</v>
      </c>
      <c r="C63" s="395">
        <v>350</v>
      </c>
      <c r="D63" s="396" t="s">
        <v>65</v>
      </c>
      <c r="E63" s="75">
        <v>425</v>
      </c>
      <c r="F63" s="75">
        <v>60</v>
      </c>
      <c r="G63" s="76">
        <f t="shared" ref="G63:G64" si="27">E63*C63</f>
        <v>148750</v>
      </c>
      <c r="H63" s="76">
        <f t="shared" ref="H63:H64" si="28">F63*C63</f>
        <v>21000</v>
      </c>
      <c r="I63" s="77">
        <f t="shared" ref="I63:I64" si="29">H63+G63</f>
        <v>169750</v>
      </c>
    </row>
    <row r="64" spans="1:9" ht="15" customHeight="1" x14ac:dyDescent="0.2">
      <c r="A64" s="389" t="s">
        <v>30</v>
      </c>
      <c r="B64" s="397" t="s">
        <v>66</v>
      </c>
      <c r="C64" s="398">
        <v>1</v>
      </c>
      <c r="D64" s="399" t="s">
        <v>42</v>
      </c>
      <c r="E64" s="75">
        <v>10000</v>
      </c>
      <c r="F64" s="75">
        <v>50000</v>
      </c>
      <c r="G64" s="76">
        <f t="shared" si="27"/>
        <v>10000</v>
      </c>
      <c r="H64" s="76">
        <f t="shared" si="28"/>
        <v>50000</v>
      </c>
      <c r="I64" s="77">
        <f t="shared" si="29"/>
        <v>60000</v>
      </c>
    </row>
    <row r="65" spans="1:9" x14ac:dyDescent="0.2">
      <c r="A65" s="373">
        <v>9</v>
      </c>
      <c r="B65" s="374" t="s">
        <v>67</v>
      </c>
      <c r="C65" s="375"/>
      <c r="D65" s="375"/>
      <c r="E65" s="366"/>
      <c r="F65" s="366"/>
      <c r="G65" s="366"/>
      <c r="H65" s="366"/>
      <c r="I65" s="367"/>
    </row>
    <row r="66" spans="1:9" ht="15" x14ac:dyDescent="0.2">
      <c r="A66" s="325"/>
      <c r="B66" s="383" t="s">
        <v>68</v>
      </c>
      <c r="C66" s="318">
        <v>1</v>
      </c>
      <c r="D66" s="319" t="s">
        <v>24</v>
      </c>
      <c r="E66" s="75">
        <v>0</v>
      </c>
      <c r="F66" s="75">
        <v>50000</v>
      </c>
      <c r="G66" s="76">
        <f>E66*C66</f>
        <v>0</v>
      </c>
      <c r="H66" s="76">
        <f>F66*C66</f>
        <v>50000</v>
      </c>
      <c r="I66" s="77">
        <f>H66+G66</f>
        <v>50000</v>
      </c>
    </row>
    <row r="67" spans="1:9" x14ac:dyDescent="0.2">
      <c r="A67" s="373">
        <v>10</v>
      </c>
      <c r="B67" s="374" t="s">
        <v>69</v>
      </c>
      <c r="C67" s="375"/>
      <c r="D67" s="375"/>
      <c r="E67" s="366"/>
      <c r="F67" s="366"/>
      <c r="G67" s="366"/>
      <c r="H67" s="366"/>
      <c r="I67" s="367"/>
    </row>
    <row r="68" spans="1:9" ht="25.5" x14ac:dyDescent="0.2">
      <c r="A68" s="391">
        <v>10.1</v>
      </c>
      <c r="B68" s="317" t="s">
        <v>72</v>
      </c>
      <c r="C68" s="318">
        <v>22</v>
      </c>
      <c r="D68" s="319" t="s">
        <v>12</v>
      </c>
      <c r="E68" s="75">
        <v>42000</v>
      </c>
      <c r="F68" s="75">
        <v>2000</v>
      </c>
      <c r="G68" s="76">
        <f t="shared" ref="G68:G76" si="30">E68*C68</f>
        <v>924000</v>
      </c>
      <c r="H68" s="76">
        <f t="shared" ref="H68:H76" si="31">F68*C68</f>
        <v>44000</v>
      </c>
      <c r="I68" s="77">
        <f t="shared" ref="I68:I76" si="32">H68+G68</f>
        <v>968000</v>
      </c>
    </row>
    <row r="69" spans="1:9" ht="25.5" x14ac:dyDescent="0.2">
      <c r="A69" s="391">
        <v>10.199999999999999</v>
      </c>
      <c r="B69" s="317" t="s">
        <v>158</v>
      </c>
      <c r="C69" s="318">
        <v>22</v>
      </c>
      <c r="D69" s="319" t="s">
        <v>24</v>
      </c>
      <c r="E69" s="75">
        <v>5000</v>
      </c>
      <c r="F69" s="75">
        <v>1500</v>
      </c>
      <c r="G69" s="76">
        <f t="shared" si="30"/>
        <v>110000</v>
      </c>
      <c r="H69" s="76">
        <f t="shared" si="31"/>
        <v>33000</v>
      </c>
      <c r="I69" s="77">
        <f t="shared" si="32"/>
        <v>143000</v>
      </c>
    </row>
    <row r="70" spans="1:9" ht="15" x14ac:dyDescent="0.2">
      <c r="A70" s="391">
        <v>10.3</v>
      </c>
      <c r="B70" s="317" t="s">
        <v>74</v>
      </c>
      <c r="C70" s="318">
        <v>22</v>
      </c>
      <c r="D70" s="319" t="s">
        <v>24</v>
      </c>
      <c r="E70" s="75">
        <v>6000</v>
      </c>
      <c r="F70" s="75">
        <v>1000</v>
      </c>
      <c r="G70" s="76">
        <f t="shared" si="30"/>
        <v>132000</v>
      </c>
      <c r="H70" s="76">
        <f t="shared" si="31"/>
        <v>22000</v>
      </c>
      <c r="I70" s="77">
        <f t="shared" si="32"/>
        <v>154000</v>
      </c>
    </row>
    <row r="71" spans="1:9" ht="15" x14ac:dyDescent="0.2">
      <c r="A71" s="391">
        <v>10.4</v>
      </c>
      <c r="B71" s="317" t="s">
        <v>75</v>
      </c>
      <c r="C71" s="318">
        <v>1</v>
      </c>
      <c r="D71" s="319" t="s">
        <v>24</v>
      </c>
      <c r="E71" s="75">
        <v>40000</v>
      </c>
      <c r="F71" s="75">
        <v>15000</v>
      </c>
      <c r="G71" s="76">
        <f t="shared" si="30"/>
        <v>40000</v>
      </c>
      <c r="H71" s="76">
        <f t="shared" si="31"/>
        <v>15000</v>
      </c>
      <c r="I71" s="77">
        <f t="shared" si="32"/>
        <v>55000</v>
      </c>
    </row>
    <row r="72" spans="1:9" ht="32.25" customHeight="1" x14ac:dyDescent="0.2">
      <c r="A72" s="391">
        <v>10.5</v>
      </c>
      <c r="B72" s="317" t="s">
        <v>128</v>
      </c>
      <c r="C72" s="318">
        <v>1</v>
      </c>
      <c r="D72" s="319" t="s">
        <v>24</v>
      </c>
      <c r="E72" s="75">
        <v>0</v>
      </c>
      <c r="F72" s="75">
        <v>75000</v>
      </c>
      <c r="G72" s="76">
        <f t="shared" si="30"/>
        <v>0</v>
      </c>
      <c r="H72" s="76">
        <f t="shared" si="31"/>
        <v>75000</v>
      </c>
      <c r="I72" s="77">
        <f t="shared" si="32"/>
        <v>75000</v>
      </c>
    </row>
    <row r="73" spans="1:9" ht="15" x14ac:dyDescent="0.2">
      <c r="A73" s="391">
        <v>10.6</v>
      </c>
      <c r="B73" s="317" t="s">
        <v>77</v>
      </c>
      <c r="C73" s="318">
        <v>1</v>
      </c>
      <c r="D73" s="319" t="s">
        <v>24</v>
      </c>
      <c r="E73" s="75">
        <v>20000</v>
      </c>
      <c r="F73" s="75">
        <v>5000</v>
      </c>
      <c r="G73" s="76">
        <f t="shared" si="30"/>
        <v>20000</v>
      </c>
      <c r="H73" s="76">
        <f t="shared" si="31"/>
        <v>5000</v>
      </c>
      <c r="I73" s="77">
        <f t="shared" si="32"/>
        <v>25000</v>
      </c>
    </row>
    <row r="74" spans="1:9" ht="15" x14ac:dyDescent="0.2">
      <c r="A74" s="391">
        <v>10.7</v>
      </c>
      <c r="B74" s="392" t="s">
        <v>78</v>
      </c>
      <c r="C74" s="400">
        <v>1</v>
      </c>
      <c r="D74" s="333" t="s">
        <v>24</v>
      </c>
      <c r="E74" s="75">
        <v>15000</v>
      </c>
      <c r="F74" s="75">
        <v>5000</v>
      </c>
      <c r="G74" s="76">
        <f t="shared" si="30"/>
        <v>15000</v>
      </c>
      <c r="H74" s="76">
        <f t="shared" si="31"/>
        <v>5000</v>
      </c>
      <c r="I74" s="77">
        <f t="shared" si="32"/>
        <v>20000</v>
      </c>
    </row>
    <row r="75" spans="1:9" ht="15" x14ac:dyDescent="0.2">
      <c r="A75" s="391">
        <v>10.8</v>
      </c>
      <c r="B75" s="392" t="s">
        <v>80</v>
      </c>
      <c r="C75" s="400">
        <v>1</v>
      </c>
      <c r="D75" s="333" t="s">
        <v>24</v>
      </c>
      <c r="E75" s="75">
        <v>10000</v>
      </c>
      <c r="F75" s="75">
        <v>7000</v>
      </c>
      <c r="G75" s="76">
        <f t="shared" si="30"/>
        <v>10000</v>
      </c>
      <c r="H75" s="76">
        <f t="shared" si="31"/>
        <v>7000</v>
      </c>
      <c r="I75" s="77">
        <f t="shared" si="32"/>
        <v>17000</v>
      </c>
    </row>
    <row r="76" spans="1:9" ht="26.25" thickBot="1" x14ac:dyDescent="0.25">
      <c r="A76" s="401">
        <v>10.9</v>
      </c>
      <c r="B76" s="402" t="s">
        <v>82</v>
      </c>
      <c r="C76" s="403">
        <v>1</v>
      </c>
      <c r="D76" s="404" t="s">
        <v>24</v>
      </c>
      <c r="E76" s="75">
        <v>0</v>
      </c>
      <c r="F76" s="75">
        <v>25000</v>
      </c>
      <c r="G76" s="76">
        <f t="shared" si="30"/>
        <v>0</v>
      </c>
      <c r="H76" s="76">
        <f t="shared" si="31"/>
        <v>25000</v>
      </c>
      <c r="I76" s="77">
        <f t="shared" si="32"/>
        <v>25000</v>
      </c>
    </row>
    <row r="77" spans="1:9" s="409" customFormat="1" ht="22.5" customHeight="1" thickBot="1" x14ac:dyDescent="0.25">
      <c r="A77" s="405"/>
      <c r="B77" s="406" t="s">
        <v>159</v>
      </c>
      <c r="C77" s="406"/>
      <c r="D77" s="406"/>
      <c r="E77" s="406"/>
      <c r="F77" s="407"/>
      <c r="G77" s="408">
        <f t="shared" ref="G77:H77" si="33">SUM(G6:G76)</f>
        <v>14122550</v>
      </c>
      <c r="H77" s="408">
        <f t="shared" si="33"/>
        <v>3817600</v>
      </c>
      <c r="I77" s="408">
        <f>SUM(I6:I76)</f>
        <v>17940150</v>
      </c>
    </row>
  </sheetData>
  <mergeCells count="12">
    <mergeCell ref="B7:I7"/>
    <mergeCell ref="B31:D31"/>
    <mergeCell ref="A1:G2"/>
    <mergeCell ref="H1:I2"/>
    <mergeCell ref="A3:I3"/>
    <mergeCell ref="A4:A5"/>
    <mergeCell ref="B4:B5"/>
    <mergeCell ref="C4:C5"/>
    <mergeCell ref="D4:D5"/>
    <mergeCell ref="E4:F4"/>
    <mergeCell ref="G4:H4"/>
    <mergeCell ref="I4:I5"/>
  </mergeCells>
  <printOptions horizontalCentered="1"/>
  <pageMargins left="0" right="0" top="0" bottom="0" header="0.3" footer="0.3"/>
  <pageSetup paperSize="9" orientation="landscape" r:id="rId1"/>
  <rowBreaks count="2" manualBreakCount="2">
    <brk id="36" max="16383" man="1"/>
    <brk id="6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Summary</vt:lpstr>
      <vt:lpstr>Ground Floor</vt:lpstr>
      <vt:lpstr>first Floor</vt:lpstr>
      <vt:lpstr>Second Floor</vt:lpstr>
      <vt:lpstr>3rd Floor</vt:lpstr>
      <vt:lpstr>'3rd Floor'!Print_Titles</vt:lpstr>
      <vt:lpstr>'first Floor'!Print_Titles</vt:lpstr>
      <vt:lpstr>'Ground Floor'!Print_Titles</vt:lpstr>
      <vt:lpstr>'Second Floor'!Print_Titles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Rehan Aslam</cp:lastModifiedBy>
  <cp:lastPrinted>2022-10-31T12:14:45Z</cp:lastPrinted>
  <dcterms:created xsi:type="dcterms:W3CDTF">2022-09-16T04:29:17Z</dcterms:created>
  <dcterms:modified xsi:type="dcterms:W3CDTF">2022-10-31T12:20:37Z</dcterms:modified>
</cp:coreProperties>
</file>