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e3xs\Desktop\AIR WAR COLLEGE\"/>
    </mc:Choice>
  </mc:AlternateContent>
  <bookViews>
    <workbookView xWindow="-120" yWindow="-120" windowWidth="20730" windowHeight="11160"/>
  </bookViews>
  <sheets>
    <sheet name="Table 1 (4)" sheetId="1" r:id="rId1"/>
  </sheets>
  <definedNames>
    <definedName name="_xlnm.Print_Area" localSheetId="0">'Table 1 (4)'!$A$1:$I$90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8" i="1" l="1"/>
  <c r="I28" i="1" s="1"/>
  <c r="G28" i="1"/>
  <c r="H84" i="1"/>
  <c r="G84" i="1"/>
  <c r="H83" i="1"/>
  <c r="G83" i="1"/>
  <c r="H82" i="1"/>
  <c r="G82" i="1"/>
  <c r="H81" i="1"/>
  <c r="G81" i="1"/>
  <c r="H80" i="1"/>
  <c r="I80" i="1" s="1"/>
  <c r="G80" i="1"/>
  <c r="H79" i="1"/>
  <c r="G79" i="1"/>
  <c r="H78" i="1"/>
  <c r="I78" i="1" s="1"/>
  <c r="G78" i="1"/>
  <c r="H77" i="1"/>
  <c r="G77" i="1"/>
  <c r="H76" i="1"/>
  <c r="G76" i="1"/>
  <c r="H74" i="1"/>
  <c r="G74" i="1"/>
  <c r="H72" i="1"/>
  <c r="G72" i="1"/>
  <c r="H71" i="1"/>
  <c r="I71" i="1" s="1"/>
  <c r="G71" i="1"/>
  <c r="H70" i="1"/>
  <c r="G70" i="1"/>
  <c r="H67" i="1"/>
  <c r="G67" i="1"/>
  <c r="H66" i="1"/>
  <c r="G66" i="1"/>
  <c r="H64" i="1"/>
  <c r="G64" i="1"/>
  <c r="H63" i="1"/>
  <c r="G63" i="1"/>
  <c r="H60" i="1"/>
  <c r="G60" i="1"/>
  <c r="H59" i="1"/>
  <c r="G59" i="1"/>
  <c r="H56" i="1"/>
  <c r="G56" i="1"/>
  <c r="H55" i="1"/>
  <c r="G55" i="1"/>
  <c r="H52" i="1"/>
  <c r="G52" i="1"/>
  <c r="H51" i="1"/>
  <c r="G51" i="1"/>
  <c r="H48" i="1"/>
  <c r="G48" i="1"/>
  <c r="H47" i="1"/>
  <c r="G47" i="1"/>
  <c r="I47" i="1" s="1"/>
  <c r="H46" i="1"/>
  <c r="G46" i="1"/>
  <c r="H45" i="1"/>
  <c r="G45" i="1"/>
  <c r="I45" i="1" s="1"/>
  <c r="H42" i="1"/>
  <c r="G42" i="1"/>
  <c r="H41" i="1"/>
  <c r="G41" i="1"/>
  <c r="H40" i="1"/>
  <c r="G40" i="1"/>
  <c r="H39" i="1"/>
  <c r="G39" i="1"/>
  <c r="H38" i="1"/>
  <c r="G38" i="1"/>
  <c r="H35" i="1"/>
  <c r="G35" i="1"/>
  <c r="H34" i="1"/>
  <c r="G34" i="1"/>
  <c r="H33" i="1"/>
  <c r="G33" i="1"/>
  <c r="H18" i="1"/>
  <c r="G18" i="1"/>
  <c r="H17" i="1"/>
  <c r="I17" i="1" s="1"/>
  <c r="G17" i="1"/>
  <c r="H16" i="1"/>
  <c r="G16" i="1"/>
  <c r="I15" i="1"/>
  <c r="H15" i="1"/>
  <c r="G15" i="1"/>
  <c r="H14" i="1"/>
  <c r="G14" i="1"/>
  <c r="H13" i="1"/>
  <c r="I13" i="1" s="1"/>
  <c r="G13" i="1"/>
  <c r="H12" i="1"/>
  <c r="G12" i="1"/>
  <c r="H11" i="1"/>
  <c r="I11" i="1" s="1"/>
  <c r="G11" i="1"/>
  <c r="H10" i="1"/>
  <c r="G10" i="1"/>
  <c r="H9" i="1"/>
  <c r="I9" i="1" s="1"/>
  <c r="G9" i="1"/>
  <c r="I40" i="1" l="1"/>
  <c r="I64" i="1"/>
  <c r="I76" i="1"/>
  <c r="I59" i="1"/>
  <c r="I10" i="1"/>
  <c r="I12" i="1"/>
  <c r="I14" i="1"/>
  <c r="I83" i="1"/>
  <c r="I16" i="1"/>
  <c r="I18" i="1"/>
  <c r="I35" i="1"/>
  <c r="I39" i="1"/>
  <c r="I41" i="1"/>
  <c r="I63" i="1"/>
  <c r="I34" i="1"/>
  <c r="I84" i="1"/>
  <c r="I82" i="1"/>
  <c r="I81" i="1"/>
  <c r="I79" i="1"/>
  <c r="I77" i="1"/>
  <c r="I74" i="1"/>
  <c r="I72" i="1"/>
  <c r="I70" i="1"/>
  <c r="I66" i="1"/>
  <c r="I67" i="1"/>
  <c r="I60" i="1"/>
  <c r="I56" i="1"/>
  <c r="I55" i="1"/>
  <c r="I52" i="1"/>
  <c r="I51" i="1"/>
  <c r="I48" i="1"/>
  <c r="I46" i="1"/>
  <c r="I42" i="1"/>
  <c r="I38" i="1"/>
  <c r="I33" i="1"/>
  <c r="C31" i="1"/>
  <c r="C27" i="1"/>
  <c r="C25" i="1"/>
  <c r="C21" i="1"/>
  <c r="G25" i="1" l="1"/>
  <c r="H25" i="1"/>
  <c r="I25" i="1" s="1"/>
  <c r="G31" i="1"/>
  <c r="H31" i="1"/>
  <c r="C23" i="1"/>
  <c r="G21" i="1"/>
  <c r="H21" i="1"/>
  <c r="I21" i="1" s="1"/>
  <c r="H27" i="1"/>
  <c r="I27" i="1" s="1"/>
  <c r="G27" i="1"/>
  <c r="H23" i="1" l="1"/>
  <c r="G23" i="1"/>
  <c r="I31" i="1"/>
  <c r="I23" i="1" l="1"/>
  <c r="I85" i="1" s="1"/>
  <c r="I93" i="1" l="1"/>
  <c r="K88" i="1"/>
</calcChain>
</file>

<file path=xl/sharedStrings.xml><?xml version="1.0" encoding="utf-8"?>
<sst xmlns="http://schemas.openxmlformats.org/spreadsheetml/2006/main" count="181" uniqueCount="104">
  <si>
    <t>PAF AIR WAR COLLEGE, KARACHI</t>
  </si>
  <si>
    <t>DATED: 9/15/2022</t>
  </si>
  <si>
    <t>BILL OF QUANTITIES FOR SUPPLY &amp; INSTALLATION AIR CONDITIONING WORK (2ND FLOOR)</t>
  </si>
  <si>
    <t>ITEM NO.</t>
  </si>
  <si>
    <t>DESCRIPTION</t>
  </si>
  <si>
    <t>QTY</t>
  </si>
  <si>
    <t>UNIT</t>
  </si>
  <si>
    <t>AIR CONDITIONING WORK</t>
  </si>
  <si>
    <t>SUPPLY &amp; INSTALLATION OF FAN COIL UNITS</t>
  </si>
  <si>
    <t xml:space="preserve">Supply &amp; Installation of Chilled Water Ducted Type Fan Coil Units as per schedule and specification </t>
  </si>
  <si>
    <t>a</t>
  </si>
  <si>
    <t>Ducted type Fan Coil Unit 8.0 TR</t>
  </si>
  <si>
    <t>No</t>
  </si>
  <si>
    <t>b</t>
  </si>
  <si>
    <t>Ducted type Fan Coil Unit 7.0 TR</t>
  </si>
  <si>
    <t>c</t>
  </si>
  <si>
    <t>Ducted type Fan Coil Unit 6.5 TR</t>
  </si>
  <si>
    <t>d</t>
  </si>
  <si>
    <t>Ducted type Fan Coil Unit 6.0 TR</t>
  </si>
  <si>
    <t>e</t>
  </si>
  <si>
    <t>Ducted type Fan Coil Unit 5.0 TR</t>
  </si>
  <si>
    <t>f</t>
  </si>
  <si>
    <t>Ducted type Fan Coil Unit 4.0 TR</t>
  </si>
  <si>
    <t>g</t>
  </si>
  <si>
    <t>Ducted type Fan Coil Unit 3.5 TR</t>
  </si>
  <si>
    <t>h</t>
  </si>
  <si>
    <t>Ducted type Fan Coil Unit 3.0 TR</t>
  </si>
  <si>
    <t>i</t>
  </si>
  <si>
    <t>Cassette type Fan Coil Unit 1.0 TR</t>
  </si>
  <si>
    <t>j</t>
  </si>
  <si>
    <t>Cassette type Fan Coil Unit 1.5 TR</t>
  </si>
  <si>
    <t>G.I. Duct  &amp; Allied Works</t>
  </si>
  <si>
    <t>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  Gauge 26 = Duct size upto 12"                                                                                                               *-  Gauge 24 = Duct size 13" to 30"                                                                                                            *-  Gauge 22 = Duct size 31" to 60"                                                                                                             *-  Gauge 20 = Duct size 61" to 90"</t>
  </si>
  <si>
    <t xml:space="preserve">Supply &amp; Installation of Duct </t>
  </si>
  <si>
    <t>Sq. Ft</t>
  </si>
  <si>
    <t>Supply &amp; Isnt: Glass Wool Insulation on Ducts</t>
  </si>
  <si>
    <t xml:space="preserve">Sound Liner </t>
  </si>
  <si>
    <t xml:space="preserve">Flexible Duct Connector </t>
  </si>
  <si>
    <t>RFt</t>
  </si>
  <si>
    <t>Duct Supports (Hanger, steel rods etc.) as per specs</t>
  </si>
  <si>
    <t>Job</t>
  </si>
  <si>
    <t>Air Devices</t>
  </si>
  <si>
    <t>VCDs</t>
  </si>
  <si>
    <t>Supply Air Diffusers</t>
  </si>
  <si>
    <t>Supply Air Diffusers with Dampers</t>
  </si>
  <si>
    <t>Return Air Diffusers / Grills</t>
  </si>
  <si>
    <t>Supply, Installation of Seamless MS SCH 40 Pipes complete in all respect</t>
  </si>
  <si>
    <t xml:space="preserve">Supply &amp; installing seamless Schedule 40 pipe including all tees, bend, reducers, hangers etc. complete as specified in the specifications and directed by the engineer incharge. </t>
  </si>
  <si>
    <t>1'' Dia</t>
  </si>
  <si>
    <t>Rft</t>
  </si>
  <si>
    <t>1-1/4'' Dia</t>
  </si>
  <si>
    <t>1-1/2'' Dia</t>
  </si>
  <si>
    <t>2" Dia</t>
  </si>
  <si>
    <t>Pipe Supports</t>
  </si>
  <si>
    <t xml:space="preserve">Pipe Insulation </t>
  </si>
  <si>
    <t>VALVES WITH FITTING AND COMPLETE ACCESSORIES</t>
  </si>
  <si>
    <t>GATE VALVE</t>
  </si>
  <si>
    <t>Gate Valve 3/4''Ø</t>
  </si>
  <si>
    <t>NOS</t>
  </si>
  <si>
    <t>Gate Valve 1-1/4''Ø</t>
  </si>
  <si>
    <t>BALANCING  VALVES</t>
  </si>
  <si>
    <t>Balancing Valve 3/4''Ø</t>
  </si>
  <si>
    <t>Balancing Valve 1-1/4''Ø</t>
  </si>
  <si>
    <t>STRAINERS</t>
  </si>
  <si>
    <t>Strainer 3/4'' Dia</t>
  </si>
  <si>
    <t>Strainer 1-1/4'' Dia</t>
  </si>
  <si>
    <t xml:space="preserve">2-WAY MOTORIZED VALVE </t>
  </si>
  <si>
    <t>3/4"</t>
  </si>
  <si>
    <t>1-1/4"</t>
  </si>
  <si>
    <t>METER AND GAUGES</t>
  </si>
  <si>
    <t>Temperature Gauge with installtion accessories</t>
  </si>
  <si>
    <t>Pressure Gauges with Gauge Cock &amp; inst: access:</t>
  </si>
  <si>
    <t>Drain Water System</t>
  </si>
  <si>
    <t>Supply, Installation, testing and commissioning of Condensate drain piping UPVC with 1/2" thick armaflex insulation or equivalent</t>
  </si>
  <si>
    <t>1-1/4" Dia</t>
  </si>
  <si>
    <t>RFT</t>
  </si>
  <si>
    <t>1-1/2" Dia</t>
  </si>
  <si>
    <t>Drain Pipe Supports</t>
  </si>
  <si>
    <t>Lot</t>
  </si>
  <si>
    <t>Balancing</t>
  </si>
  <si>
    <t>Air Balancing of the System with Reports</t>
  </si>
  <si>
    <t>Other</t>
  </si>
  <si>
    <t>Digital Decorative Themostate Controller (BMS Interfaceable)</t>
  </si>
  <si>
    <t>Control Wiring from Controller to motorized valve etc.etc. (10 ~ 25' approximate)</t>
  </si>
  <si>
    <t>Electrical Connections of Fan Coil Unit</t>
  </si>
  <si>
    <t>Painting of all equipment and piping ,supports etc</t>
  </si>
  <si>
    <t>Dismentling of Installation of Ceiling for Isntallating Duct to new build partition rooms for reception and meetings</t>
  </si>
  <si>
    <t>Charts &amp; Tags</t>
  </si>
  <si>
    <t>Shop drawings</t>
  </si>
  <si>
    <t>As built Drawings 3 set and soft copy in CD</t>
  </si>
  <si>
    <t>Cost of testing, commissioning, balancing adjusting and handing over of the complete plant</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</si>
  <si>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</si>
  <si>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Rates</t>
  </si>
  <si>
    <t>Amount</t>
  </si>
  <si>
    <t>Material</t>
  </si>
  <si>
    <t>Labour</t>
  </si>
  <si>
    <t>Total Amount</t>
  </si>
  <si>
    <r>
      <t xml:space="preserve">Supply and installation of 1” thick, 24 kg/m3 density </t>
    </r>
    <r>
      <rPr>
        <b/>
        <sz val="11"/>
        <color theme="1"/>
        <rFont val="Calibri"/>
        <family val="2"/>
        <scheme val="minor"/>
      </rPr>
      <t>Glass Wool Insulation</t>
    </r>
    <r>
      <rPr>
        <sz val="11"/>
        <color theme="1"/>
        <rFont val="Calibri"/>
        <family val="2"/>
        <scheme val="minor"/>
      </rPr>
      <t xml:space="preserve"> with 8 oz. Canvas cloth wrapping around duct with adhesive. All longitudinal and circumferential joints shall be sealed with 2” wide adhesive tape as specified in the specifications and shown on the drawing.</t>
    </r>
  </si>
  <si>
    <r>
      <t xml:space="preserve">Supply &amp; Installation of 1” thick, 24 kg/m3 density </t>
    </r>
    <r>
      <rPr>
        <b/>
        <sz val="11"/>
        <color theme="1"/>
        <rFont val="Calibri"/>
        <family val="2"/>
        <scheme val="minor"/>
      </rPr>
      <t xml:space="preserve">Sound Liner </t>
    </r>
    <r>
      <rPr>
        <sz val="11"/>
        <color theme="1"/>
        <rFont val="Calibri"/>
        <family val="2"/>
        <scheme val="minor"/>
      </rPr>
      <t>in supply ducts up 6’ from fan discharge with 100% surface applied with adhesive and mechanical fastness with washes 1.25 dia on the inner side of the duct at 12” centre to centre complete in all respect as specified in the specifications.</t>
    </r>
  </si>
  <si>
    <r>
      <t>Supply &amp; Installation of</t>
    </r>
    <r>
      <rPr>
        <b/>
        <sz val="11"/>
        <color theme="1"/>
        <rFont val="Calibri"/>
        <family val="2"/>
        <scheme val="minor"/>
      </rPr>
      <t xml:space="preserve"> Flexible duct connector</t>
    </r>
    <r>
      <rPr>
        <sz val="11"/>
        <color theme="1"/>
        <rFont val="Calibri"/>
        <family val="2"/>
        <scheme val="minor"/>
      </rPr>
      <t xml:space="preserve"> minimum 3" wide as shown in the drawings and directed by the engineer in charge.</t>
    </r>
  </si>
  <si>
    <r>
      <t xml:space="preserve">Supply &amp; Installation of opposed blade </t>
    </r>
    <r>
      <rPr>
        <b/>
        <sz val="11"/>
        <color theme="1"/>
        <rFont val="Calibri"/>
        <family val="2"/>
        <scheme val="minor"/>
      </rPr>
      <t>Volume Control Dampers</t>
    </r>
    <r>
      <rPr>
        <sz val="11"/>
        <color theme="1"/>
        <rFont val="Calibri"/>
        <family val="2"/>
        <scheme val="minor"/>
      </rPr>
      <t xml:space="preserve"> made from 16 SWG. G.I sheets as specified in the specifications, shown on the drawings.</t>
    </r>
  </si>
  <si>
    <r>
      <t>Supply &amp; installation of</t>
    </r>
    <r>
      <rPr>
        <b/>
        <sz val="11"/>
        <color theme="1"/>
        <rFont val="Calibri"/>
        <family val="2"/>
        <scheme val="minor"/>
      </rPr>
      <t xml:space="preserve"> Supply Air Diffusers / Return Air Grills  </t>
    </r>
    <r>
      <rPr>
        <sz val="11"/>
        <color theme="1"/>
        <rFont val="Calibri"/>
        <family val="2"/>
        <scheme val="minor"/>
      </rPr>
      <t>powder coated complete as specified in the specifications, shown on the drawing.</t>
    </r>
  </si>
  <si>
    <r>
      <t>Supply &amp; installing pre-formed glass wool insulation 64 Kg/m</t>
    </r>
    <r>
      <rPr>
        <vertAlign val="superscript"/>
        <sz val="11"/>
        <rFont val="Calibri"/>
        <family val="2"/>
        <scheme val="minor"/>
      </rPr>
      <t>3</t>
    </r>
    <r>
      <rPr>
        <sz val="11"/>
        <rFont val="Calibri"/>
        <family val="2"/>
        <scheme val="minor"/>
      </rPr>
      <t xml:space="preserve"> density factory applied vapour barrier. Complete and directed by the engineer incharge.</t>
    </r>
  </si>
  <si>
    <t>Note: Only Income tax included other taxes will be charged seperately as per Govt rules.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</si>
</sst>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6" formatCode="0.0"/>
  </numFmts>
  <fonts count="16" x14ac:knownFonts="1">
    <font>
      <sz val="10"/>
      <color rgb="FF000000"/>
      <name val="Times New Roman"/>
      <charset val="204"/>
    </font>
    <font>
      <sz val="11"/>
      <color theme="1"/>
      <name val="Calibri"/>
      <family val="2"/>
      <scheme val="minor"/>
    </font>
    <font>
      <sz val="10"/>
      <color rgb="FF000000"/>
      <name val="Times New Roman"/>
      <family val="1"/>
    </font>
    <font>
      <b/>
      <sz val="11"/>
      <color theme="1"/>
      <name val="Calibri"/>
      <family val="2"/>
      <scheme val="minor"/>
    </font>
    <font>
      <b/>
      <sz val="18"/>
      <name val="Calibri"/>
      <family val="2"/>
      <scheme val="minor"/>
    </font>
    <font>
      <b/>
      <sz val="11"/>
      <name val="Calibri"/>
      <family val="2"/>
      <scheme val="minor"/>
    </font>
    <font>
      <sz val="10"/>
      <color rgb="FF000000"/>
      <name val="Calibri"/>
      <family val="2"/>
      <scheme val="minor"/>
    </font>
    <font>
      <b/>
      <sz val="12"/>
      <name val="Calibri"/>
      <family val="2"/>
      <scheme val="minor"/>
    </font>
    <font>
      <sz val="12"/>
      <color rgb="FF00000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vertAlign val="superscript"/>
      <sz val="11"/>
      <name val="Calibri"/>
      <family val="2"/>
      <scheme val="minor"/>
    </font>
    <font>
      <b/>
      <sz val="10"/>
      <color rgb="FF000000"/>
      <name val="Calibri"/>
      <family val="2"/>
      <scheme val="minor"/>
    </font>
    <font>
      <b/>
      <u/>
      <sz val="14"/>
      <color rgb="FF000000"/>
      <name val="Calibri"/>
      <family val="2"/>
      <scheme val="minor"/>
    </font>
    <font>
      <b/>
      <sz val="12"/>
      <color rgb="FF000000"/>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medium">
        <color indexed="64"/>
      </right>
      <top style="thin">
        <color rgb="FF000000"/>
      </top>
      <bottom/>
      <diagonal/>
    </border>
    <border>
      <left style="thin">
        <color rgb="FF000000"/>
      </left>
      <right style="medium">
        <color indexed="64"/>
      </right>
      <top/>
      <bottom style="thin">
        <color rgb="FF000000"/>
      </bottom>
      <diagonal/>
    </border>
  </borders>
  <cellStyleXfs count="2">
    <xf numFmtId="0" fontId="0" fillId="0" borderId="0"/>
    <xf numFmtId="43" fontId="2" fillId="0" borderId="0" applyFont="0" applyFill="0" applyBorder="0" applyAlignment="0" applyProtection="0"/>
  </cellStyleXfs>
  <cellXfs count="99">
    <xf numFmtId="0" fontId="0" fillId="0" borderId="0" xfId="0"/>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164" fontId="5" fillId="2" borderId="2" xfId="1" applyNumberFormat="1" applyFont="1" applyFill="1" applyBorder="1" applyAlignment="1">
      <alignment horizontal="right" vertical="center" wrapText="1"/>
    </xf>
    <xf numFmtId="164" fontId="5" fillId="2" borderId="3" xfId="1" applyNumberFormat="1" applyFont="1" applyFill="1" applyBorder="1" applyAlignment="1">
      <alignment horizontal="right" vertical="center" wrapText="1"/>
    </xf>
    <xf numFmtId="0" fontId="6" fillId="0" borderId="0" xfId="0" applyFont="1" applyAlignment="1">
      <alignment horizontal="left" vertical="top"/>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164" fontId="5" fillId="2" borderId="5" xfId="1" applyNumberFormat="1" applyFont="1" applyFill="1" applyBorder="1" applyAlignment="1">
      <alignment horizontal="right" vertical="center" wrapText="1"/>
    </xf>
    <xf numFmtId="164" fontId="5" fillId="2" borderId="6" xfId="1" applyNumberFormat="1" applyFont="1" applyFill="1" applyBorder="1" applyAlignment="1">
      <alignment horizontal="right"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9" xfId="0" applyFont="1" applyFill="1" applyBorder="1" applyAlignment="1">
      <alignment horizontal="left" vertical="center" wrapText="1"/>
    </xf>
    <xf numFmtId="0" fontId="7" fillId="3" borderId="11" xfId="0" applyFont="1" applyFill="1" applyBorder="1" applyAlignment="1">
      <alignment horizontal="center" vertical="center" wrapText="1"/>
    </xf>
    <xf numFmtId="0" fontId="7" fillId="3" borderId="12" xfId="0" applyFont="1" applyFill="1" applyBorder="1" applyAlignment="1">
      <alignment horizontal="center" vertical="center" wrapText="1"/>
    </xf>
    <xf numFmtId="164" fontId="7" fillId="3" borderId="13" xfId="1" applyNumberFormat="1" applyFont="1" applyFill="1" applyBorder="1" applyAlignment="1">
      <alignment horizontal="center" vertical="top" wrapText="1"/>
    </xf>
    <xf numFmtId="164" fontId="7" fillId="3" borderId="14" xfId="1" applyNumberFormat="1" applyFont="1" applyFill="1" applyBorder="1" applyAlignment="1">
      <alignment horizontal="center" vertical="top"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164" fontId="7" fillId="3" borderId="10" xfId="1" applyNumberFormat="1" applyFont="1" applyFill="1" applyBorder="1" applyAlignment="1">
      <alignment horizontal="center" vertical="top" wrapText="1"/>
    </xf>
    <xf numFmtId="0" fontId="5" fillId="3" borderId="17" xfId="0" applyFont="1" applyFill="1" applyBorder="1" applyAlignment="1">
      <alignment horizontal="left" vertical="center" wrapText="1" indent="1"/>
    </xf>
    <xf numFmtId="0" fontId="5" fillId="3" borderId="0" xfId="0" applyFont="1" applyFill="1" applyAlignment="1">
      <alignment horizontal="center" vertical="center" wrapText="1"/>
    </xf>
    <xf numFmtId="0" fontId="5" fillId="3" borderId="0" xfId="0" applyFont="1" applyFill="1" applyAlignment="1">
      <alignment horizontal="left" vertical="center" wrapText="1" indent="1"/>
    </xf>
    <xf numFmtId="164" fontId="9" fillId="3" borderId="18" xfId="1" applyNumberFormat="1" applyFont="1" applyFill="1" applyBorder="1" applyAlignment="1">
      <alignment horizontal="left" wrapText="1"/>
    </xf>
    <xf numFmtId="164" fontId="5" fillId="3" borderId="18" xfId="1" applyNumberFormat="1" applyFont="1" applyFill="1" applyBorder="1" applyAlignment="1">
      <alignment horizontal="center" vertical="top" wrapText="1"/>
    </xf>
    <xf numFmtId="164" fontId="5" fillId="3" borderId="19" xfId="1" applyNumberFormat="1" applyFont="1" applyFill="1" applyBorder="1" applyAlignment="1">
      <alignment horizontal="center" vertical="top" wrapText="1"/>
    </xf>
    <xf numFmtId="1" fontId="10" fillId="0" borderId="20" xfId="0" applyNumberFormat="1" applyFont="1" applyBorder="1" applyAlignment="1">
      <alignment horizontal="center" vertical="top" shrinkToFit="1"/>
    </xf>
    <xf numFmtId="0" fontId="5" fillId="4" borderId="21" xfId="0" applyFont="1" applyFill="1" applyBorder="1" applyAlignment="1">
      <alignment horizontal="left" vertical="top" wrapText="1"/>
    </xf>
    <xf numFmtId="0" fontId="5" fillId="4" borderId="22" xfId="0" applyFont="1" applyFill="1" applyBorder="1" applyAlignment="1">
      <alignment horizontal="left" vertical="top" wrapText="1"/>
    </xf>
    <xf numFmtId="0" fontId="11" fillId="0" borderId="17" xfId="0" applyFont="1" applyBorder="1" applyAlignment="1">
      <alignment horizontal="center" vertical="center" wrapText="1"/>
    </xf>
    <xf numFmtId="0" fontId="11" fillId="0" borderId="23" xfId="0" applyFont="1" applyBorder="1" applyAlignment="1">
      <alignment horizontal="left" vertical="center" wrapText="1"/>
    </xf>
    <xf numFmtId="1" fontId="9" fillId="0" borderId="23" xfId="0" applyNumberFormat="1" applyFont="1" applyBorder="1" applyAlignment="1">
      <alignment horizontal="left" vertical="center" indent="1" shrinkToFit="1"/>
    </xf>
    <xf numFmtId="0" fontId="11" fillId="0" borderId="23" xfId="0" applyFont="1" applyBorder="1" applyAlignment="1">
      <alignment horizontal="center" vertical="center" wrapText="1"/>
    </xf>
    <xf numFmtId="164" fontId="5" fillId="0" borderId="23" xfId="1" applyNumberFormat="1" applyFont="1" applyBorder="1" applyAlignment="1">
      <alignment horizontal="center" vertical="center" wrapText="1"/>
    </xf>
    <xf numFmtId="164" fontId="5" fillId="0" borderId="23" xfId="1" applyNumberFormat="1" applyFont="1" applyFill="1" applyBorder="1" applyAlignment="1">
      <alignment horizontal="center" vertical="center" wrapText="1"/>
    </xf>
    <xf numFmtId="164" fontId="11" fillId="0" borderId="24" xfId="1" applyNumberFormat="1" applyFont="1" applyBorder="1" applyAlignment="1">
      <alignment horizontal="center" vertical="center" wrapText="1"/>
    </xf>
    <xf numFmtId="1" fontId="9" fillId="0" borderId="23" xfId="0" applyNumberFormat="1" applyFont="1" applyBorder="1" applyAlignment="1">
      <alignment horizontal="center" vertical="center" shrinkToFit="1"/>
    </xf>
    <xf numFmtId="164" fontId="6" fillId="0" borderId="23" xfId="1" applyNumberFormat="1" applyFont="1" applyBorder="1" applyAlignment="1">
      <alignment horizontal="left" vertical="top"/>
    </xf>
    <xf numFmtId="164" fontId="11" fillId="0" borderId="23" xfId="1" applyNumberFormat="1" applyFont="1" applyFill="1" applyBorder="1" applyAlignment="1">
      <alignment horizontal="center" vertical="center" wrapText="1"/>
    </xf>
    <xf numFmtId="164" fontId="6" fillId="0" borderId="0" xfId="0" applyNumberFormat="1" applyFont="1" applyAlignment="1">
      <alignment horizontal="left" vertical="top"/>
    </xf>
    <xf numFmtId="164" fontId="11" fillId="0" borderId="10" xfId="1" applyNumberFormat="1" applyFont="1" applyBorder="1" applyAlignment="1">
      <alignment horizontal="center" vertical="center" wrapText="1"/>
    </xf>
    <xf numFmtId="164" fontId="11" fillId="0" borderId="23" xfId="1" applyNumberFormat="1" applyFont="1" applyBorder="1" applyAlignment="1">
      <alignment horizontal="center" vertical="center" wrapText="1"/>
    </xf>
    <xf numFmtId="1" fontId="10" fillId="0" borderId="17" xfId="0" applyNumberFormat="1" applyFont="1" applyBorder="1" applyAlignment="1">
      <alignment horizontal="center" vertical="top" shrinkToFit="1"/>
    </xf>
    <xf numFmtId="0" fontId="5" fillId="4" borderId="23" xfId="0" applyFont="1" applyFill="1" applyBorder="1" applyAlignment="1">
      <alignment vertical="top" wrapText="1"/>
    </xf>
    <xf numFmtId="164" fontId="5" fillId="4" borderId="23" xfId="1" applyNumberFormat="1" applyFont="1" applyFill="1" applyBorder="1" applyAlignment="1">
      <alignment vertical="top" wrapText="1"/>
    </xf>
    <xf numFmtId="164" fontId="5" fillId="4" borderId="24" xfId="1" applyNumberFormat="1" applyFont="1" applyFill="1" applyBorder="1" applyAlignment="1">
      <alignment vertical="top" wrapText="1"/>
    </xf>
    <xf numFmtId="0" fontId="9" fillId="0" borderId="17" xfId="0" applyFont="1" applyBorder="1" applyAlignment="1">
      <alignment horizontal="center" vertical="center" wrapText="1"/>
    </xf>
    <xf numFmtId="0" fontId="11" fillId="5" borderId="23" xfId="0" applyFont="1" applyFill="1" applyBorder="1" applyAlignment="1">
      <alignment horizontal="left" vertical="top" wrapText="1"/>
    </xf>
    <xf numFmtId="1" fontId="10" fillId="0" borderId="23" xfId="0" applyNumberFormat="1" applyFont="1" applyBorder="1" applyAlignment="1">
      <alignment horizontal="center" vertical="top" shrinkToFit="1"/>
    </xf>
    <xf numFmtId="0" fontId="11" fillId="0" borderId="23" xfId="0" applyFont="1" applyBorder="1" applyAlignment="1">
      <alignment horizontal="left" vertical="top" wrapText="1" indent="1"/>
    </xf>
    <xf numFmtId="164" fontId="11" fillId="0" borderId="23" xfId="1" applyNumberFormat="1" applyFont="1" applyBorder="1" applyAlignment="1">
      <alignment horizontal="center" vertical="top" wrapText="1"/>
    </xf>
    <xf numFmtId="164" fontId="11" fillId="0" borderId="24" xfId="1" applyNumberFormat="1" applyFont="1" applyBorder="1" applyAlignment="1">
      <alignment horizontal="center" vertical="top" wrapText="1"/>
    </xf>
    <xf numFmtId="0" fontId="1" fillId="5" borderId="23" xfId="0" applyFont="1" applyFill="1" applyBorder="1" applyAlignment="1">
      <alignment horizontal="left" vertical="center" wrapText="1"/>
    </xf>
    <xf numFmtId="1" fontId="9" fillId="0" borderId="23" xfId="1" applyNumberFormat="1" applyFont="1" applyBorder="1" applyAlignment="1">
      <alignment horizontal="center" vertical="center" shrinkToFit="1"/>
    </xf>
    <xf numFmtId="164" fontId="11" fillId="0" borderId="23" xfId="1" applyNumberFormat="1" applyFont="1" applyFill="1" applyBorder="1" applyAlignment="1">
      <alignment horizontal="center" vertical="top" wrapText="1"/>
    </xf>
    <xf numFmtId="0" fontId="6" fillId="0" borderId="23" xfId="0" applyFont="1" applyBorder="1" applyAlignment="1">
      <alignment horizontal="left" vertical="top"/>
    </xf>
    <xf numFmtId="0" fontId="6" fillId="0" borderId="0" xfId="0" applyFont="1" applyAlignment="1">
      <alignment horizontal="left" vertical="center"/>
    </xf>
    <xf numFmtId="164" fontId="6" fillId="0" borderId="0" xfId="0" applyNumberFormat="1" applyFont="1" applyAlignment="1">
      <alignment horizontal="left" vertical="center"/>
    </xf>
    <xf numFmtId="0" fontId="10" fillId="0" borderId="17" xfId="0" applyFont="1" applyBorder="1" applyAlignment="1">
      <alignment horizontal="center" vertical="center" wrapText="1"/>
    </xf>
    <xf numFmtId="0" fontId="11" fillId="4" borderId="23" xfId="0" applyFont="1" applyFill="1" applyBorder="1" applyAlignment="1">
      <alignment vertical="top" wrapText="1"/>
    </xf>
    <xf numFmtId="0" fontId="5" fillId="4" borderId="23" xfId="0" applyFont="1" applyFill="1" applyBorder="1" applyAlignment="1">
      <alignment horizontal="left" vertical="top" wrapText="1"/>
    </xf>
    <xf numFmtId="164" fontId="9" fillId="4" borderId="23" xfId="1" applyNumberFormat="1" applyFont="1" applyFill="1" applyBorder="1" applyAlignment="1">
      <alignment horizontal="left" wrapText="1"/>
    </xf>
    <xf numFmtId="164" fontId="9" fillId="4" borderId="24" xfId="1" applyNumberFormat="1" applyFont="1" applyFill="1" applyBorder="1" applyAlignment="1">
      <alignment horizontal="left" wrapText="1"/>
    </xf>
    <xf numFmtId="166" fontId="9" fillId="0" borderId="17" xfId="0" applyNumberFormat="1" applyFont="1" applyBorder="1" applyAlignment="1">
      <alignment horizontal="center" vertical="center" shrinkToFit="1"/>
    </xf>
    <xf numFmtId="0" fontId="5" fillId="5" borderId="23" xfId="0" applyFont="1" applyFill="1" applyBorder="1" applyAlignment="1">
      <alignment horizontal="left" vertical="top" wrapText="1"/>
    </xf>
    <xf numFmtId="164" fontId="9" fillId="5" borderId="23" xfId="1" applyNumberFormat="1" applyFont="1" applyFill="1" applyBorder="1" applyAlignment="1">
      <alignment horizontal="left" wrapText="1"/>
    </xf>
    <xf numFmtId="164" fontId="9" fillId="5" borderId="24" xfId="1" applyNumberFormat="1" applyFont="1" applyFill="1" applyBorder="1" applyAlignment="1">
      <alignment horizontal="left" wrapText="1"/>
    </xf>
    <xf numFmtId="0" fontId="9" fillId="0" borderId="17" xfId="0" applyFont="1" applyBorder="1" applyAlignment="1">
      <alignment horizontal="center" wrapText="1"/>
    </xf>
    <xf numFmtId="0" fontId="11" fillId="0" borderId="23" xfId="0" applyFont="1" applyBorder="1" applyAlignment="1">
      <alignment horizontal="left" vertical="top" wrapText="1"/>
    </xf>
    <xf numFmtId="1" fontId="11" fillId="0" borderId="23" xfId="0" applyNumberFormat="1" applyFont="1" applyBorder="1" applyAlignment="1">
      <alignment horizontal="center" vertical="center" shrinkToFit="1"/>
    </xf>
    <xf numFmtId="0" fontId="11" fillId="5" borderId="23" xfId="0" applyFont="1" applyFill="1" applyBorder="1" applyAlignment="1">
      <alignment horizontal="left" vertical="center" wrapText="1"/>
    </xf>
    <xf numFmtId="164" fontId="5" fillId="5" borderId="23" xfId="1" applyNumberFormat="1" applyFont="1" applyFill="1" applyBorder="1" applyAlignment="1">
      <alignment horizontal="left" vertical="top" wrapText="1"/>
    </xf>
    <xf numFmtId="1" fontId="10" fillId="0" borderId="17" xfId="0" applyNumberFormat="1" applyFont="1" applyBorder="1" applyAlignment="1">
      <alignment horizontal="center" vertical="center" shrinkToFit="1"/>
    </xf>
    <xf numFmtId="0" fontId="5" fillId="4" borderId="23" xfId="0" applyFont="1" applyFill="1" applyBorder="1" applyAlignment="1">
      <alignment horizontal="left" vertical="top" wrapText="1"/>
    </xf>
    <xf numFmtId="0" fontId="9" fillId="4" borderId="23" xfId="0" applyFont="1" applyFill="1" applyBorder="1" applyAlignment="1">
      <alignment horizontal="left" wrapText="1"/>
    </xf>
    <xf numFmtId="166" fontId="10" fillId="0" borderId="17" xfId="0" applyNumberFormat="1" applyFont="1" applyBorder="1" applyAlignment="1">
      <alignment horizontal="center" vertical="top" shrinkToFit="1"/>
    </xf>
    <xf numFmtId="0" fontId="9" fillId="5" borderId="23" xfId="0" applyFont="1" applyFill="1" applyBorder="1" applyAlignment="1">
      <alignment horizontal="left" wrapText="1"/>
    </xf>
    <xf numFmtId="1" fontId="9" fillId="5" borderId="23" xfId="0" applyNumberFormat="1" applyFont="1" applyFill="1" applyBorder="1" applyAlignment="1">
      <alignment horizontal="center" vertical="center" shrinkToFit="1"/>
    </xf>
    <xf numFmtId="0" fontId="11" fillId="5" borderId="23" xfId="0" applyFont="1" applyFill="1" applyBorder="1" applyAlignment="1">
      <alignment horizontal="center" vertical="center" wrapText="1"/>
    </xf>
    <xf numFmtId="1" fontId="9" fillId="0" borderId="23" xfId="0" applyNumberFormat="1" applyFont="1" applyBorder="1" applyAlignment="1">
      <alignment horizontal="left" vertical="top" indent="1" shrinkToFit="1"/>
    </xf>
    <xf numFmtId="166" fontId="9" fillId="0" borderId="17" xfId="0" applyNumberFormat="1" applyFont="1" applyBorder="1" applyAlignment="1">
      <alignment horizontal="center" vertical="top" shrinkToFit="1"/>
    </xf>
    <xf numFmtId="1" fontId="10" fillId="0" borderId="17" xfId="0" applyNumberFormat="1" applyFont="1" applyBorder="1" applyAlignment="1">
      <alignment horizontal="right" vertical="top" indent="2" shrinkToFit="1"/>
    </xf>
    <xf numFmtId="0" fontId="11" fillId="0" borderId="23" xfId="0" applyFont="1" applyBorder="1" applyAlignment="1">
      <alignment horizontal="center" vertical="top" wrapText="1"/>
    </xf>
    <xf numFmtId="164" fontId="9" fillId="0" borderId="23" xfId="1" applyNumberFormat="1" applyFont="1" applyFill="1" applyBorder="1" applyAlignment="1">
      <alignment horizontal="left" wrapText="1"/>
    </xf>
    <xf numFmtId="164" fontId="9" fillId="0" borderId="23" xfId="1" applyNumberFormat="1" applyFont="1" applyBorder="1" applyAlignment="1">
      <alignment horizontal="left" wrapText="1"/>
    </xf>
    <xf numFmtId="164" fontId="9" fillId="0" borderId="23" xfId="1" applyNumberFormat="1" applyFont="1" applyBorder="1" applyAlignment="1">
      <alignment horizontal="center" vertical="center" wrapText="1"/>
    </xf>
    <xf numFmtId="0" fontId="8" fillId="6" borderId="25" xfId="0" applyFont="1" applyFill="1" applyBorder="1" applyAlignment="1">
      <alignment horizontal="left" vertical="center" wrapText="1"/>
    </xf>
    <xf numFmtId="0" fontId="7" fillId="6" borderId="26" xfId="0" applyFont="1" applyFill="1" applyBorder="1" applyAlignment="1">
      <alignment vertical="center" wrapText="1"/>
    </xf>
    <xf numFmtId="164" fontId="7" fillId="6" borderId="26" xfId="1" applyNumberFormat="1" applyFont="1" applyFill="1" applyBorder="1" applyAlignment="1">
      <alignment vertical="center" wrapText="1"/>
    </xf>
    <xf numFmtId="164" fontId="7" fillId="6" borderId="27" xfId="1" applyNumberFormat="1" applyFont="1" applyFill="1" applyBorder="1" applyAlignment="1">
      <alignment horizontal="center" vertical="center" wrapText="1"/>
    </xf>
    <xf numFmtId="0" fontId="8" fillId="0" borderId="0" xfId="0" applyFont="1" applyAlignment="1">
      <alignment horizontal="left" vertical="center"/>
    </xf>
    <xf numFmtId="0" fontId="13" fillId="0" borderId="0" xfId="0" applyFont="1" applyAlignment="1">
      <alignment horizontal="left" vertical="top" wrapText="1"/>
    </xf>
    <xf numFmtId="0" fontId="13" fillId="0" borderId="0" xfId="0" applyFont="1" applyAlignment="1">
      <alignment horizontal="left" vertical="top"/>
    </xf>
    <xf numFmtId="164" fontId="6" fillId="0" borderId="0" xfId="1" applyNumberFormat="1" applyFont="1" applyAlignment="1">
      <alignment horizontal="left" vertical="top"/>
    </xf>
    <xf numFmtId="43" fontId="6" fillId="0" borderId="0" xfId="1" applyFont="1" applyAlignment="1">
      <alignment horizontal="left" vertical="top"/>
    </xf>
    <xf numFmtId="0" fontId="14" fillId="0" borderId="0" xfId="0" applyFont="1" applyAlignment="1">
      <alignment horizontal="left" vertical="top"/>
    </xf>
    <xf numFmtId="164" fontId="7" fillId="3" borderId="28" xfId="1" applyNumberFormat="1" applyFont="1" applyFill="1" applyBorder="1" applyAlignment="1">
      <alignment horizontal="center" vertical="center" wrapText="1"/>
    </xf>
    <xf numFmtId="164" fontId="7" fillId="3" borderId="29" xfId="1" applyNumberFormat="1" applyFont="1" applyFill="1" applyBorder="1" applyAlignment="1">
      <alignment horizontal="center" vertical="center" wrapText="1"/>
    </xf>
    <xf numFmtId="164" fontId="15" fillId="3" borderId="10" xfId="1" applyNumberFormat="1" applyFont="1" applyFill="1"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4"/>
  <sheetViews>
    <sheetView tabSelected="1" topLeftCell="A48" zoomScaleNormal="100" workbookViewId="0">
      <selection activeCell="K84" sqref="K84"/>
    </sheetView>
  </sheetViews>
  <sheetFormatPr defaultRowHeight="12.75" x14ac:dyDescent="0.2"/>
  <cols>
    <col min="1" max="1" width="7.5" style="5" customWidth="1"/>
    <col min="2" max="2" width="86.33203125" style="5" customWidth="1"/>
    <col min="3" max="3" width="7" style="5" bestFit="1" customWidth="1"/>
    <col min="4" max="4" width="7.83203125" style="5" bestFit="1" customWidth="1"/>
    <col min="5" max="6" width="13" style="93" customWidth="1"/>
    <col min="7" max="8" width="13.83203125" style="93" customWidth="1"/>
    <col min="9" max="9" width="18" style="93" bestFit="1" customWidth="1"/>
    <col min="10" max="10" width="9.33203125" style="5" customWidth="1"/>
    <col min="11" max="11" width="12.5" style="5" customWidth="1"/>
    <col min="12" max="12" width="13.6640625" style="5" customWidth="1"/>
    <col min="13" max="13" width="13.33203125" style="5" customWidth="1"/>
    <col min="14" max="14" width="11.5" style="5" bestFit="1" customWidth="1"/>
    <col min="15" max="16" width="9.33203125" style="5"/>
    <col min="17" max="17" width="11.6640625" style="5" bestFit="1" customWidth="1"/>
    <col min="18" max="18" width="12.83203125" style="5" bestFit="1" customWidth="1"/>
    <col min="19" max="16384" width="9.33203125" style="5"/>
  </cols>
  <sheetData>
    <row r="1" spans="1:18" ht="20.45" customHeight="1" x14ac:dyDescent="0.2">
      <c r="A1" s="1" t="s">
        <v>0</v>
      </c>
      <c r="B1" s="2"/>
      <c r="C1" s="2"/>
      <c r="D1" s="2"/>
      <c r="E1" s="2"/>
      <c r="F1" s="2"/>
      <c r="G1" s="2"/>
      <c r="H1" s="3" t="s">
        <v>1</v>
      </c>
      <c r="I1" s="4"/>
    </row>
    <row r="2" spans="1:18" ht="20.100000000000001" customHeight="1" x14ac:dyDescent="0.2">
      <c r="A2" s="6"/>
      <c r="B2" s="7"/>
      <c r="C2" s="7"/>
      <c r="D2" s="7"/>
      <c r="E2" s="7"/>
      <c r="F2" s="7"/>
      <c r="G2" s="7"/>
      <c r="H2" s="8"/>
      <c r="I2" s="9"/>
    </row>
    <row r="3" spans="1:18" ht="21" customHeight="1" x14ac:dyDescent="0.2">
      <c r="A3" s="10" t="s">
        <v>2</v>
      </c>
      <c r="B3" s="11"/>
      <c r="C3" s="11"/>
      <c r="D3" s="11"/>
      <c r="E3" s="11"/>
      <c r="F3" s="11"/>
      <c r="G3" s="11"/>
      <c r="H3" s="11"/>
      <c r="I3" s="12"/>
    </row>
    <row r="4" spans="1:18" ht="15.75" x14ac:dyDescent="0.2">
      <c r="A4" s="13" t="s">
        <v>3</v>
      </c>
      <c r="B4" s="14" t="s">
        <v>4</v>
      </c>
      <c r="C4" s="14" t="s">
        <v>5</v>
      </c>
      <c r="D4" s="14" t="s">
        <v>6</v>
      </c>
      <c r="E4" s="15" t="s">
        <v>92</v>
      </c>
      <c r="F4" s="16"/>
      <c r="G4" s="15" t="s">
        <v>93</v>
      </c>
      <c r="H4" s="16"/>
      <c r="I4" s="96" t="s">
        <v>96</v>
      </c>
    </row>
    <row r="5" spans="1:18" ht="15.75" x14ac:dyDescent="0.25">
      <c r="A5" s="17"/>
      <c r="B5" s="18"/>
      <c r="C5" s="18"/>
      <c r="D5" s="18"/>
      <c r="E5" s="98" t="s">
        <v>94</v>
      </c>
      <c r="F5" s="19" t="s">
        <v>95</v>
      </c>
      <c r="G5" s="98" t="s">
        <v>94</v>
      </c>
      <c r="H5" s="19" t="s">
        <v>95</v>
      </c>
      <c r="I5" s="97"/>
    </row>
    <row r="6" spans="1:18" ht="15" x14ac:dyDescent="0.25">
      <c r="A6" s="20"/>
      <c r="B6" s="21" t="s">
        <v>7</v>
      </c>
      <c r="C6" s="22"/>
      <c r="D6" s="22"/>
      <c r="E6" s="23"/>
      <c r="F6" s="24"/>
      <c r="G6" s="23"/>
      <c r="H6" s="24"/>
      <c r="I6" s="25"/>
    </row>
    <row r="7" spans="1:18" ht="15" x14ac:dyDescent="0.2">
      <c r="A7" s="26">
        <v>1</v>
      </c>
      <c r="B7" s="27" t="s">
        <v>8</v>
      </c>
      <c r="C7" s="27"/>
      <c r="D7" s="27"/>
      <c r="E7" s="27"/>
      <c r="F7" s="27"/>
      <c r="G7" s="27"/>
      <c r="H7" s="27"/>
      <c r="I7" s="28"/>
    </row>
    <row r="8" spans="1:18" ht="30" x14ac:dyDescent="0.2">
      <c r="A8" s="29">
        <v>1.1000000000000001</v>
      </c>
      <c r="B8" s="30" t="s">
        <v>9</v>
      </c>
      <c r="C8" s="31"/>
      <c r="D8" s="32"/>
      <c r="E8" s="33"/>
      <c r="F8" s="33"/>
      <c r="G8" s="34"/>
      <c r="H8" s="33"/>
      <c r="I8" s="35"/>
    </row>
    <row r="9" spans="1:18" ht="15" x14ac:dyDescent="0.2">
      <c r="A9" s="29" t="s">
        <v>10</v>
      </c>
      <c r="B9" s="30" t="s">
        <v>11</v>
      </c>
      <c r="C9" s="36">
        <v>3</v>
      </c>
      <c r="D9" s="32" t="s">
        <v>12</v>
      </c>
      <c r="E9" s="37"/>
      <c r="F9" s="37">
        <v>8000</v>
      </c>
      <c r="G9" s="38">
        <f>E9*C9</f>
        <v>0</v>
      </c>
      <c r="H9" s="38">
        <f>F9*C9</f>
        <v>24000</v>
      </c>
      <c r="I9" s="35">
        <f>H9+G9</f>
        <v>24000</v>
      </c>
      <c r="K9" s="5">
        <v>1.19</v>
      </c>
      <c r="L9" s="39">
        <v>0</v>
      </c>
      <c r="M9" s="39">
        <v>11305</v>
      </c>
      <c r="Q9" s="40"/>
      <c r="R9" s="41"/>
    </row>
    <row r="10" spans="1:18" ht="15" x14ac:dyDescent="0.2">
      <c r="A10" s="29" t="s">
        <v>13</v>
      </c>
      <c r="B10" s="30" t="s">
        <v>14</v>
      </c>
      <c r="C10" s="36">
        <v>1</v>
      </c>
      <c r="D10" s="32" t="s">
        <v>12</v>
      </c>
      <c r="E10" s="37"/>
      <c r="F10" s="37">
        <v>8000</v>
      </c>
      <c r="G10" s="38">
        <f t="shared" ref="G10:G18" si="0">E10*C10</f>
        <v>0</v>
      </c>
      <c r="H10" s="38">
        <f t="shared" ref="H10:H18" si="1">F10*C10</f>
        <v>8000</v>
      </c>
      <c r="I10" s="35">
        <f t="shared" ref="I10:I18" si="2">H10+G10</f>
        <v>8000</v>
      </c>
      <c r="K10" s="5">
        <v>1.19</v>
      </c>
      <c r="L10" s="39">
        <v>0</v>
      </c>
      <c r="M10" s="39">
        <v>11305</v>
      </c>
      <c r="Q10" s="40"/>
      <c r="R10" s="41"/>
    </row>
    <row r="11" spans="1:18" ht="15" x14ac:dyDescent="0.2">
      <c r="A11" s="29" t="s">
        <v>15</v>
      </c>
      <c r="B11" s="30" t="s">
        <v>16</v>
      </c>
      <c r="C11" s="36">
        <v>1</v>
      </c>
      <c r="D11" s="32" t="s">
        <v>12</v>
      </c>
      <c r="E11" s="37"/>
      <c r="F11" s="37">
        <v>8000</v>
      </c>
      <c r="G11" s="38">
        <f t="shared" si="0"/>
        <v>0</v>
      </c>
      <c r="H11" s="38">
        <f t="shared" si="1"/>
        <v>8000</v>
      </c>
      <c r="I11" s="35">
        <f t="shared" si="2"/>
        <v>8000</v>
      </c>
      <c r="K11" s="5">
        <v>1.19</v>
      </c>
      <c r="L11" s="39">
        <v>0</v>
      </c>
      <c r="M11" s="39">
        <v>11305</v>
      </c>
      <c r="Q11" s="40"/>
      <c r="R11" s="41"/>
    </row>
    <row r="12" spans="1:18" ht="15" x14ac:dyDescent="0.2">
      <c r="A12" s="29" t="s">
        <v>17</v>
      </c>
      <c r="B12" s="30" t="s">
        <v>18</v>
      </c>
      <c r="C12" s="36">
        <v>1</v>
      </c>
      <c r="D12" s="32" t="s">
        <v>12</v>
      </c>
      <c r="E12" s="37"/>
      <c r="F12" s="37">
        <v>8000</v>
      </c>
      <c r="G12" s="38">
        <f t="shared" si="0"/>
        <v>0</v>
      </c>
      <c r="H12" s="38">
        <f t="shared" si="1"/>
        <v>8000</v>
      </c>
      <c r="I12" s="35">
        <f t="shared" si="2"/>
        <v>8000</v>
      </c>
      <c r="K12" s="5">
        <v>1.19</v>
      </c>
      <c r="L12" s="39">
        <v>0</v>
      </c>
      <c r="M12" s="39">
        <v>11305</v>
      </c>
      <c r="Q12" s="40"/>
      <c r="R12" s="41"/>
    </row>
    <row r="13" spans="1:18" ht="15" x14ac:dyDescent="0.2">
      <c r="A13" s="29" t="s">
        <v>19</v>
      </c>
      <c r="B13" s="30" t="s">
        <v>20</v>
      </c>
      <c r="C13" s="36">
        <v>12</v>
      </c>
      <c r="D13" s="32" t="s">
        <v>12</v>
      </c>
      <c r="E13" s="37"/>
      <c r="F13" s="37">
        <v>8000</v>
      </c>
      <c r="G13" s="38">
        <f t="shared" si="0"/>
        <v>0</v>
      </c>
      <c r="H13" s="38">
        <f t="shared" si="1"/>
        <v>96000</v>
      </c>
      <c r="I13" s="35">
        <f t="shared" si="2"/>
        <v>96000</v>
      </c>
      <c r="K13" s="5">
        <v>1.19</v>
      </c>
      <c r="L13" s="39">
        <v>0</v>
      </c>
      <c r="M13" s="39">
        <v>11305</v>
      </c>
      <c r="Q13" s="40"/>
      <c r="R13" s="41"/>
    </row>
    <row r="14" spans="1:18" ht="15" x14ac:dyDescent="0.2">
      <c r="A14" s="29" t="s">
        <v>21</v>
      </c>
      <c r="B14" s="30" t="s">
        <v>22</v>
      </c>
      <c r="C14" s="36">
        <v>7</v>
      </c>
      <c r="D14" s="32" t="s">
        <v>12</v>
      </c>
      <c r="E14" s="37"/>
      <c r="F14" s="37">
        <v>8000</v>
      </c>
      <c r="G14" s="38">
        <f t="shared" si="0"/>
        <v>0</v>
      </c>
      <c r="H14" s="38">
        <f t="shared" si="1"/>
        <v>56000</v>
      </c>
      <c r="I14" s="35">
        <f t="shared" si="2"/>
        <v>56000</v>
      </c>
      <c r="K14" s="5">
        <v>1.19</v>
      </c>
      <c r="L14" s="39">
        <v>0</v>
      </c>
      <c r="M14" s="39">
        <v>11305</v>
      </c>
      <c r="Q14" s="40"/>
      <c r="R14" s="41"/>
    </row>
    <row r="15" spans="1:18" ht="15" x14ac:dyDescent="0.2">
      <c r="A15" s="29" t="s">
        <v>23</v>
      </c>
      <c r="B15" s="30" t="s">
        <v>24</v>
      </c>
      <c r="C15" s="36">
        <v>2</v>
      </c>
      <c r="D15" s="32" t="s">
        <v>12</v>
      </c>
      <c r="E15" s="37"/>
      <c r="F15" s="37">
        <v>8000</v>
      </c>
      <c r="G15" s="38">
        <f t="shared" si="0"/>
        <v>0</v>
      </c>
      <c r="H15" s="38">
        <f t="shared" si="1"/>
        <v>16000</v>
      </c>
      <c r="I15" s="35">
        <f t="shared" si="2"/>
        <v>16000</v>
      </c>
      <c r="K15" s="5">
        <v>1.19</v>
      </c>
      <c r="L15" s="39">
        <v>0</v>
      </c>
      <c r="M15" s="39">
        <v>11305</v>
      </c>
      <c r="Q15" s="40"/>
      <c r="R15" s="41"/>
    </row>
    <row r="16" spans="1:18" ht="15" x14ac:dyDescent="0.2">
      <c r="A16" s="29" t="s">
        <v>25</v>
      </c>
      <c r="B16" s="30" t="s">
        <v>26</v>
      </c>
      <c r="C16" s="36">
        <v>1</v>
      </c>
      <c r="D16" s="32" t="s">
        <v>12</v>
      </c>
      <c r="E16" s="37"/>
      <c r="F16" s="37">
        <v>8000</v>
      </c>
      <c r="G16" s="38">
        <f t="shared" si="0"/>
        <v>0</v>
      </c>
      <c r="H16" s="38">
        <f t="shared" si="1"/>
        <v>8000</v>
      </c>
      <c r="I16" s="35">
        <f t="shared" si="2"/>
        <v>8000</v>
      </c>
      <c r="K16" s="5">
        <v>1.19</v>
      </c>
      <c r="L16" s="39">
        <v>0</v>
      </c>
      <c r="M16" s="39">
        <v>11305</v>
      </c>
      <c r="Q16" s="40"/>
      <c r="R16" s="41"/>
    </row>
    <row r="17" spans="1:18" ht="15" x14ac:dyDescent="0.2">
      <c r="A17" s="29" t="s">
        <v>27</v>
      </c>
      <c r="B17" s="30" t="s">
        <v>28</v>
      </c>
      <c r="C17" s="36">
        <v>4</v>
      </c>
      <c r="D17" s="32" t="s">
        <v>12</v>
      </c>
      <c r="E17" s="37"/>
      <c r="F17" s="37">
        <v>8000</v>
      </c>
      <c r="G17" s="38">
        <f t="shared" si="0"/>
        <v>0</v>
      </c>
      <c r="H17" s="38">
        <f t="shared" si="1"/>
        <v>32000</v>
      </c>
      <c r="I17" s="35">
        <f t="shared" si="2"/>
        <v>32000</v>
      </c>
      <c r="K17" s="5">
        <v>1.19</v>
      </c>
      <c r="L17" s="39">
        <v>0</v>
      </c>
      <c r="M17" s="39">
        <v>11305</v>
      </c>
      <c r="Q17" s="40"/>
      <c r="R17" s="41"/>
    </row>
    <row r="18" spans="1:18" ht="15" x14ac:dyDescent="0.2">
      <c r="A18" s="29" t="s">
        <v>29</v>
      </c>
      <c r="B18" s="30" t="s">
        <v>30</v>
      </c>
      <c r="C18" s="36">
        <v>3</v>
      </c>
      <c r="D18" s="32" t="s">
        <v>12</v>
      </c>
      <c r="E18" s="37"/>
      <c r="F18" s="37">
        <v>7000</v>
      </c>
      <c r="G18" s="38">
        <f t="shared" si="0"/>
        <v>0</v>
      </c>
      <c r="H18" s="38">
        <f t="shared" si="1"/>
        <v>21000</v>
      </c>
      <c r="I18" s="35">
        <f t="shared" si="2"/>
        <v>21000</v>
      </c>
      <c r="K18" s="5">
        <v>1.19</v>
      </c>
      <c r="L18" s="39">
        <v>0</v>
      </c>
      <c r="M18" s="39">
        <v>11305</v>
      </c>
      <c r="Q18" s="40"/>
      <c r="R18" s="41"/>
    </row>
    <row r="19" spans="1:18" ht="15" x14ac:dyDescent="0.2">
      <c r="A19" s="42">
        <v>2</v>
      </c>
      <c r="B19" s="43" t="s">
        <v>31</v>
      </c>
      <c r="C19" s="43"/>
      <c r="D19" s="43"/>
      <c r="E19" s="44"/>
      <c r="F19" s="44"/>
      <c r="G19" s="44"/>
      <c r="H19" s="44"/>
      <c r="I19" s="45"/>
    </row>
    <row r="20" spans="1:18" ht="191.25" customHeight="1" x14ac:dyDescent="0.2">
      <c r="A20" s="46">
        <v>2.1</v>
      </c>
      <c r="B20" s="47" t="s">
        <v>32</v>
      </c>
      <c r="C20" s="48"/>
      <c r="D20" s="49"/>
      <c r="E20" s="50"/>
      <c r="F20" s="50"/>
      <c r="G20" s="50"/>
      <c r="H20" s="50"/>
      <c r="I20" s="51"/>
    </row>
    <row r="21" spans="1:18" ht="15" x14ac:dyDescent="0.2">
      <c r="A21" s="46" t="s">
        <v>10</v>
      </c>
      <c r="B21" s="52" t="s">
        <v>33</v>
      </c>
      <c r="C21" s="53">
        <f>12000+4000</f>
        <v>16000</v>
      </c>
      <c r="D21" s="32" t="s">
        <v>34</v>
      </c>
      <c r="E21" s="54">
        <v>325</v>
      </c>
      <c r="F21" s="41">
        <v>90</v>
      </c>
      <c r="G21" s="38">
        <f>E21*C21</f>
        <v>5200000</v>
      </c>
      <c r="H21" s="38">
        <f>F21*C21</f>
        <v>1440000</v>
      </c>
      <c r="I21" s="35">
        <f>H21+G21</f>
        <v>6640000</v>
      </c>
      <c r="K21" s="5">
        <v>1.19</v>
      </c>
      <c r="L21" s="39">
        <v>821.09999999999991</v>
      </c>
      <c r="M21" s="39">
        <v>214.2</v>
      </c>
      <c r="N21" s="39"/>
    </row>
    <row r="22" spans="1:18" ht="90" x14ac:dyDescent="0.2">
      <c r="A22" s="46">
        <v>2.2000000000000002</v>
      </c>
      <c r="B22" s="52" t="s">
        <v>97</v>
      </c>
      <c r="C22" s="53"/>
      <c r="D22" s="32"/>
      <c r="E22" s="54"/>
      <c r="F22" s="41"/>
      <c r="G22" s="38"/>
      <c r="H22" s="38"/>
      <c r="I22" s="35"/>
    </row>
    <row r="23" spans="1:18" ht="20.25" customHeight="1" x14ac:dyDescent="0.2">
      <c r="A23" s="46" t="s">
        <v>10</v>
      </c>
      <c r="B23" s="52" t="s">
        <v>35</v>
      </c>
      <c r="C23" s="53">
        <f>C21</f>
        <v>16000</v>
      </c>
      <c r="D23" s="32" t="s">
        <v>34</v>
      </c>
      <c r="E23" s="54">
        <v>180</v>
      </c>
      <c r="F23" s="41">
        <v>60</v>
      </c>
      <c r="G23" s="38">
        <f>E23*C23</f>
        <v>2880000</v>
      </c>
      <c r="H23" s="38">
        <f>F23*C23</f>
        <v>960000</v>
      </c>
      <c r="I23" s="35">
        <f>H23+G23</f>
        <v>3840000</v>
      </c>
      <c r="K23" s="5">
        <v>1.19</v>
      </c>
      <c r="L23" s="39">
        <v>285.59999999999997</v>
      </c>
      <c r="M23" s="39">
        <v>135.66</v>
      </c>
    </row>
    <row r="24" spans="1:18" ht="90" x14ac:dyDescent="0.2">
      <c r="A24" s="46">
        <v>2.2999999999999998</v>
      </c>
      <c r="B24" s="52" t="s">
        <v>98</v>
      </c>
      <c r="C24" s="53"/>
      <c r="D24" s="32"/>
      <c r="E24" s="54"/>
      <c r="F24" s="41"/>
      <c r="G24" s="38"/>
      <c r="H24" s="38"/>
      <c r="I24" s="35"/>
    </row>
    <row r="25" spans="1:18" ht="15" x14ac:dyDescent="0.2">
      <c r="A25" s="46" t="s">
        <v>10</v>
      </c>
      <c r="B25" s="52" t="s">
        <v>36</v>
      </c>
      <c r="C25" s="53">
        <f>800+400</f>
        <v>1200</v>
      </c>
      <c r="D25" s="32" t="s">
        <v>34</v>
      </c>
      <c r="E25" s="54">
        <v>250</v>
      </c>
      <c r="F25" s="41">
        <v>40</v>
      </c>
      <c r="G25" s="38">
        <f>E25*C25</f>
        <v>300000</v>
      </c>
      <c r="H25" s="38">
        <f>F25*C25</f>
        <v>48000</v>
      </c>
      <c r="I25" s="35">
        <f>H25+G25</f>
        <v>348000</v>
      </c>
      <c r="K25" s="5">
        <v>1.19</v>
      </c>
      <c r="L25" s="39">
        <v>564.05999999999995</v>
      </c>
      <c r="M25" s="39">
        <v>71.399999999999991</v>
      </c>
    </row>
    <row r="26" spans="1:18" ht="45" x14ac:dyDescent="0.2">
      <c r="A26" s="46">
        <v>2.4</v>
      </c>
      <c r="B26" s="52" t="s">
        <v>99</v>
      </c>
      <c r="C26" s="55"/>
      <c r="D26" s="55"/>
      <c r="E26" s="54"/>
      <c r="F26" s="41"/>
      <c r="G26" s="38"/>
      <c r="H26" s="38"/>
      <c r="I26" s="35"/>
    </row>
    <row r="27" spans="1:18" ht="15" x14ac:dyDescent="0.2">
      <c r="A27" s="46" t="s">
        <v>10</v>
      </c>
      <c r="B27" s="52" t="s">
        <v>37</v>
      </c>
      <c r="C27" s="53">
        <f>600+150</f>
        <v>750</v>
      </c>
      <c r="D27" s="32" t="s">
        <v>38</v>
      </c>
      <c r="E27" s="54">
        <v>400</v>
      </c>
      <c r="F27" s="41">
        <v>60</v>
      </c>
      <c r="G27" s="38">
        <f>E27*C27</f>
        <v>300000</v>
      </c>
      <c r="H27" s="38">
        <f>F27*C27</f>
        <v>45000</v>
      </c>
      <c r="I27" s="35">
        <f>H27+G27</f>
        <v>345000</v>
      </c>
      <c r="K27" s="5">
        <v>1.19</v>
      </c>
      <c r="L27" s="39">
        <v>2380</v>
      </c>
      <c r="M27" s="39">
        <v>714</v>
      </c>
    </row>
    <row r="28" spans="1:18" s="56" customFormat="1" ht="15" x14ac:dyDescent="0.2">
      <c r="A28" s="46">
        <v>2.5</v>
      </c>
      <c r="B28" s="52" t="s">
        <v>39</v>
      </c>
      <c r="C28" s="53">
        <v>1</v>
      </c>
      <c r="D28" s="32" t="s">
        <v>40</v>
      </c>
      <c r="E28" s="38">
        <v>135000</v>
      </c>
      <c r="F28" s="41">
        <v>75000</v>
      </c>
      <c r="G28" s="38">
        <f>E28*C28</f>
        <v>135000</v>
      </c>
      <c r="H28" s="38">
        <f>F28*C28</f>
        <v>75000</v>
      </c>
      <c r="I28" s="35">
        <f>H28+G28</f>
        <v>210000</v>
      </c>
      <c r="K28" s="56">
        <v>1.19</v>
      </c>
      <c r="L28" s="57">
        <v>357000</v>
      </c>
      <c r="M28" s="57">
        <v>35700</v>
      </c>
    </row>
    <row r="29" spans="1:18" ht="15" x14ac:dyDescent="0.2">
      <c r="A29" s="58">
        <v>3</v>
      </c>
      <c r="B29" s="43" t="s">
        <v>41</v>
      </c>
      <c r="C29" s="59"/>
      <c r="D29" s="43"/>
      <c r="E29" s="44"/>
      <c r="F29" s="44"/>
      <c r="G29" s="44"/>
      <c r="H29" s="44"/>
      <c r="I29" s="45"/>
    </row>
    <row r="30" spans="1:18" ht="45" x14ac:dyDescent="0.2">
      <c r="A30" s="46">
        <v>3.1</v>
      </c>
      <c r="B30" s="52" t="s">
        <v>100</v>
      </c>
      <c r="C30" s="55"/>
      <c r="D30" s="55"/>
      <c r="E30" s="54"/>
      <c r="F30" s="41"/>
      <c r="G30" s="38"/>
      <c r="H30" s="38"/>
      <c r="I30" s="35"/>
    </row>
    <row r="31" spans="1:18" ht="15" x14ac:dyDescent="0.2">
      <c r="A31" s="46" t="s">
        <v>10</v>
      </c>
      <c r="B31" s="52" t="s">
        <v>42</v>
      </c>
      <c r="C31" s="36">
        <f>100+40</f>
        <v>140</v>
      </c>
      <c r="D31" s="32" t="s">
        <v>34</v>
      </c>
      <c r="E31" s="54">
        <v>3650</v>
      </c>
      <c r="F31" s="41">
        <v>900</v>
      </c>
      <c r="G31" s="38">
        <f>E31*C31</f>
        <v>511000</v>
      </c>
      <c r="H31" s="38">
        <f>F31*C31</f>
        <v>126000</v>
      </c>
      <c r="I31" s="35">
        <f>H31+G31</f>
        <v>637000</v>
      </c>
      <c r="K31" s="5">
        <v>1.19</v>
      </c>
      <c r="L31" s="39">
        <v>7854</v>
      </c>
      <c r="M31" s="39">
        <v>1713.6</v>
      </c>
    </row>
    <row r="32" spans="1:18" ht="45" x14ac:dyDescent="0.2">
      <c r="A32" s="46">
        <v>3.2</v>
      </c>
      <c r="B32" s="52" t="s">
        <v>101</v>
      </c>
      <c r="C32" s="55"/>
      <c r="D32" s="55"/>
      <c r="E32" s="50"/>
      <c r="F32" s="41"/>
      <c r="G32" s="38"/>
      <c r="H32" s="38"/>
      <c r="I32" s="35"/>
    </row>
    <row r="33" spans="1:13" ht="15" x14ac:dyDescent="0.2">
      <c r="A33" s="46" t="s">
        <v>10</v>
      </c>
      <c r="B33" s="52" t="s">
        <v>43</v>
      </c>
      <c r="C33" s="36">
        <v>135</v>
      </c>
      <c r="D33" s="32" t="s">
        <v>34</v>
      </c>
      <c r="E33" s="50">
        <v>3500</v>
      </c>
      <c r="F33" s="41">
        <v>900</v>
      </c>
      <c r="G33" s="38">
        <f t="shared" ref="G33:G35" si="3">E33*C33</f>
        <v>472500</v>
      </c>
      <c r="H33" s="38">
        <f t="shared" ref="H33:H35" si="4">F33*C33</f>
        <v>121500</v>
      </c>
      <c r="I33" s="35">
        <f t="shared" ref="I33:I35" si="5">H33+G33</f>
        <v>594000</v>
      </c>
      <c r="K33" s="5">
        <v>1.19</v>
      </c>
      <c r="L33" s="39">
        <v>8925</v>
      </c>
      <c r="M33" s="39">
        <v>1428</v>
      </c>
    </row>
    <row r="34" spans="1:13" ht="15" x14ac:dyDescent="0.2">
      <c r="A34" s="46" t="s">
        <v>13</v>
      </c>
      <c r="B34" s="52" t="s">
        <v>44</v>
      </c>
      <c r="C34" s="36">
        <v>60</v>
      </c>
      <c r="D34" s="32" t="s">
        <v>34</v>
      </c>
      <c r="E34" s="50">
        <v>3850</v>
      </c>
      <c r="F34" s="41">
        <v>900</v>
      </c>
      <c r="G34" s="38">
        <f t="shared" si="3"/>
        <v>231000</v>
      </c>
      <c r="H34" s="38">
        <f t="shared" si="4"/>
        <v>54000</v>
      </c>
      <c r="I34" s="35">
        <f t="shared" si="5"/>
        <v>285000</v>
      </c>
      <c r="K34" s="5">
        <v>1.19</v>
      </c>
      <c r="L34" s="39">
        <v>10115</v>
      </c>
      <c r="M34" s="39">
        <v>1428</v>
      </c>
    </row>
    <row r="35" spans="1:13" ht="15" x14ac:dyDescent="0.2">
      <c r="A35" s="46" t="s">
        <v>15</v>
      </c>
      <c r="B35" s="52" t="s">
        <v>45</v>
      </c>
      <c r="C35" s="36">
        <v>200</v>
      </c>
      <c r="D35" s="32" t="s">
        <v>34</v>
      </c>
      <c r="E35" s="50">
        <v>3850</v>
      </c>
      <c r="F35" s="41">
        <v>900</v>
      </c>
      <c r="G35" s="38">
        <f t="shared" si="3"/>
        <v>770000</v>
      </c>
      <c r="H35" s="38">
        <f t="shared" si="4"/>
        <v>180000</v>
      </c>
      <c r="I35" s="35">
        <f t="shared" si="5"/>
        <v>950000</v>
      </c>
      <c r="K35" s="5">
        <v>1.19</v>
      </c>
      <c r="L35" s="39">
        <v>8330</v>
      </c>
      <c r="M35" s="39">
        <v>1428</v>
      </c>
    </row>
    <row r="36" spans="1:13" ht="15" x14ac:dyDescent="0.25">
      <c r="A36" s="42">
        <v>4</v>
      </c>
      <c r="B36" s="60" t="s">
        <v>46</v>
      </c>
      <c r="C36" s="60"/>
      <c r="D36" s="60"/>
      <c r="E36" s="61"/>
      <c r="F36" s="61"/>
      <c r="G36" s="61"/>
      <c r="H36" s="61"/>
      <c r="I36" s="62"/>
    </row>
    <row r="37" spans="1:13" ht="51.75" customHeight="1" x14ac:dyDescent="0.25">
      <c r="A37" s="63">
        <v>4.0999999999999996</v>
      </c>
      <c r="B37" s="64" t="s">
        <v>47</v>
      </c>
      <c r="C37" s="64"/>
      <c r="D37" s="64"/>
      <c r="E37" s="65"/>
      <c r="F37" s="65"/>
      <c r="G37" s="65"/>
      <c r="H37" s="65"/>
      <c r="I37" s="66"/>
    </row>
    <row r="38" spans="1:13" ht="15" x14ac:dyDescent="0.25">
      <c r="A38" s="67" t="s">
        <v>10</v>
      </c>
      <c r="B38" s="68" t="s">
        <v>48</v>
      </c>
      <c r="C38" s="69">
        <v>850</v>
      </c>
      <c r="D38" s="32" t="s">
        <v>49</v>
      </c>
      <c r="E38" s="50">
        <v>740</v>
      </c>
      <c r="F38" s="41">
        <v>200</v>
      </c>
      <c r="G38" s="38">
        <f t="shared" ref="G38:G42" si="6">E38*C38</f>
        <v>629000</v>
      </c>
      <c r="H38" s="38">
        <f t="shared" ref="H38:H42" si="7">F38*C38</f>
        <v>170000</v>
      </c>
      <c r="I38" s="35">
        <f t="shared" ref="I38:I42" si="8">H38+G38</f>
        <v>799000</v>
      </c>
      <c r="K38" s="5">
        <v>1.19</v>
      </c>
      <c r="L38" s="39">
        <v>952</v>
      </c>
      <c r="M38" s="39">
        <v>214.2</v>
      </c>
    </row>
    <row r="39" spans="1:13" ht="15" x14ac:dyDescent="0.25">
      <c r="A39" s="67" t="s">
        <v>13</v>
      </c>
      <c r="B39" s="68" t="s">
        <v>50</v>
      </c>
      <c r="C39" s="69">
        <v>900</v>
      </c>
      <c r="D39" s="32" t="s">
        <v>49</v>
      </c>
      <c r="E39" s="50">
        <v>975</v>
      </c>
      <c r="F39" s="41">
        <v>210</v>
      </c>
      <c r="G39" s="38">
        <f t="shared" si="6"/>
        <v>877500</v>
      </c>
      <c r="H39" s="38">
        <f t="shared" si="7"/>
        <v>189000</v>
      </c>
      <c r="I39" s="35">
        <f t="shared" si="8"/>
        <v>1066500</v>
      </c>
      <c r="K39" s="5">
        <v>1.19</v>
      </c>
      <c r="L39" s="39">
        <v>1428</v>
      </c>
      <c r="M39" s="39">
        <v>278.45999999999998</v>
      </c>
    </row>
    <row r="40" spans="1:13" ht="15" x14ac:dyDescent="0.25">
      <c r="A40" s="67" t="s">
        <v>15</v>
      </c>
      <c r="B40" s="68" t="s">
        <v>51</v>
      </c>
      <c r="C40" s="69">
        <v>350</v>
      </c>
      <c r="D40" s="32" t="s">
        <v>49</v>
      </c>
      <c r="E40" s="50">
        <v>1110</v>
      </c>
      <c r="F40" s="41">
        <v>230</v>
      </c>
      <c r="G40" s="38">
        <f t="shared" si="6"/>
        <v>388500</v>
      </c>
      <c r="H40" s="38">
        <f t="shared" si="7"/>
        <v>80500</v>
      </c>
      <c r="I40" s="35">
        <f t="shared" si="8"/>
        <v>469000</v>
      </c>
      <c r="K40" s="5">
        <v>1.19</v>
      </c>
      <c r="L40" s="39">
        <v>1606.5</v>
      </c>
      <c r="M40" s="39">
        <v>327.25</v>
      </c>
    </row>
    <row r="41" spans="1:13" ht="15" x14ac:dyDescent="0.25">
      <c r="A41" s="67" t="s">
        <v>17</v>
      </c>
      <c r="B41" s="68" t="s">
        <v>52</v>
      </c>
      <c r="C41" s="69">
        <v>600</v>
      </c>
      <c r="D41" s="32" t="s">
        <v>49</v>
      </c>
      <c r="E41" s="50">
        <v>1496</v>
      </c>
      <c r="F41" s="41">
        <v>250</v>
      </c>
      <c r="G41" s="38">
        <f t="shared" si="6"/>
        <v>897600</v>
      </c>
      <c r="H41" s="38">
        <f t="shared" si="7"/>
        <v>150000</v>
      </c>
      <c r="I41" s="35">
        <f t="shared" si="8"/>
        <v>1047600</v>
      </c>
      <c r="K41" s="5">
        <v>1.19</v>
      </c>
      <c r="L41" s="39">
        <v>1904</v>
      </c>
      <c r="M41" s="39">
        <v>357</v>
      </c>
    </row>
    <row r="42" spans="1:13" ht="15" x14ac:dyDescent="0.25">
      <c r="A42" s="67" t="s">
        <v>19</v>
      </c>
      <c r="B42" s="68" t="s">
        <v>53</v>
      </c>
      <c r="C42" s="69">
        <v>1</v>
      </c>
      <c r="D42" s="32" t="s">
        <v>49</v>
      </c>
      <c r="E42" s="50">
        <v>135000</v>
      </c>
      <c r="F42" s="41">
        <v>25000</v>
      </c>
      <c r="G42" s="38">
        <f t="shared" si="6"/>
        <v>135000</v>
      </c>
      <c r="H42" s="38">
        <f t="shared" si="7"/>
        <v>25000</v>
      </c>
      <c r="I42" s="35">
        <f t="shared" si="8"/>
        <v>160000</v>
      </c>
      <c r="K42" s="5">
        <v>1.19</v>
      </c>
      <c r="L42" s="39">
        <v>178500</v>
      </c>
      <c r="M42" s="39">
        <v>29750</v>
      </c>
    </row>
    <row r="43" spans="1:13" ht="15" x14ac:dyDescent="0.25">
      <c r="A43" s="42">
        <v>5</v>
      </c>
      <c r="B43" s="43" t="s">
        <v>54</v>
      </c>
      <c r="C43" s="43"/>
      <c r="D43" s="43"/>
      <c r="E43" s="43"/>
      <c r="F43" s="43"/>
      <c r="G43" s="43"/>
      <c r="H43" s="61"/>
      <c r="I43" s="62"/>
    </row>
    <row r="44" spans="1:13" ht="47.25" x14ac:dyDescent="0.25">
      <c r="A44" s="63">
        <v>5.0999999999999996</v>
      </c>
      <c r="B44" s="70" t="s">
        <v>102</v>
      </c>
      <c r="C44" s="64"/>
      <c r="D44" s="64"/>
      <c r="E44" s="71"/>
      <c r="F44" s="71"/>
      <c r="G44" s="71"/>
      <c r="H44" s="65"/>
      <c r="I44" s="66"/>
    </row>
    <row r="45" spans="1:13" ht="15" x14ac:dyDescent="0.25">
      <c r="A45" s="67" t="s">
        <v>10</v>
      </c>
      <c r="B45" s="68" t="s">
        <v>48</v>
      </c>
      <c r="C45" s="69">
        <v>850</v>
      </c>
      <c r="D45" s="32" t="s">
        <v>49</v>
      </c>
      <c r="E45" s="50">
        <v>460</v>
      </c>
      <c r="F45" s="41">
        <v>90</v>
      </c>
      <c r="G45" s="38">
        <f t="shared" ref="G45:G48" si="9">E45*C45</f>
        <v>391000</v>
      </c>
      <c r="H45" s="38">
        <f t="shared" ref="H45:H48" si="10">F45*C45</f>
        <v>76500</v>
      </c>
      <c r="I45" s="35">
        <f t="shared" ref="I45:I48" si="11">H45+G45</f>
        <v>467500</v>
      </c>
      <c r="K45" s="5">
        <v>1.19</v>
      </c>
      <c r="L45" s="39">
        <v>476</v>
      </c>
      <c r="M45" s="39">
        <v>178.5</v>
      </c>
    </row>
    <row r="46" spans="1:13" ht="15" x14ac:dyDescent="0.25">
      <c r="A46" s="67" t="s">
        <v>13</v>
      </c>
      <c r="B46" s="68" t="s">
        <v>50</v>
      </c>
      <c r="C46" s="69">
        <v>900</v>
      </c>
      <c r="D46" s="32" t="s">
        <v>49</v>
      </c>
      <c r="E46" s="50">
        <v>610</v>
      </c>
      <c r="F46" s="41">
        <v>90</v>
      </c>
      <c r="G46" s="38">
        <f t="shared" si="9"/>
        <v>549000</v>
      </c>
      <c r="H46" s="38">
        <f t="shared" si="10"/>
        <v>81000</v>
      </c>
      <c r="I46" s="35">
        <f t="shared" si="11"/>
        <v>630000</v>
      </c>
      <c r="K46" s="5">
        <v>1.19</v>
      </c>
      <c r="L46" s="39">
        <v>714</v>
      </c>
      <c r="M46" s="39">
        <v>238</v>
      </c>
    </row>
    <row r="47" spans="1:13" ht="15" x14ac:dyDescent="0.25">
      <c r="A47" s="67" t="s">
        <v>15</v>
      </c>
      <c r="B47" s="68" t="s">
        <v>51</v>
      </c>
      <c r="C47" s="69">
        <v>350</v>
      </c>
      <c r="D47" s="32" t="s">
        <v>49</v>
      </c>
      <c r="E47" s="50">
        <v>670</v>
      </c>
      <c r="F47" s="41">
        <v>100</v>
      </c>
      <c r="G47" s="38">
        <f t="shared" si="9"/>
        <v>234500</v>
      </c>
      <c r="H47" s="38">
        <f t="shared" si="10"/>
        <v>35000</v>
      </c>
      <c r="I47" s="35">
        <f t="shared" si="11"/>
        <v>269500</v>
      </c>
      <c r="K47" s="5">
        <v>1.19</v>
      </c>
      <c r="L47" s="39">
        <v>833</v>
      </c>
      <c r="M47" s="39">
        <v>238</v>
      </c>
    </row>
    <row r="48" spans="1:13" ht="15" x14ac:dyDescent="0.25">
      <c r="A48" s="67" t="s">
        <v>17</v>
      </c>
      <c r="B48" s="68" t="s">
        <v>52</v>
      </c>
      <c r="C48" s="69">
        <v>600</v>
      </c>
      <c r="D48" s="32" t="s">
        <v>49</v>
      </c>
      <c r="E48" s="50">
        <v>820</v>
      </c>
      <c r="F48" s="41">
        <v>110</v>
      </c>
      <c r="G48" s="38">
        <f t="shared" si="9"/>
        <v>492000</v>
      </c>
      <c r="H48" s="38">
        <f t="shared" si="10"/>
        <v>66000</v>
      </c>
      <c r="I48" s="35">
        <f t="shared" si="11"/>
        <v>558000</v>
      </c>
      <c r="K48" s="5">
        <v>1.19</v>
      </c>
      <c r="L48" s="39">
        <v>952</v>
      </c>
      <c r="M48" s="39">
        <v>238</v>
      </c>
    </row>
    <row r="49" spans="1:13" ht="15" x14ac:dyDescent="0.25">
      <c r="A49" s="72">
        <v>6</v>
      </c>
      <c r="B49" s="73" t="s">
        <v>55</v>
      </c>
      <c r="C49" s="74"/>
      <c r="D49" s="74"/>
      <c r="E49" s="61"/>
      <c r="F49" s="61"/>
      <c r="G49" s="61"/>
      <c r="H49" s="61"/>
      <c r="I49" s="62"/>
    </row>
    <row r="50" spans="1:13" ht="15" x14ac:dyDescent="0.25">
      <c r="A50" s="75">
        <v>6.1</v>
      </c>
      <c r="B50" s="64" t="s">
        <v>56</v>
      </c>
      <c r="C50" s="76"/>
      <c r="D50" s="76"/>
      <c r="E50" s="65"/>
      <c r="F50" s="65"/>
      <c r="G50" s="65"/>
      <c r="H50" s="65"/>
      <c r="I50" s="66"/>
    </row>
    <row r="51" spans="1:13" ht="15" x14ac:dyDescent="0.2">
      <c r="A51" s="75" t="s">
        <v>10</v>
      </c>
      <c r="B51" s="68" t="s">
        <v>57</v>
      </c>
      <c r="C51" s="77">
        <v>21</v>
      </c>
      <c r="D51" s="78" t="s">
        <v>58</v>
      </c>
      <c r="E51" s="54">
        <v>4100</v>
      </c>
      <c r="F51" s="50">
        <v>1000</v>
      </c>
      <c r="G51" s="38">
        <f>E51*C51</f>
        <v>86100</v>
      </c>
      <c r="H51" s="38">
        <f>F51*C51</f>
        <v>21000</v>
      </c>
      <c r="I51" s="35">
        <f>H51+G51</f>
        <v>107100</v>
      </c>
      <c r="K51" s="5">
        <v>1.19</v>
      </c>
      <c r="L51" s="39">
        <v>17255</v>
      </c>
      <c r="M51" s="39">
        <v>2142</v>
      </c>
    </row>
    <row r="52" spans="1:13" ht="15" x14ac:dyDescent="0.2">
      <c r="A52" s="75" t="s">
        <v>13</v>
      </c>
      <c r="B52" s="68" t="s">
        <v>59</v>
      </c>
      <c r="C52" s="77">
        <v>84</v>
      </c>
      <c r="D52" s="78" t="s">
        <v>58</v>
      </c>
      <c r="E52" s="54">
        <v>9500</v>
      </c>
      <c r="F52" s="50">
        <v>1000</v>
      </c>
      <c r="G52" s="38">
        <f>E52*C52</f>
        <v>798000</v>
      </c>
      <c r="H52" s="38">
        <f>F52*C52</f>
        <v>84000</v>
      </c>
      <c r="I52" s="35">
        <f>H52+G52</f>
        <v>882000</v>
      </c>
      <c r="K52" s="5">
        <v>1.19</v>
      </c>
      <c r="L52" s="39">
        <v>22015</v>
      </c>
      <c r="M52" s="39">
        <v>2975</v>
      </c>
    </row>
    <row r="53" spans="1:13" ht="15" x14ac:dyDescent="0.2">
      <c r="A53" s="75"/>
      <c r="B53" s="68"/>
      <c r="C53" s="36"/>
      <c r="D53" s="32"/>
      <c r="E53" s="50"/>
      <c r="F53" s="50"/>
      <c r="G53" s="50"/>
      <c r="H53" s="50"/>
      <c r="I53" s="51"/>
    </row>
    <row r="54" spans="1:13" ht="15" x14ac:dyDescent="0.2">
      <c r="A54" s="75">
        <v>6.2</v>
      </c>
      <c r="B54" s="64" t="s">
        <v>60</v>
      </c>
      <c r="C54" s="36"/>
      <c r="D54" s="32"/>
      <c r="E54" s="50"/>
      <c r="F54" s="50"/>
      <c r="G54" s="50"/>
      <c r="H54" s="50"/>
      <c r="I54" s="51"/>
    </row>
    <row r="55" spans="1:13" ht="15" x14ac:dyDescent="0.2">
      <c r="A55" s="75" t="s">
        <v>10</v>
      </c>
      <c r="B55" s="68" t="s">
        <v>61</v>
      </c>
      <c r="C55" s="77">
        <v>7</v>
      </c>
      <c r="D55" s="78" t="s">
        <v>58</v>
      </c>
      <c r="E55" s="54">
        <v>9300</v>
      </c>
      <c r="F55" s="50">
        <v>1000</v>
      </c>
      <c r="G55" s="38">
        <f t="shared" ref="G55:G56" si="12">E55*C55</f>
        <v>65100</v>
      </c>
      <c r="H55" s="38">
        <f t="shared" ref="H55:H56" si="13">F55*C55</f>
        <v>7000</v>
      </c>
      <c r="I55" s="35">
        <f t="shared" ref="I55:I56" si="14">H55+G55</f>
        <v>72100</v>
      </c>
      <c r="K55" s="5">
        <v>1.19</v>
      </c>
      <c r="L55" s="39">
        <v>23205</v>
      </c>
      <c r="M55" s="39">
        <v>2856</v>
      </c>
    </row>
    <row r="56" spans="1:13" ht="15" x14ac:dyDescent="0.2">
      <c r="A56" s="75" t="s">
        <v>13</v>
      </c>
      <c r="B56" s="68" t="s">
        <v>62</v>
      </c>
      <c r="C56" s="77">
        <v>28</v>
      </c>
      <c r="D56" s="78" t="s">
        <v>58</v>
      </c>
      <c r="E56" s="54">
        <v>15800</v>
      </c>
      <c r="F56" s="50">
        <v>1000</v>
      </c>
      <c r="G56" s="38">
        <f t="shared" si="12"/>
        <v>442400</v>
      </c>
      <c r="H56" s="38">
        <f t="shared" si="13"/>
        <v>28000</v>
      </c>
      <c r="I56" s="35">
        <f t="shared" si="14"/>
        <v>470400</v>
      </c>
      <c r="K56" s="5">
        <v>1.19</v>
      </c>
      <c r="L56" s="39">
        <v>26775</v>
      </c>
      <c r="M56" s="39">
        <v>3570</v>
      </c>
    </row>
    <row r="57" spans="1:13" ht="15" x14ac:dyDescent="0.2">
      <c r="A57" s="75"/>
      <c r="B57" s="68"/>
      <c r="C57" s="79"/>
      <c r="D57" s="49"/>
      <c r="E57" s="50"/>
      <c r="F57" s="50"/>
      <c r="G57" s="50"/>
      <c r="H57" s="50"/>
      <c r="I57" s="51"/>
    </row>
    <row r="58" spans="1:13" ht="15" x14ac:dyDescent="0.2">
      <c r="A58" s="75">
        <v>6.3</v>
      </c>
      <c r="B58" s="64" t="s">
        <v>63</v>
      </c>
      <c r="C58" s="79"/>
      <c r="D58" s="49"/>
      <c r="E58" s="50"/>
      <c r="F58" s="50"/>
      <c r="G58" s="50"/>
      <c r="H58" s="50"/>
      <c r="I58" s="51"/>
    </row>
    <row r="59" spans="1:13" ht="15" x14ac:dyDescent="0.2">
      <c r="A59" s="75" t="s">
        <v>10</v>
      </c>
      <c r="B59" s="68" t="s">
        <v>64</v>
      </c>
      <c r="C59" s="77">
        <v>7</v>
      </c>
      <c r="D59" s="78" t="s">
        <v>58</v>
      </c>
      <c r="E59" s="54">
        <v>3600</v>
      </c>
      <c r="F59" s="50">
        <v>1000</v>
      </c>
      <c r="G59" s="38">
        <f t="shared" ref="G59:G60" si="15">E59*C59</f>
        <v>25200</v>
      </c>
      <c r="H59" s="38">
        <f t="shared" ref="H59:H60" si="16">F59*C59</f>
        <v>7000</v>
      </c>
      <c r="I59" s="35">
        <f t="shared" ref="I59:I60" si="17">H59+G59</f>
        <v>32200</v>
      </c>
      <c r="K59" s="5">
        <v>1.19</v>
      </c>
      <c r="L59" s="39">
        <v>13685</v>
      </c>
      <c r="M59" s="39">
        <v>2142</v>
      </c>
    </row>
    <row r="60" spans="1:13" ht="15" x14ac:dyDescent="0.2">
      <c r="A60" s="75"/>
      <c r="B60" s="68" t="s">
        <v>65</v>
      </c>
      <c r="C60" s="77">
        <v>28</v>
      </c>
      <c r="D60" s="78" t="s">
        <v>58</v>
      </c>
      <c r="E60" s="54">
        <v>7000</v>
      </c>
      <c r="F60" s="50">
        <v>1000</v>
      </c>
      <c r="G60" s="38">
        <f t="shared" si="15"/>
        <v>196000</v>
      </c>
      <c r="H60" s="38">
        <f t="shared" si="16"/>
        <v>28000</v>
      </c>
      <c r="I60" s="35">
        <f t="shared" si="17"/>
        <v>224000</v>
      </c>
      <c r="K60" s="5">
        <v>1.19</v>
      </c>
      <c r="L60" s="39">
        <v>16065</v>
      </c>
      <c r="M60" s="39">
        <v>2380</v>
      </c>
    </row>
    <row r="61" spans="1:13" ht="15" x14ac:dyDescent="0.2">
      <c r="A61" s="75"/>
      <c r="B61" s="68"/>
      <c r="C61" s="77"/>
      <c r="D61" s="78"/>
      <c r="E61" s="54"/>
      <c r="F61" s="50"/>
      <c r="G61" s="50"/>
      <c r="H61" s="50"/>
      <c r="I61" s="51"/>
    </row>
    <row r="62" spans="1:13" ht="15" x14ac:dyDescent="0.2">
      <c r="A62" s="75">
        <v>6.4</v>
      </c>
      <c r="B62" s="64" t="s">
        <v>66</v>
      </c>
      <c r="C62" s="36"/>
      <c r="D62" s="32"/>
      <c r="E62" s="54"/>
      <c r="F62" s="50"/>
      <c r="G62" s="50"/>
      <c r="H62" s="50"/>
      <c r="I62" s="51"/>
    </row>
    <row r="63" spans="1:13" ht="15" x14ac:dyDescent="0.2">
      <c r="A63" s="80" t="s">
        <v>10</v>
      </c>
      <c r="B63" s="68" t="s">
        <v>67</v>
      </c>
      <c r="C63" s="77">
        <v>7</v>
      </c>
      <c r="D63" s="32" t="s">
        <v>58</v>
      </c>
      <c r="E63" s="54">
        <v>52000</v>
      </c>
      <c r="F63" s="54">
        <v>3500</v>
      </c>
      <c r="G63" s="38">
        <f t="shared" ref="G63:G64" si="18">E63*C63</f>
        <v>364000</v>
      </c>
      <c r="H63" s="38">
        <f t="shared" ref="H63:H64" si="19">F63*C63</f>
        <v>24500</v>
      </c>
      <c r="I63" s="35">
        <f t="shared" ref="I63:I64" si="20">H63+G63</f>
        <v>388500</v>
      </c>
      <c r="K63" s="5">
        <v>1.19</v>
      </c>
      <c r="L63" s="39">
        <v>107100</v>
      </c>
      <c r="M63" s="39">
        <v>7140</v>
      </c>
    </row>
    <row r="64" spans="1:13" ht="15" x14ac:dyDescent="0.2">
      <c r="A64" s="80"/>
      <c r="B64" s="68" t="s">
        <v>68</v>
      </c>
      <c r="C64" s="77">
        <v>28</v>
      </c>
      <c r="D64" s="32" t="s">
        <v>58</v>
      </c>
      <c r="E64" s="54">
        <v>70000</v>
      </c>
      <c r="F64" s="54">
        <v>3500</v>
      </c>
      <c r="G64" s="38">
        <f t="shared" si="18"/>
        <v>1960000</v>
      </c>
      <c r="H64" s="38">
        <f t="shared" si="19"/>
        <v>98000</v>
      </c>
      <c r="I64" s="35">
        <f t="shared" si="20"/>
        <v>2058000</v>
      </c>
      <c r="K64" s="5">
        <v>1.19</v>
      </c>
      <c r="L64" s="39">
        <v>130900</v>
      </c>
      <c r="M64" s="39">
        <v>8925</v>
      </c>
    </row>
    <row r="65" spans="1:13" ht="15" x14ac:dyDescent="0.25">
      <c r="A65" s="81">
        <v>7</v>
      </c>
      <c r="B65" s="73" t="s">
        <v>69</v>
      </c>
      <c r="C65" s="74"/>
      <c r="D65" s="74"/>
      <c r="E65" s="61"/>
      <c r="F65" s="61"/>
      <c r="G65" s="61"/>
      <c r="H65" s="61"/>
      <c r="I65" s="62"/>
    </row>
    <row r="66" spans="1:13" ht="15" x14ac:dyDescent="0.2">
      <c r="A66" s="80" t="s">
        <v>10</v>
      </c>
      <c r="B66" s="68" t="s">
        <v>70</v>
      </c>
      <c r="C66" s="77">
        <v>60</v>
      </c>
      <c r="D66" s="78" t="s">
        <v>58</v>
      </c>
      <c r="E66" s="54">
        <v>7500</v>
      </c>
      <c r="F66" s="50">
        <v>1000</v>
      </c>
      <c r="G66" s="38">
        <f t="shared" ref="G66:G67" si="21">E66*C66</f>
        <v>450000</v>
      </c>
      <c r="H66" s="38">
        <f t="shared" ref="H66:H67" si="22">F66*C66</f>
        <v>60000</v>
      </c>
      <c r="I66" s="35">
        <f t="shared" ref="I66:I67" si="23">H66+G66</f>
        <v>510000</v>
      </c>
      <c r="K66" s="5">
        <v>1.19</v>
      </c>
      <c r="L66" s="39">
        <v>14994</v>
      </c>
      <c r="M66" s="39">
        <v>2856</v>
      </c>
    </row>
    <row r="67" spans="1:13" ht="15" x14ac:dyDescent="0.2">
      <c r="A67" s="80" t="s">
        <v>13</v>
      </c>
      <c r="B67" s="68" t="s">
        <v>71</v>
      </c>
      <c r="C67" s="77">
        <v>60</v>
      </c>
      <c r="D67" s="78" t="s">
        <v>58</v>
      </c>
      <c r="E67" s="54">
        <v>7300</v>
      </c>
      <c r="F67" s="50">
        <v>1000</v>
      </c>
      <c r="G67" s="38">
        <f t="shared" si="21"/>
        <v>438000</v>
      </c>
      <c r="H67" s="38">
        <f t="shared" si="22"/>
        <v>60000</v>
      </c>
      <c r="I67" s="35">
        <f t="shared" si="23"/>
        <v>498000</v>
      </c>
      <c r="K67" s="5">
        <v>1.19</v>
      </c>
      <c r="L67" s="39">
        <v>17850</v>
      </c>
      <c r="M67" s="39">
        <v>2856</v>
      </c>
    </row>
    <row r="68" spans="1:13" ht="15" x14ac:dyDescent="0.25">
      <c r="A68" s="81">
        <v>8</v>
      </c>
      <c r="B68" s="73" t="s">
        <v>72</v>
      </c>
      <c r="C68" s="74"/>
      <c r="D68" s="74"/>
      <c r="E68" s="61"/>
      <c r="F68" s="61"/>
      <c r="G68" s="61"/>
      <c r="H68" s="61"/>
      <c r="I68" s="62"/>
    </row>
    <row r="69" spans="1:13" ht="45" x14ac:dyDescent="0.2">
      <c r="A69" s="63">
        <v>8.1</v>
      </c>
      <c r="B69" s="68" t="s">
        <v>73</v>
      </c>
      <c r="C69" s="79"/>
      <c r="D69" s="82"/>
      <c r="E69" s="50"/>
      <c r="F69" s="50"/>
      <c r="G69" s="50"/>
      <c r="H69" s="50"/>
      <c r="I69" s="51"/>
    </row>
    <row r="70" spans="1:13" ht="15" x14ac:dyDescent="0.2">
      <c r="A70" s="80" t="s">
        <v>10</v>
      </c>
      <c r="B70" s="68" t="s">
        <v>74</v>
      </c>
      <c r="C70" s="77">
        <v>1350</v>
      </c>
      <c r="D70" s="78" t="s">
        <v>75</v>
      </c>
      <c r="E70" s="54">
        <v>425</v>
      </c>
      <c r="F70" s="41">
        <v>60</v>
      </c>
      <c r="G70" s="38">
        <f t="shared" ref="G70:G72" si="24">E70*C70</f>
        <v>573750</v>
      </c>
      <c r="H70" s="38">
        <f t="shared" ref="H70:H72" si="25">F70*C70</f>
        <v>81000</v>
      </c>
      <c r="I70" s="35">
        <f t="shared" ref="I70:I72" si="26">H70+G70</f>
        <v>654750</v>
      </c>
      <c r="K70" s="5">
        <v>1.19</v>
      </c>
      <c r="L70" s="39">
        <v>297.5</v>
      </c>
      <c r="M70" s="39">
        <v>178.5</v>
      </c>
    </row>
    <row r="71" spans="1:13" ht="15" x14ac:dyDescent="0.2">
      <c r="A71" s="80" t="s">
        <v>10</v>
      </c>
      <c r="B71" s="68" t="s">
        <v>76</v>
      </c>
      <c r="C71" s="77">
        <v>900</v>
      </c>
      <c r="D71" s="78" t="s">
        <v>75</v>
      </c>
      <c r="E71" s="54">
        <v>565</v>
      </c>
      <c r="F71" s="41">
        <v>60</v>
      </c>
      <c r="G71" s="38">
        <f t="shared" si="24"/>
        <v>508500</v>
      </c>
      <c r="H71" s="38">
        <f t="shared" si="25"/>
        <v>54000</v>
      </c>
      <c r="I71" s="35">
        <f t="shared" si="26"/>
        <v>562500</v>
      </c>
      <c r="K71" s="5">
        <v>1.19</v>
      </c>
      <c r="L71" s="39">
        <v>357</v>
      </c>
      <c r="M71" s="39">
        <v>238</v>
      </c>
    </row>
    <row r="72" spans="1:13" ht="15" customHeight="1" x14ac:dyDescent="0.2">
      <c r="A72" s="80" t="s">
        <v>13</v>
      </c>
      <c r="B72" s="47" t="s">
        <v>77</v>
      </c>
      <c r="C72" s="77">
        <v>1</v>
      </c>
      <c r="D72" s="78" t="s">
        <v>78</v>
      </c>
      <c r="E72" s="50">
        <v>125000</v>
      </c>
      <c r="F72" s="41">
        <v>25000</v>
      </c>
      <c r="G72" s="38">
        <f t="shared" si="24"/>
        <v>125000</v>
      </c>
      <c r="H72" s="38">
        <f t="shared" si="25"/>
        <v>25000</v>
      </c>
      <c r="I72" s="35">
        <f t="shared" si="26"/>
        <v>150000</v>
      </c>
      <c r="K72" s="5">
        <v>1.19</v>
      </c>
      <c r="L72" s="39">
        <v>77350</v>
      </c>
      <c r="M72" s="39">
        <v>12495</v>
      </c>
    </row>
    <row r="73" spans="1:13" ht="15" x14ac:dyDescent="0.25">
      <c r="A73" s="72">
        <v>9</v>
      </c>
      <c r="B73" s="73" t="s">
        <v>79</v>
      </c>
      <c r="C73" s="74"/>
      <c r="D73" s="74"/>
      <c r="E73" s="61"/>
      <c r="F73" s="61"/>
      <c r="G73" s="61"/>
      <c r="H73" s="61"/>
      <c r="I73" s="62"/>
    </row>
    <row r="74" spans="1:13" ht="15" x14ac:dyDescent="0.25">
      <c r="A74" s="46"/>
      <c r="B74" s="68" t="s">
        <v>80</v>
      </c>
      <c r="C74" s="36">
        <v>1</v>
      </c>
      <c r="D74" s="32" t="s">
        <v>40</v>
      </c>
      <c r="E74" s="83">
        <v>0</v>
      </c>
      <c r="F74" s="84">
        <v>225000</v>
      </c>
      <c r="G74" s="38">
        <f>E74*C74</f>
        <v>0</v>
      </c>
      <c r="H74" s="38">
        <f>F74*C74</f>
        <v>225000</v>
      </c>
      <c r="I74" s="35">
        <f>H74+G74</f>
        <v>225000</v>
      </c>
      <c r="K74" s="5">
        <v>1.19</v>
      </c>
      <c r="L74" s="39">
        <v>0</v>
      </c>
      <c r="M74" s="39">
        <v>77350</v>
      </c>
    </row>
    <row r="75" spans="1:13" ht="15" x14ac:dyDescent="0.25">
      <c r="A75" s="72">
        <v>10</v>
      </c>
      <c r="B75" s="73" t="s">
        <v>81</v>
      </c>
      <c r="C75" s="74"/>
      <c r="D75" s="74"/>
      <c r="E75" s="61"/>
      <c r="F75" s="61"/>
      <c r="G75" s="61"/>
      <c r="H75" s="61"/>
      <c r="I75" s="62"/>
    </row>
    <row r="76" spans="1:13" ht="30" x14ac:dyDescent="0.2">
      <c r="A76" s="63">
        <v>10.1</v>
      </c>
      <c r="B76" s="30" t="s">
        <v>82</v>
      </c>
      <c r="C76" s="36">
        <v>35</v>
      </c>
      <c r="D76" s="32" t="s">
        <v>12</v>
      </c>
      <c r="E76" s="38">
        <v>42000</v>
      </c>
      <c r="F76" s="41">
        <v>2000</v>
      </c>
      <c r="G76" s="38">
        <f t="shared" ref="G76:G84" si="27">E76*C76</f>
        <v>1470000</v>
      </c>
      <c r="H76" s="38">
        <f t="shared" ref="H76:H84" si="28">F76*C76</f>
        <v>70000</v>
      </c>
      <c r="I76" s="35">
        <f t="shared" ref="I76:I84" si="29">H76+G76</f>
        <v>1540000</v>
      </c>
      <c r="K76" s="5">
        <v>1.19</v>
      </c>
      <c r="L76" s="39">
        <v>21420</v>
      </c>
      <c r="M76" s="39">
        <v>3570</v>
      </c>
    </row>
    <row r="77" spans="1:13" ht="30" x14ac:dyDescent="0.2">
      <c r="A77" s="63">
        <v>10.199999999999999</v>
      </c>
      <c r="B77" s="30" t="s">
        <v>83</v>
      </c>
      <c r="C77" s="36">
        <v>35</v>
      </c>
      <c r="D77" s="32" t="s">
        <v>40</v>
      </c>
      <c r="E77" s="38">
        <v>5000</v>
      </c>
      <c r="F77" s="41">
        <v>1500</v>
      </c>
      <c r="G77" s="38">
        <f t="shared" si="27"/>
        <v>175000</v>
      </c>
      <c r="H77" s="38">
        <f t="shared" si="28"/>
        <v>52500</v>
      </c>
      <c r="I77" s="35">
        <f t="shared" si="29"/>
        <v>227500</v>
      </c>
      <c r="K77" s="5">
        <v>1.19</v>
      </c>
      <c r="L77" s="39">
        <v>17850</v>
      </c>
      <c r="M77" s="39">
        <v>5950</v>
      </c>
    </row>
    <row r="78" spans="1:13" ht="15" x14ac:dyDescent="0.2">
      <c r="A78" s="63">
        <v>10.3</v>
      </c>
      <c r="B78" s="30" t="s">
        <v>84</v>
      </c>
      <c r="C78" s="36">
        <v>35</v>
      </c>
      <c r="D78" s="32" t="s">
        <v>40</v>
      </c>
      <c r="E78" s="38">
        <v>6000</v>
      </c>
      <c r="F78" s="41">
        <v>1000</v>
      </c>
      <c r="G78" s="38">
        <f t="shared" si="27"/>
        <v>210000</v>
      </c>
      <c r="H78" s="38">
        <f t="shared" si="28"/>
        <v>35000</v>
      </c>
      <c r="I78" s="35">
        <f t="shared" si="29"/>
        <v>245000</v>
      </c>
      <c r="K78" s="5">
        <v>1.19</v>
      </c>
      <c r="L78" s="39">
        <v>0</v>
      </c>
      <c r="M78" s="39">
        <v>5950</v>
      </c>
    </row>
    <row r="79" spans="1:13" ht="15" x14ac:dyDescent="0.2">
      <c r="A79" s="63">
        <v>10.4</v>
      </c>
      <c r="B79" s="30" t="s">
        <v>85</v>
      </c>
      <c r="C79" s="36">
        <v>1</v>
      </c>
      <c r="D79" s="32" t="s">
        <v>40</v>
      </c>
      <c r="E79" s="38">
        <v>40000</v>
      </c>
      <c r="F79" s="41">
        <v>15000</v>
      </c>
      <c r="G79" s="38">
        <f t="shared" si="27"/>
        <v>40000</v>
      </c>
      <c r="H79" s="38">
        <f t="shared" si="28"/>
        <v>15000</v>
      </c>
      <c r="I79" s="35">
        <f t="shared" si="29"/>
        <v>55000</v>
      </c>
      <c r="K79" s="5">
        <v>1.19</v>
      </c>
      <c r="L79" s="39">
        <v>0</v>
      </c>
      <c r="M79" s="39">
        <v>59500</v>
      </c>
    </row>
    <row r="80" spans="1:13" ht="30" x14ac:dyDescent="0.2">
      <c r="A80" s="63">
        <v>10.5</v>
      </c>
      <c r="B80" s="30" t="s">
        <v>86</v>
      </c>
      <c r="C80" s="36">
        <v>1</v>
      </c>
      <c r="D80" s="32" t="s">
        <v>40</v>
      </c>
      <c r="E80" s="38">
        <v>0</v>
      </c>
      <c r="F80" s="41">
        <v>60000</v>
      </c>
      <c r="G80" s="38">
        <f t="shared" si="27"/>
        <v>0</v>
      </c>
      <c r="H80" s="38">
        <f t="shared" si="28"/>
        <v>60000</v>
      </c>
      <c r="I80" s="35">
        <f t="shared" si="29"/>
        <v>60000</v>
      </c>
      <c r="K80" s="5">
        <v>1.19</v>
      </c>
      <c r="L80" s="39">
        <v>0</v>
      </c>
      <c r="M80" s="39">
        <v>119000</v>
      </c>
    </row>
    <row r="81" spans="1:13" ht="15" x14ac:dyDescent="0.2">
      <c r="A81" s="63">
        <v>10.6</v>
      </c>
      <c r="B81" s="30" t="s">
        <v>87</v>
      </c>
      <c r="C81" s="36">
        <v>1</v>
      </c>
      <c r="D81" s="32" t="s">
        <v>40</v>
      </c>
      <c r="E81" s="41">
        <v>35000</v>
      </c>
      <c r="F81" s="41">
        <v>7000</v>
      </c>
      <c r="G81" s="38">
        <f t="shared" si="27"/>
        <v>35000</v>
      </c>
      <c r="H81" s="38">
        <f t="shared" si="28"/>
        <v>7000</v>
      </c>
      <c r="I81" s="35">
        <f t="shared" si="29"/>
        <v>42000</v>
      </c>
    </row>
    <row r="82" spans="1:13" ht="15" x14ac:dyDescent="0.2">
      <c r="A82" s="63">
        <v>10.7</v>
      </c>
      <c r="B82" s="68" t="s">
        <v>88</v>
      </c>
      <c r="C82" s="36">
        <v>1</v>
      </c>
      <c r="D82" s="32" t="s">
        <v>40</v>
      </c>
      <c r="E82" s="41">
        <v>25000</v>
      </c>
      <c r="F82" s="41">
        <v>7000</v>
      </c>
      <c r="G82" s="38">
        <f t="shared" si="27"/>
        <v>25000</v>
      </c>
      <c r="H82" s="38">
        <f t="shared" si="28"/>
        <v>7000</v>
      </c>
      <c r="I82" s="35">
        <f t="shared" si="29"/>
        <v>32000</v>
      </c>
      <c r="K82" s="5">
        <v>1.19</v>
      </c>
      <c r="L82" s="39">
        <v>0</v>
      </c>
      <c r="M82" s="39">
        <v>59500</v>
      </c>
    </row>
    <row r="83" spans="1:13" ht="15" x14ac:dyDescent="0.2">
      <c r="A83" s="63">
        <v>10.8</v>
      </c>
      <c r="B83" s="68" t="s">
        <v>89</v>
      </c>
      <c r="C83" s="36">
        <v>1</v>
      </c>
      <c r="D83" s="32" t="s">
        <v>40</v>
      </c>
      <c r="E83" s="41">
        <v>15000</v>
      </c>
      <c r="F83" s="41">
        <v>10000</v>
      </c>
      <c r="G83" s="38">
        <f t="shared" si="27"/>
        <v>15000</v>
      </c>
      <c r="H83" s="38">
        <f t="shared" si="28"/>
        <v>10000</v>
      </c>
      <c r="I83" s="35">
        <f t="shared" si="29"/>
        <v>25000</v>
      </c>
      <c r="K83" s="5">
        <v>1.19</v>
      </c>
      <c r="L83" s="39">
        <v>0</v>
      </c>
      <c r="M83" s="39">
        <v>59500</v>
      </c>
    </row>
    <row r="84" spans="1:13" ht="30" x14ac:dyDescent="0.2">
      <c r="A84" s="63">
        <v>10.9</v>
      </c>
      <c r="B84" s="30" t="s">
        <v>90</v>
      </c>
      <c r="C84" s="36">
        <v>1</v>
      </c>
      <c r="D84" s="32" t="s">
        <v>40</v>
      </c>
      <c r="E84" s="85">
        <v>0</v>
      </c>
      <c r="F84" s="85">
        <v>135000</v>
      </c>
      <c r="G84" s="38">
        <f t="shared" si="27"/>
        <v>0</v>
      </c>
      <c r="H84" s="38">
        <f t="shared" si="28"/>
        <v>135000</v>
      </c>
      <c r="I84" s="35">
        <f t="shared" si="29"/>
        <v>135000</v>
      </c>
      <c r="K84" s="5">
        <v>1.19</v>
      </c>
      <c r="L84" s="39">
        <v>0</v>
      </c>
      <c r="M84" s="39">
        <v>416500</v>
      </c>
    </row>
    <row r="85" spans="1:13" s="90" customFormat="1" ht="20.25" customHeight="1" thickBot="1" x14ac:dyDescent="0.25">
      <c r="A85" s="86"/>
      <c r="B85" s="87"/>
      <c r="C85" s="87"/>
      <c r="D85" s="87"/>
      <c r="E85" s="88"/>
      <c r="F85" s="88"/>
      <c r="G85" s="88"/>
      <c r="H85" s="88"/>
      <c r="I85" s="89">
        <f>SUM(I8:I84)</f>
        <v>28789150</v>
      </c>
    </row>
    <row r="86" spans="1:13" x14ac:dyDescent="0.2">
      <c r="A86" s="91" t="s">
        <v>91</v>
      </c>
      <c r="B86" s="92"/>
      <c r="C86" s="92"/>
      <c r="D86" s="92"/>
      <c r="E86" s="92"/>
      <c r="F86" s="92"/>
      <c r="G86" s="92"/>
      <c r="H86" s="92"/>
      <c r="I86" s="92"/>
    </row>
    <row r="87" spans="1:13" x14ac:dyDescent="0.2">
      <c r="A87" s="92"/>
      <c r="B87" s="92"/>
      <c r="C87" s="92"/>
      <c r="D87" s="92"/>
      <c r="E87" s="92"/>
      <c r="F87" s="92"/>
      <c r="G87" s="92"/>
      <c r="H87" s="92"/>
      <c r="I87" s="92"/>
    </row>
    <row r="88" spans="1:13" x14ac:dyDescent="0.2">
      <c r="A88" s="92"/>
      <c r="B88" s="92"/>
      <c r="C88" s="92"/>
      <c r="D88" s="92"/>
      <c r="E88" s="92"/>
      <c r="F88" s="92"/>
      <c r="G88" s="92"/>
      <c r="H88" s="92"/>
      <c r="I88" s="92"/>
      <c r="J88" s="5">
        <v>82123000</v>
      </c>
      <c r="K88" s="39">
        <f>J88-I85</f>
        <v>53333850</v>
      </c>
    </row>
    <row r="89" spans="1:13" x14ac:dyDescent="0.2">
      <c r="A89" s="92"/>
      <c r="B89" s="92"/>
      <c r="C89" s="92"/>
      <c r="D89" s="92"/>
      <c r="E89" s="92"/>
      <c r="F89" s="92"/>
      <c r="G89" s="92"/>
      <c r="H89" s="92"/>
      <c r="I89" s="92"/>
    </row>
    <row r="90" spans="1:13" ht="27.75" customHeight="1" x14ac:dyDescent="0.2">
      <c r="A90" s="92"/>
      <c r="B90" s="92"/>
      <c r="C90" s="92"/>
      <c r="D90" s="92"/>
      <c r="E90" s="92"/>
      <c r="F90" s="92"/>
      <c r="G90" s="92"/>
      <c r="H90" s="92"/>
      <c r="I90" s="92"/>
    </row>
    <row r="92" spans="1:13" hidden="1" x14ac:dyDescent="0.2">
      <c r="I92" s="93">
        <v>54899000</v>
      </c>
    </row>
    <row r="93" spans="1:13" hidden="1" x14ac:dyDescent="0.2">
      <c r="I93" s="94">
        <f>I92/I85</f>
        <v>1.9069336885597525</v>
      </c>
    </row>
    <row r="94" spans="1:13" ht="18.75" x14ac:dyDescent="0.2">
      <c r="A94" s="95" t="s">
        <v>103</v>
      </c>
    </row>
  </sheetData>
  <mergeCells count="13">
    <mergeCell ref="B7:I7"/>
    <mergeCell ref="B36:D36"/>
    <mergeCell ref="A86:I90"/>
    <mergeCell ref="A1:G2"/>
    <mergeCell ref="H1:I2"/>
    <mergeCell ref="A3:I3"/>
    <mergeCell ref="A4:A5"/>
    <mergeCell ref="B4:B5"/>
    <mergeCell ref="C4:C5"/>
    <mergeCell ref="D4:D5"/>
    <mergeCell ref="E4:F4"/>
    <mergeCell ref="G4:H4"/>
    <mergeCell ref="I4:I5"/>
  </mergeCells>
  <printOptions horizontalCentered="1"/>
  <pageMargins left="0.5" right="0.5" top="0.5" bottom="0.5" header="0.3" footer="0.3"/>
  <pageSetup paperSize="9" scale="78"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 (4)</vt:lpstr>
      <vt:lpstr>'Table 1 (4)'!Print_Area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2022-10-31T10:53:13Z</cp:lastPrinted>
  <dcterms:created xsi:type="dcterms:W3CDTF">2022-09-16T04:35:31Z</dcterms:created>
  <dcterms:modified xsi:type="dcterms:W3CDTF">2022-10-31T10:53:15Z</dcterms:modified>
</cp:coreProperties>
</file>