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8ACDC9E-2773-4AA2-A33F-ED6E405978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Sheet1!$A$1:$I$44</definedName>
  </definedNames>
  <calcPr calcId="181029"/>
</workbook>
</file>

<file path=xl/calcChain.xml><?xml version="1.0" encoding="utf-8"?>
<calcChain xmlns="http://schemas.openxmlformats.org/spreadsheetml/2006/main">
  <c r="N44" i="1" l="1"/>
  <c r="N42" i="1" l="1"/>
  <c r="N40" i="1"/>
  <c r="N38" i="1"/>
  <c r="N35" i="1" l="1"/>
  <c r="H26" i="1"/>
  <c r="I26" i="1"/>
  <c r="H27" i="1"/>
  <c r="I27" i="1"/>
  <c r="H28" i="1"/>
  <c r="I28" i="1"/>
  <c r="H29" i="1"/>
  <c r="I29" i="1"/>
  <c r="H30" i="1"/>
  <c r="I30" i="1"/>
  <c r="H31" i="1"/>
  <c r="I31" i="1"/>
  <c r="I25" i="1"/>
  <c r="H25" i="1"/>
  <c r="N15" i="2"/>
  <c r="N9" i="2"/>
  <c r="N10" i="2"/>
  <c r="N11" i="2"/>
  <c r="N12" i="2"/>
  <c r="N13" i="2"/>
  <c r="N14" i="2"/>
  <c r="N8" i="2"/>
  <c r="M9" i="2"/>
  <c r="M10" i="2"/>
  <c r="M11" i="2"/>
  <c r="M12" i="2"/>
  <c r="M13" i="2"/>
  <c r="M14" i="2"/>
  <c r="M8" i="2"/>
  <c r="L9" i="2"/>
  <c r="L10" i="2"/>
  <c r="L11" i="2"/>
  <c r="L12" i="2"/>
  <c r="L13" i="2"/>
  <c r="L14" i="2"/>
  <c r="L8" i="2"/>
  <c r="I15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I9" i="2" s="1"/>
  <c r="G9" i="2"/>
  <c r="H8" i="2"/>
  <c r="G8" i="2"/>
  <c r="I13" i="2" l="1"/>
  <c r="I12" i="2"/>
  <c r="H32" i="1" l="1"/>
  <c r="I32" i="1"/>
  <c r="H33" i="1" l="1"/>
  <c r="H34" i="1" s="1"/>
  <c r="H35" i="1" s="1"/>
</calcChain>
</file>

<file path=xl/sharedStrings.xml><?xml version="1.0" encoding="utf-8"?>
<sst xmlns="http://schemas.openxmlformats.org/spreadsheetml/2006/main" count="75" uniqueCount="48">
  <si>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</si>
  <si>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</si>
  <si>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</si>
  <si>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</si>
  <si>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</si>
  <si>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</si>
  <si>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</si>
  <si>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</si>
  <si>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Mr. M. Ali Siddiqui</t>
  </si>
  <si>
    <t>Sqft</t>
  </si>
  <si>
    <t>Sub Total Amount</t>
  </si>
  <si>
    <t>Approx Qty</t>
  </si>
  <si>
    <t>Mateial Amount</t>
  </si>
  <si>
    <t>Labour Amount</t>
  </si>
  <si>
    <t>Date</t>
  </si>
  <si>
    <t>M/S DWP Technologies PVT Ltd</t>
  </si>
  <si>
    <t>NTN #</t>
  </si>
  <si>
    <t>4312149-7</t>
  </si>
  <si>
    <t xml:space="preserve">Suit No. 102, First Floor, Fortune Center, </t>
  </si>
  <si>
    <t>Shahrah-e-Faisal, Karachi.</t>
  </si>
  <si>
    <t>NTN # 1547417-8</t>
  </si>
  <si>
    <t>Total Amount</t>
  </si>
  <si>
    <t>SST 13%</t>
  </si>
  <si>
    <t xml:space="preserve"> Grand Total Amount</t>
  </si>
  <si>
    <t>Supply and Installation of G.I Shet Metal duct &amp; insulation - Air War College.</t>
  </si>
  <si>
    <t>Supply &amp;  installation of Pre-insulated flexible duct 8" Dia.</t>
  </si>
  <si>
    <t>Rft</t>
  </si>
  <si>
    <t>Providing and installation Jubilee clamp 10" for flexible duct.</t>
  </si>
  <si>
    <t>Nos</t>
  </si>
  <si>
    <t>Providing and installation of G.I sheet metal round neck 8" dia for fixing flexible duct.</t>
  </si>
  <si>
    <t>Fabrication and installation of G.I sheet metal plenum box for supply air diffuser.</t>
  </si>
  <si>
    <t>Supply &amp;  installation of fiber glass insulation over supply air plenum including canvas cloth, antifungus paint etc complete in all respect</t>
  </si>
  <si>
    <t xml:space="preserve">Supply, fabrication, and installation of G.I. Duct work using prime quality sheet metal as specified in the specifications and drawing.                                                             </t>
  </si>
  <si>
    <t>Supply and installation of 1.5” thick, 24 kg/m3 density Glass Wool Insulation with 8 oz. Canvas cloth wrapping, antifungal paint around duct with adhesive and 2” wide adhesive tape as specified in the specifications and drawing.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</si>
  <si>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</si>
  <si>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</si>
  <si>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</si>
  <si>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</si>
  <si>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</si>
  <si>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</si>
  <si>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</si>
  <si>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</si>
  <si>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</si>
  <si>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071</t>
  </si>
  <si>
    <t>INVOICE</t>
  </si>
  <si>
    <t>Work Completed</t>
  </si>
  <si>
    <t>Invoice #</t>
  </si>
  <si>
    <t>18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</si>
</sst>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4" fontId="9" fillId="0" borderId="1" xfId="1" quotePrefix="1" applyNumberFormat="1" applyFont="1" applyBorder="1" applyAlignment="1">
      <alignment horizontal="right"/>
    </xf>
    <xf numFmtId="164" fontId="9" fillId="0" borderId="1" xfId="1" quotePrefix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9" fontId="9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43" fontId="4" fillId="0" borderId="0" xfId="0" applyNumberFormat="1" applyFont="1"/>
    <xf numFmtId="0" fontId="12" fillId="0" borderId="0" xfId="0" applyFont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1073150</xdr:colOff>
      <xdr:row>44</xdr:row>
      <xdr:rowOff>34926</xdr:rowOff>
    </xdr:from>
    <xdr:to>
      <xdr:col>12</xdr:col>
      <xdr:colOff>571500</xdr:colOff>
      <xdr:row>47</xdr:row>
      <xdr:rowOff>6745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0025" y="13179426"/>
          <a:ext cx="717550" cy="686194"/>
        </a:xfrm>
        <a:prstGeom prst="rect">
          <a:avLst/>
        </a:prstGeom>
      </xdr:spPr>
    </xdr:pic>
    <xdr:clientData/>
  </xdr:twoCellAnchor>
  <xdr:twoCellAnchor>
    <xdr:from>
      <xdr:col>11</xdr:col>
      <xdr:colOff>790574</xdr:colOff>
      <xdr:row>7</xdr:row>
      <xdr:rowOff>70429</xdr:rowOff>
    </xdr:from>
    <xdr:to>
      <xdr:col>18</xdr:col>
      <xdr:colOff>76199</xdr:colOff>
      <xdr:row>11</xdr:row>
      <xdr:rowOff>133349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14DC85B2-9736-4F05-B597-A65E6BFE0658}"/>
            </a:ext>
          </a:extLst>
        </xdr:cNvPr>
        <xdr:cNvSpPr txBox="1">
          <a:spLocks noChangeArrowheads="1"/>
        </xdr:cNvSpPr>
      </xdr:nvSpPr>
      <xdr:spPr bwMode="auto">
        <a:xfrm>
          <a:off x="10077449" y="1737304"/>
          <a:ext cx="540067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882877</xdr:colOff>
      <xdr:row>6</xdr:row>
      <xdr:rowOff>95250</xdr:rowOff>
    </xdr:from>
    <xdr:to>
      <xdr:col>11</xdr:col>
      <xdr:colOff>828675</xdr:colOff>
      <xdr:row>11</xdr:row>
      <xdr:rowOff>47625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2CAD1C60-2707-48DD-90F4-B057C3725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2952" y="1524000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P44"/>
  <sheetViews>
    <sheetView tabSelected="1" topLeftCell="A10" zoomScaleNormal="100" workbookViewId="0">
      <selection activeCell="M24" sqref="M24"/>
    </sheetView>
  </sheetViews>
  <sheetFormatPr defaultColWidth="8.85546875" defaultRowHeight="18.75" x14ac:dyDescent="0.3"/>
  <cols>
    <col min="1" max="1" width="4.7109375" style="3" customWidth="1"/>
    <col min="2" max="2" width="41.85546875" style="2" customWidth="1"/>
    <col min="3" max="3" width="6.140625" style="3" bestFit="1" customWidth="1"/>
    <col min="4" max="4" width="8.5703125" style="3" customWidth="1"/>
    <col min="5" max="5" width="10.5703125" style="4" customWidth="1"/>
    <col min="6" max="6" width="9.28515625" style="4" customWidth="1"/>
    <col min="7" max="7" width="11.28515625" style="4" customWidth="1"/>
    <col min="8" max="8" width="12.85546875" style="4" customWidth="1"/>
    <col min="9" max="9" width="13.42578125" style="5" bestFit="1" customWidth="1"/>
    <col min="10" max="10" width="8.85546875" style="2"/>
    <col min="11" max="11" width="16" style="2" bestFit="1" customWidth="1"/>
    <col min="12" max="12" width="18.28515625" style="2" bestFit="1" customWidth="1"/>
    <col min="13" max="13" width="17.7109375" style="2" customWidth="1"/>
    <col min="14" max="14" width="20.28515625" style="2" customWidth="1"/>
    <col min="15" max="16384" width="8.85546875" style="2"/>
  </cols>
  <sheetData>
    <row r="8" spans="1:9" s="47" customFormat="1" ht="15.75" x14ac:dyDescent="0.25">
      <c r="A8" s="46"/>
      <c r="C8" s="46"/>
      <c r="D8" s="46"/>
      <c r="E8" s="48"/>
      <c r="F8" s="56"/>
      <c r="G8" s="56"/>
      <c r="H8" s="55" t="s">
        <v>14</v>
      </c>
      <c r="I8" s="30" t="s">
        <v>47</v>
      </c>
    </row>
    <row r="9" spans="1:9" s="47" customFormat="1" ht="15.75" x14ac:dyDescent="0.25">
      <c r="A9" s="62"/>
      <c r="B9" s="62"/>
      <c r="C9" s="49"/>
      <c r="D9" s="46"/>
      <c r="F9" s="56"/>
      <c r="G9" s="56"/>
      <c r="H9" s="55" t="s">
        <v>46</v>
      </c>
      <c r="I9" s="31" t="s">
        <v>43</v>
      </c>
    </row>
    <row r="10" spans="1:9" s="47" customFormat="1" ht="15.75" x14ac:dyDescent="0.25">
      <c r="A10" s="63"/>
      <c r="B10" s="63"/>
      <c r="C10" s="49"/>
      <c r="D10" s="46"/>
      <c r="F10" s="56"/>
      <c r="G10" s="56"/>
      <c r="H10" s="55" t="s">
        <v>16</v>
      </c>
      <c r="I10" s="32" t="s">
        <v>17</v>
      </c>
    </row>
    <row r="11" spans="1:9" ht="9" customHeight="1" x14ac:dyDescent="0.3">
      <c r="A11" s="29"/>
      <c r="B11" s="29"/>
      <c r="C11" s="24"/>
      <c r="E11" s="2"/>
      <c r="F11" s="35"/>
      <c r="G11" s="35"/>
      <c r="H11" s="35"/>
      <c r="I11" s="36"/>
    </row>
    <row r="12" spans="1:9" x14ac:dyDescent="0.3">
      <c r="A12" s="25" t="s">
        <v>15</v>
      </c>
      <c r="B12" s="25"/>
      <c r="C12" s="24"/>
      <c r="E12" s="2"/>
    </row>
    <row r="13" spans="1:9" x14ac:dyDescent="0.3">
      <c r="A13" s="60" t="s">
        <v>18</v>
      </c>
      <c r="B13" s="60"/>
      <c r="C13" s="60"/>
      <c r="D13" s="38"/>
      <c r="E13" s="27"/>
      <c r="F13" s="28"/>
      <c r="G13" s="28"/>
      <c r="H13" s="2"/>
      <c r="I13" s="2"/>
    </row>
    <row r="14" spans="1:9" x14ac:dyDescent="0.3">
      <c r="A14" s="60" t="s">
        <v>19</v>
      </c>
      <c r="B14" s="60"/>
      <c r="C14" s="26"/>
      <c r="D14" s="38"/>
      <c r="E14" s="27"/>
      <c r="F14" s="28"/>
      <c r="G14" s="28"/>
      <c r="H14" s="2"/>
      <c r="I14" s="2"/>
    </row>
    <row r="15" spans="1:9" x14ac:dyDescent="0.3">
      <c r="A15" s="25" t="s">
        <v>20</v>
      </c>
      <c r="B15" s="25"/>
      <c r="C15" s="24"/>
      <c r="D15" s="61"/>
      <c r="E15" s="61"/>
      <c r="F15" s="28"/>
      <c r="G15" s="28"/>
      <c r="H15" s="2"/>
      <c r="I15" s="2"/>
    </row>
    <row r="16" spans="1:9" ht="8.25" customHeight="1" x14ac:dyDescent="0.3"/>
    <row r="17" spans="1:16" ht="21" x14ac:dyDescent="0.35">
      <c r="A17" s="65" t="s">
        <v>8</v>
      </c>
      <c r="B17" s="65"/>
      <c r="C17" s="65"/>
      <c r="D17" s="65"/>
      <c r="E17" s="65"/>
      <c r="F17" s="65"/>
      <c r="G17" s="65"/>
      <c r="H17" s="65"/>
      <c r="I17" s="65"/>
    </row>
    <row r="18" spans="1:16" hidden="1" x14ac:dyDescent="0.3">
      <c r="A18" s="66" t="s">
        <v>2</v>
      </c>
      <c r="B18" s="66"/>
      <c r="C18" s="66"/>
      <c r="D18" s="66"/>
      <c r="E18" s="66"/>
      <c r="F18" s="66"/>
      <c r="G18" s="66"/>
      <c r="H18" s="66"/>
      <c r="I18" s="66"/>
      <c r="J18" s="6"/>
      <c r="K18" s="6"/>
      <c r="L18" s="6"/>
      <c r="M18" s="6"/>
      <c r="N18" s="6"/>
      <c r="O18" s="4"/>
      <c r="P18" s="5"/>
    </row>
    <row r="19" spans="1:16" ht="6" customHeight="1" x14ac:dyDescent="0.35">
      <c r="A19" s="7"/>
      <c r="B19" s="7"/>
      <c r="C19" s="8"/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4"/>
      <c r="P19" s="5"/>
    </row>
    <row r="20" spans="1:16" ht="31.5" x14ac:dyDescent="0.5">
      <c r="A20" s="67" t="s">
        <v>44</v>
      </c>
      <c r="B20" s="67"/>
      <c r="C20" s="67"/>
      <c r="D20" s="67"/>
      <c r="E20" s="67"/>
      <c r="F20" s="67"/>
      <c r="G20" s="67"/>
      <c r="H20" s="67"/>
      <c r="I20" s="67"/>
    </row>
    <row r="21" spans="1:16" ht="6" customHeight="1" x14ac:dyDescent="0.3"/>
    <row r="22" spans="1:16" ht="21" x14ac:dyDescent="0.3">
      <c r="A22" s="68" t="s">
        <v>24</v>
      </c>
      <c r="B22" s="68"/>
      <c r="C22" s="68"/>
      <c r="D22" s="68"/>
      <c r="E22" s="68"/>
      <c r="F22" s="68"/>
      <c r="G22" s="68"/>
      <c r="H22" s="68"/>
      <c r="I22" s="68"/>
    </row>
    <row r="23" spans="1:16" ht="9" customHeight="1" x14ac:dyDescent="0.3"/>
    <row r="24" spans="1:16" ht="47.25" x14ac:dyDescent="0.3">
      <c r="A24" s="21" t="s">
        <v>0</v>
      </c>
      <c r="B24" s="21" t="s">
        <v>3</v>
      </c>
      <c r="C24" s="21" t="s">
        <v>1</v>
      </c>
      <c r="D24" s="23" t="s">
        <v>11</v>
      </c>
      <c r="E24" s="22" t="s">
        <v>5</v>
      </c>
      <c r="F24" s="22" t="s">
        <v>6</v>
      </c>
      <c r="G24" s="22" t="s">
        <v>45</v>
      </c>
      <c r="H24" s="22" t="s">
        <v>12</v>
      </c>
      <c r="I24" s="22" t="s">
        <v>13</v>
      </c>
    </row>
    <row r="25" spans="1:16" s="13" customFormat="1" ht="63" x14ac:dyDescent="0.25">
      <c r="A25" s="15">
        <v>1</v>
      </c>
      <c r="B25" s="14" t="s">
        <v>32</v>
      </c>
      <c r="C25" s="15" t="s">
        <v>9</v>
      </c>
      <c r="D25" s="39">
        <v>13000</v>
      </c>
      <c r="E25" s="20">
        <v>325</v>
      </c>
      <c r="F25" s="20">
        <v>80</v>
      </c>
      <c r="G25" s="54">
        <v>0.53</v>
      </c>
      <c r="H25" s="16">
        <f>G25*E25*D25</f>
        <v>2239250</v>
      </c>
      <c r="I25" s="20">
        <f>G25*F25*D25</f>
        <v>551200.00000000012</v>
      </c>
      <c r="K25" s="13">
        <v>70</v>
      </c>
      <c r="L25" s="33"/>
      <c r="M25" s="33"/>
    </row>
    <row r="26" spans="1:16" s="13" customFormat="1" ht="94.5" x14ac:dyDescent="0.25">
      <c r="A26" s="15">
        <v>2</v>
      </c>
      <c r="B26" s="14" t="s">
        <v>33</v>
      </c>
      <c r="C26" s="15" t="s">
        <v>9</v>
      </c>
      <c r="D26" s="39">
        <v>13000</v>
      </c>
      <c r="E26" s="20">
        <v>185</v>
      </c>
      <c r="F26" s="20">
        <v>70</v>
      </c>
      <c r="G26" s="54">
        <v>0.53</v>
      </c>
      <c r="H26" s="16">
        <f t="shared" ref="H26:H31" si="0">G26*E26*D26</f>
        <v>1274650.0000000002</v>
      </c>
      <c r="I26" s="20">
        <f t="shared" ref="I26:I31" si="1">G26*F26*D26</f>
        <v>482300</v>
      </c>
      <c r="K26" s="13">
        <v>70</v>
      </c>
      <c r="L26" s="33"/>
      <c r="M26" s="33"/>
    </row>
    <row r="27" spans="1:16" s="13" customFormat="1" ht="31.5" x14ac:dyDescent="0.25">
      <c r="A27" s="15">
        <v>3</v>
      </c>
      <c r="B27" s="14" t="s">
        <v>25</v>
      </c>
      <c r="C27" s="15" t="s">
        <v>26</v>
      </c>
      <c r="D27" s="39">
        <v>300</v>
      </c>
      <c r="E27" s="20">
        <v>350</v>
      </c>
      <c r="F27" s="20">
        <v>100</v>
      </c>
      <c r="G27" s="54">
        <v>0.2</v>
      </c>
      <c r="H27" s="16">
        <f t="shared" si="0"/>
        <v>21000</v>
      </c>
      <c r="I27" s="20">
        <f t="shared" si="1"/>
        <v>6000</v>
      </c>
      <c r="K27" s="13">
        <v>20</v>
      </c>
      <c r="L27" s="34"/>
      <c r="M27" s="34"/>
    </row>
    <row r="28" spans="1:16" s="13" customFormat="1" ht="31.5" x14ac:dyDescent="0.25">
      <c r="A28" s="15">
        <v>4</v>
      </c>
      <c r="B28" s="14" t="s">
        <v>27</v>
      </c>
      <c r="C28" s="15" t="s">
        <v>28</v>
      </c>
      <c r="D28" s="39">
        <v>120</v>
      </c>
      <c r="E28" s="20">
        <v>300</v>
      </c>
      <c r="F28" s="20">
        <v>25</v>
      </c>
      <c r="G28" s="54">
        <v>0.2</v>
      </c>
      <c r="H28" s="16">
        <f t="shared" si="0"/>
        <v>7200</v>
      </c>
      <c r="I28" s="20">
        <f t="shared" si="1"/>
        <v>600</v>
      </c>
      <c r="K28" s="13">
        <v>20</v>
      </c>
      <c r="L28" s="34"/>
      <c r="M28" s="34"/>
    </row>
    <row r="29" spans="1:16" s="13" customFormat="1" ht="47.25" x14ac:dyDescent="0.25">
      <c r="A29" s="15">
        <v>5</v>
      </c>
      <c r="B29" s="14" t="s">
        <v>29</v>
      </c>
      <c r="C29" s="15" t="s">
        <v>28</v>
      </c>
      <c r="D29" s="39">
        <v>120</v>
      </c>
      <c r="E29" s="20">
        <v>400</v>
      </c>
      <c r="F29" s="20">
        <v>100</v>
      </c>
      <c r="G29" s="54">
        <v>0.2</v>
      </c>
      <c r="H29" s="16">
        <f t="shared" si="0"/>
        <v>9600</v>
      </c>
      <c r="I29" s="20">
        <f t="shared" si="1"/>
        <v>2400</v>
      </c>
      <c r="K29" s="13">
        <v>20</v>
      </c>
      <c r="L29" s="34"/>
      <c r="M29" s="34"/>
    </row>
    <row r="30" spans="1:16" s="13" customFormat="1" ht="31.5" x14ac:dyDescent="0.25">
      <c r="A30" s="15">
        <v>6</v>
      </c>
      <c r="B30" s="14" t="s">
        <v>30</v>
      </c>
      <c r="C30" s="15" t="s">
        <v>28</v>
      </c>
      <c r="D30" s="39">
        <v>60</v>
      </c>
      <c r="E30" s="20">
        <v>1600</v>
      </c>
      <c r="F30" s="20">
        <v>300</v>
      </c>
      <c r="G30" s="54">
        <v>0.2</v>
      </c>
      <c r="H30" s="16">
        <f t="shared" si="0"/>
        <v>19200</v>
      </c>
      <c r="I30" s="20">
        <f t="shared" si="1"/>
        <v>3600</v>
      </c>
      <c r="K30" s="13">
        <v>20</v>
      </c>
      <c r="L30" s="34"/>
      <c r="M30" s="34"/>
    </row>
    <row r="31" spans="1:16" s="13" customFormat="1" ht="63.75" thickBot="1" x14ac:dyDescent="0.3">
      <c r="A31" s="41">
        <v>7</v>
      </c>
      <c r="B31" s="42" t="s">
        <v>31</v>
      </c>
      <c r="C31" s="41" t="s">
        <v>28</v>
      </c>
      <c r="D31" s="43">
        <v>60</v>
      </c>
      <c r="E31" s="44">
        <v>1400</v>
      </c>
      <c r="F31" s="44">
        <v>200</v>
      </c>
      <c r="G31" s="54">
        <v>0.2</v>
      </c>
      <c r="H31" s="45">
        <f t="shared" si="0"/>
        <v>16800</v>
      </c>
      <c r="I31" s="44">
        <f t="shared" si="1"/>
        <v>2400</v>
      </c>
      <c r="K31" s="13">
        <v>20</v>
      </c>
      <c r="L31" s="34"/>
      <c r="M31" s="34"/>
    </row>
    <row r="32" spans="1:16" s="13" customFormat="1" ht="26.25" customHeight="1" thickTop="1" x14ac:dyDescent="0.25">
      <c r="A32" s="58" t="s">
        <v>10</v>
      </c>
      <c r="B32" s="58"/>
      <c r="C32" s="58"/>
      <c r="D32" s="58"/>
      <c r="E32" s="58"/>
      <c r="F32" s="58"/>
      <c r="G32" s="59"/>
      <c r="H32" s="37">
        <f>SUM(H25:H31)</f>
        <v>3587700</v>
      </c>
      <c r="I32" s="37">
        <f>SUM(I25:I31)</f>
        <v>1048500.0000000001</v>
      </c>
    </row>
    <row r="33" spans="1:14" s="13" customFormat="1" x14ac:dyDescent="0.25">
      <c r="A33" s="58" t="s">
        <v>21</v>
      </c>
      <c r="B33" s="58"/>
      <c r="C33" s="58"/>
      <c r="D33" s="58"/>
      <c r="E33" s="58"/>
      <c r="F33" s="58"/>
      <c r="G33" s="59"/>
      <c r="H33" s="69">
        <f>H32+I32</f>
        <v>4636200</v>
      </c>
      <c r="I33" s="69"/>
      <c r="M33" s="4">
        <v>6999000</v>
      </c>
      <c r="N33" s="4">
        <v>2025000</v>
      </c>
    </row>
    <row r="34" spans="1:14" s="13" customFormat="1" x14ac:dyDescent="0.25">
      <c r="A34" s="58" t="s">
        <v>22</v>
      </c>
      <c r="B34" s="58"/>
      <c r="C34" s="58"/>
      <c r="D34" s="58"/>
      <c r="E34" s="58"/>
      <c r="F34" s="58"/>
      <c r="G34" s="59"/>
      <c r="H34" s="69">
        <f>H33*13%</f>
        <v>602706</v>
      </c>
      <c r="I34" s="69"/>
      <c r="L34" s="34"/>
      <c r="M34" s="34"/>
    </row>
    <row r="35" spans="1:14" s="13" customFormat="1" x14ac:dyDescent="0.25">
      <c r="A35" s="58" t="s">
        <v>23</v>
      </c>
      <c r="B35" s="58"/>
      <c r="C35" s="58"/>
      <c r="D35" s="58"/>
      <c r="E35" s="58"/>
      <c r="F35" s="58"/>
      <c r="G35" s="59"/>
      <c r="H35" s="69">
        <f>H34+H33</f>
        <v>5238906</v>
      </c>
      <c r="I35" s="69"/>
      <c r="L35" s="34"/>
      <c r="M35" s="34"/>
      <c r="N35" s="33">
        <f>N33+M33</f>
        <v>9024000</v>
      </c>
    </row>
    <row r="36" spans="1:14" s="1" customFormat="1" ht="6.75" customHeight="1" x14ac:dyDescent="0.25">
      <c r="A36" s="64"/>
      <c r="B36" s="64"/>
      <c r="C36" s="64"/>
      <c r="D36" s="40"/>
    </row>
    <row r="37" spans="1:14" ht="6" customHeight="1" x14ac:dyDescent="0.3">
      <c r="K37" s="19"/>
    </row>
    <row r="38" spans="1:14" x14ac:dyDescent="0.3">
      <c r="A38" s="9" t="s">
        <v>4</v>
      </c>
      <c r="B38" s="10"/>
      <c r="N38" s="19">
        <f>N35*13%</f>
        <v>1173120</v>
      </c>
    </row>
    <row r="39" spans="1:14" ht="10.5" customHeight="1" x14ac:dyDescent="0.3">
      <c r="A39" s="9"/>
      <c r="B39" s="10"/>
    </row>
    <row r="40" spans="1:14" ht="21" x14ac:dyDescent="0.3">
      <c r="A40" s="17" t="s">
        <v>7</v>
      </c>
      <c r="B40" s="10"/>
      <c r="N40" s="19">
        <f>N38+N35</f>
        <v>10197120</v>
      </c>
    </row>
    <row r="41" spans="1:14" x14ac:dyDescent="0.3">
      <c r="A41" s="9"/>
      <c r="B41" s="9"/>
    </row>
    <row r="42" spans="1:14" x14ac:dyDescent="0.3">
      <c r="A42" s="11"/>
      <c r="B42" s="12"/>
      <c r="N42" s="19">
        <f>N40*50%</f>
        <v>5098560</v>
      </c>
    </row>
    <row r="43" spans="1:14" x14ac:dyDescent="0.3">
      <c r="N43" s="57"/>
    </row>
    <row r="44" spans="1:14" x14ac:dyDescent="0.3">
      <c r="N44" s="57">
        <f>N40*52%</f>
        <v>5302502.4000000004</v>
      </c>
    </row>
  </sheetData>
  <mergeCells count="17">
    <mergeCell ref="A36:C36"/>
    <mergeCell ref="A17:I17"/>
    <mergeCell ref="A18:I18"/>
    <mergeCell ref="A20:I20"/>
    <mergeCell ref="A22:I22"/>
    <mergeCell ref="H33:I33"/>
    <mergeCell ref="H34:I34"/>
    <mergeCell ref="H35:I35"/>
    <mergeCell ref="A32:G32"/>
    <mergeCell ref="A33:G33"/>
    <mergeCell ref="A34:G34"/>
    <mergeCell ref="A35:G35"/>
    <mergeCell ref="A13:C13"/>
    <mergeCell ref="A14:B14"/>
    <mergeCell ref="D15:E15"/>
    <mergeCell ref="A9:B9"/>
    <mergeCell ref="A10:B10"/>
  </mergeCells>
  <printOptions horizontalCentered="1"/>
  <pageMargins left="0" right="0" top="0.25" bottom="0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F866-9682-4533-B32B-555226392A35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66" t="s">
        <v>2</v>
      </c>
      <c r="B1" s="66"/>
      <c r="C1" s="66"/>
      <c r="D1" s="66"/>
      <c r="E1" s="66"/>
      <c r="F1" s="66"/>
      <c r="G1" s="66"/>
      <c r="H1" s="66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67" t="s">
        <v>34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5" ht="15" customHeight="1" x14ac:dyDescent="0.3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</row>
    <row r="5" spans="1:15" ht="33.75" customHeight="1" x14ac:dyDescent="0.3">
      <c r="A5" s="68"/>
      <c r="B5" s="68"/>
      <c r="C5" s="68"/>
      <c r="D5" s="68"/>
      <c r="E5" s="68"/>
      <c r="F5" s="68"/>
      <c r="G5" s="68"/>
      <c r="H5" s="68"/>
    </row>
    <row r="6" spans="1:15" ht="19.899999999999999" customHeight="1" x14ac:dyDescent="0.3">
      <c r="A6" s="50"/>
      <c r="B6" s="51"/>
      <c r="C6" s="50"/>
      <c r="D6" s="50"/>
      <c r="E6" s="70" t="s">
        <v>41</v>
      </c>
      <c r="F6" s="70"/>
      <c r="G6" s="70"/>
      <c r="H6" s="70"/>
      <c r="I6" s="70"/>
      <c r="J6" s="71" t="s">
        <v>42</v>
      </c>
      <c r="K6" s="71"/>
      <c r="L6" s="71"/>
      <c r="M6" s="71"/>
      <c r="N6" s="71"/>
    </row>
    <row r="7" spans="1:15" ht="54.75" customHeight="1" x14ac:dyDescent="0.3">
      <c r="A7" s="21" t="s">
        <v>0</v>
      </c>
      <c r="B7" s="21" t="s">
        <v>3</v>
      </c>
      <c r="C7" s="21" t="s">
        <v>1</v>
      </c>
      <c r="D7" s="23" t="s">
        <v>11</v>
      </c>
      <c r="E7" s="22" t="s">
        <v>5</v>
      </c>
      <c r="F7" s="22" t="s">
        <v>6</v>
      </c>
      <c r="G7" s="22" t="s">
        <v>12</v>
      </c>
      <c r="H7" s="22" t="s">
        <v>13</v>
      </c>
      <c r="I7" s="22" t="s">
        <v>21</v>
      </c>
      <c r="J7" s="22" t="s">
        <v>5</v>
      </c>
      <c r="K7" s="22" t="s">
        <v>6</v>
      </c>
      <c r="L7" s="22" t="s">
        <v>12</v>
      </c>
      <c r="M7" s="22" t="s">
        <v>13</v>
      </c>
      <c r="N7" s="22" t="s">
        <v>13</v>
      </c>
    </row>
    <row r="8" spans="1:15" s="13" customFormat="1" x14ac:dyDescent="0.25">
      <c r="A8" s="15">
        <v>1</v>
      </c>
      <c r="B8" s="14" t="s">
        <v>35</v>
      </c>
      <c r="C8" s="15" t="s">
        <v>9</v>
      </c>
      <c r="D8" s="39">
        <v>13000</v>
      </c>
      <c r="E8" s="20">
        <v>310</v>
      </c>
      <c r="F8" s="20">
        <v>80</v>
      </c>
      <c r="G8" s="16">
        <f>E8*D8</f>
        <v>4030000</v>
      </c>
      <c r="H8" s="20">
        <f>F8*D8</f>
        <v>1040000</v>
      </c>
      <c r="I8" s="20">
        <f>H8+G8</f>
        <v>5070000</v>
      </c>
      <c r="J8" s="20">
        <v>350</v>
      </c>
      <c r="K8" s="20">
        <v>80</v>
      </c>
      <c r="L8" s="16">
        <f>J8*D8</f>
        <v>4550000</v>
      </c>
      <c r="M8" s="20">
        <f>K8*D8</f>
        <v>1040000</v>
      </c>
      <c r="N8" s="52">
        <f>M8+L8</f>
        <v>5590000</v>
      </c>
    </row>
    <row r="9" spans="1:15" s="13" customFormat="1" x14ac:dyDescent="0.25">
      <c r="A9" s="15">
        <v>2</v>
      </c>
      <c r="B9" s="14" t="s">
        <v>36</v>
      </c>
      <c r="C9" s="15" t="s">
        <v>9</v>
      </c>
      <c r="D9" s="39">
        <v>13000</v>
      </c>
      <c r="E9" s="20">
        <v>165</v>
      </c>
      <c r="F9" s="20">
        <v>55</v>
      </c>
      <c r="G9" s="16">
        <f>E9*D9</f>
        <v>2145000</v>
      </c>
      <c r="H9" s="20">
        <f>F9*D9</f>
        <v>715000</v>
      </c>
      <c r="I9" s="20">
        <f t="shared" ref="I9:I14" si="0">H9+G9</f>
        <v>2860000</v>
      </c>
      <c r="J9" s="20">
        <v>210</v>
      </c>
      <c r="K9" s="20">
        <v>70</v>
      </c>
      <c r="L9" s="16">
        <f t="shared" ref="L9:L14" si="1">J9*D9</f>
        <v>2730000</v>
      </c>
      <c r="M9" s="20">
        <f t="shared" ref="M9:M14" si="2">K9*D9</f>
        <v>910000</v>
      </c>
      <c r="N9" s="52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25</v>
      </c>
      <c r="C10" s="15" t="s">
        <v>26</v>
      </c>
      <c r="D10" s="39">
        <v>300</v>
      </c>
      <c r="E10" s="20">
        <v>650</v>
      </c>
      <c r="F10" s="20">
        <v>220</v>
      </c>
      <c r="G10" s="16">
        <f t="shared" ref="G10:G14" si="4">E10*D10</f>
        <v>195000</v>
      </c>
      <c r="H10" s="20">
        <f t="shared" ref="H10:H14" si="5">F10*D10</f>
        <v>66000</v>
      </c>
      <c r="I10" s="20">
        <f t="shared" si="0"/>
        <v>261000</v>
      </c>
      <c r="J10" s="20">
        <v>350</v>
      </c>
      <c r="K10" s="20">
        <v>100</v>
      </c>
      <c r="L10" s="16">
        <f t="shared" si="1"/>
        <v>105000</v>
      </c>
      <c r="M10" s="20">
        <f t="shared" si="2"/>
        <v>30000</v>
      </c>
      <c r="N10" s="52">
        <f t="shared" si="3"/>
        <v>135000</v>
      </c>
    </row>
    <row r="11" spans="1:15" s="13" customFormat="1" x14ac:dyDescent="0.25">
      <c r="A11" s="15">
        <v>4</v>
      </c>
      <c r="B11" s="14" t="s">
        <v>37</v>
      </c>
      <c r="C11" s="15" t="s">
        <v>28</v>
      </c>
      <c r="D11" s="39">
        <v>120</v>
      </c>
      <c r="E11" s="20">
        <v>850</v>
      </c>
      <c r="F11" s="20">
        <v>100</v>
      </c>
      <c r="G11" s="16">
        <f t="shared" si="4"/>
        <v>102000</v>
      </c>
      <c r="H11" s="20">
        <f t="shared" si="5"/>
        <v>12000</v>
      </c>
      <c r="I11" s="20">
        <f t="shared" si="0"/>
        <v>114000</v>
      </c>
      <c r="J11" s="20">
        <v>300</v>
      </c>
      <c r="K11" s="20">
        <v>25</v>
      </c>
      <c r="L11" s="16">
        <f t="shared" si="1"/>
        <v>36000</v>
      </c>
      <c r="M11" s="20">
        <f t="shared" si="2"/>
        <v>3000</v>
      </c>
      <c r="N11" s="52">
        <f t="shared" si="3"/>
        <v>39000</v>
      </c>
    </row>
    <row r="12" spans="1:15" s="13" customFormat="1" x14ac:dyDescent="0.25">
      <c r="A12" s="15">
        <v>5</v>
      </c>
      <c r="B12" s="14" t="s">
        <v>38</v>
      </c>
      <c r="C12" s="15" t="s">
        <v>28</v>
      </c>
      <c r="D12" s="39">
        <v>120</v>
      </c>
      <c r="E12" s="20">
        <v>1200</v>
      </c>
      <c r="F12" s="20">
        <v>250</v>
      </c>
      <c r="G12" s="16">
        <f t="shared" si="4"/>
        <v>144000</v>
      </c>
      <c r="H12" s="20">
        <f t="shared" si="5"/>
        <v>30000</v>
      </c>
      <c r="I12" s="20">
        <f t="shared" si="0"/>
        <v>174000</v>
      </c>
      <c r="J12" s="20">
        <v>400</v>
      </c>
      <c r="K12" s="20">
        <v>100</v>
      </c>
      <c r="L12" s="16">
        <f t="shared" si="1"/>
        <v>48000</v>
      </c>
      <c r="M12" s="20">
        <f t="shared" si="2"/>
        <v>12000</v>
      </c>
      <c r="N12" s="52">
        <f t="shared" si="3"/>
        <v>60000</v>
      </c>
    </row>
    <row r="13" spans="1:15" s="13" customFormat="1" x14ac:dyDescent="0.25">
      <c r="A13" s="15">
        <v>6</v>
      </c>
      <c r="B13" s="14" t="s">
        <v>39</v>
      </c>
      <c r="C13" s="15" t="s">
        <v>28</v>
      </c>
      <c r="D13" s="39">
        <v>60</v>
      </c>
      <c r="E13" s="20">
        <v>3300</v>
      </c>
      <c r="F13" s="20">
        <v>600</v>
      </c>
      <c r="G13" s="16">
        <f t="shared" si="4"/>
        <v>198000</v>
      </c>
      <c r="H13" s="20">
        <f t="shared" si="5"/>
        <v>36000</v>
      </c>
      <c r="I13" s="20">
        <f t="shared" si="0"/>
        <v>234000</v>
      </c>
      <c r="J13" s="20">
        <v>1600</v>
      </c>
      <c r="K13" s="20">
        <v>300</v>
      </c>
      <c r="L13" s="16">
        <f t="shared" si="1"/>
        <v>96000</v>
      </c>
      <c r="M13" s="20">
        <f t="shared" si="2"/>
        <v>18000</v>
      </c>
      <c r="N13" s="52">
        <f t="shared" si="3"/>
        <v>114000</v>
      </c>
    </row>
    <row r="14" spans="1:15" s="13" customFormat="1" ht="19.5" thickBot="1" x14ac:dyDescent="0.3">
      <c r="A14" s="41">
        <v>7</v>
      </c>
      <c r="B14" s="42" t="s">
        <v>40</v>
      </c>
      <c r="C14" s="41" t="s">
        <v>28</v>
      </c>
      <c r="D14" s="43">
        <v>60</v>
      </c>
      <c r="E14" s="44">
        <v>650</v>
      </c>
      <c r="F14" s="44">
        <v>250</v>
      </c>
      <c r="G14" s="45">
        <f t="shared" si="4"/>
        <v>39000</v>
      </c>
      <c r="H14" s="44">
        <f t="shared" si="5"/>
        <v>15000</v>
      </c>
      <c r="I14" s="44">
        <f t="shared" si="0"/>
        <v>54000</v>
      </c>
      <c r="J14" s="44">
        <v>1400</v>
      </c>
      <c r="K14" s="44">
        <v>200</v>
      </c>
      <c r="L14" s="45">
        <f t="shared" si="1"/>
        <v>84000</v>
      </c>
      <c r="M14" s="44">
        <f t="shared" si="2"/>
        <v>12000</v>
      </c>
      <c r="N14" s="53">
        <f t="shared" si="3"/>
        <v>96000</v>
      </c>
    </row>
    <row r="15" spans="1:15" ht="19.5" thickTop="1" x14ac:dyDescent="0.3">
      <c r="I15" s="18">
        <f>SUM(I8:I14)</f>
        <v>8767000</v>
      </c>
      <c r="N15" s="18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2023-04-18T05:36:09Z</dcterms:modified>
</cp:coreProperties>
</file>