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96F4D110-E716-47C7-BF51-2E3FE2067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9" r:id="rId1"/>
    <sheet name="G Floor" sheetId="1" r:id="rId2"/>
    <sheet name="First Floor" sheetId="7" r:id="rId3"/>
    <sheet name="Second Floor" sheetId="8" r:id="rId4"/>
    <sheet name="Third Floor" sheetId="6" r:id="rId5"/>
  </sheets>
  <definedNames>
    <definedName name="_xlnm.Print_Area" localSheetId="2">'First Floor'!$A$1:$I$46</definedName>
    <definedName name="_xlnm.Print_Area" localSheetId="1">'G Floor'!$A$1:$I$46</definedName>
    <definedName name="_xlnm.Print_Area" localSheetId="3">'Second Floor'!$A$1:$I$46</definedName>
    <definedName name="_xlnm.Print_Area" localSheetId="0">sum!$A$1:$I$44</definedName>
    <definedName name="_xlnm.Print_Area" localSheetId="4">'Third Floor'!$A$1:$I$46</definedName>
  </definedNames>
  <calcPr calcId="181029"/>
</workbook>
</file>

<file path=xl/calcChain.xml><?xml version="1.0" encoding="utf-8"?>
<calcChain xmlns="http://schemas.openxmlformats.org/spreadsheetml/2006/main">
  <c r="I40" i="9" l="1"/>
  <c r="I42" i="9"/>
  <c r="I44" i="9" s="1"/>
  <c r="G29" i="9"/>
  <c r="G31" i="9"/>
  <c r="I31" i="9" s="1"/>
  <c r="G30" i="9"/>
  <c r="H30" i="9" s="1"/>
  <c r="G28" i="9"/>
  <c r="I28" i="9" s="1"/>
  <c r="G27" i="9"/>
  <c r="H27" i="9" s="1"/>
  <c r="G25" i="9"/>
  <c r="L25" i="9" s="1"/>
  <c r="G26" i="9"/>
  <c r="I26" i="9" s="1"/>
  <c r="G28" i="6"/>
  <c r="I28" i="6" s="1"/>
  <c r="G27" i="6"/>
  <c r="N35" i="9"/>
  <c r="N38" i="9" s="1"/>
  <c r="N40" i="9" s="1"/>
  <c r="H31" i="9"/>
  <c r="I29" i="9"/>
  <c r="H29" i="9"/>
  <c r="H28" i="9"/>
  <c r="I27" i="9"/>
  <c r="N37" i="8"/>
  <c r="N40" i="8" s="1"/>
  <c r="N42" i="8" s="1"/>
  <c r="I33" i="8"/>
  <c r="H33" i="8"/>
  <c r="I32" i="8"/>
  <c r="H32" i="8"/>
  <c r="I31" i="8"/>
  <c r="H31" i="8"/>
  <c r="I30" i="8"/>
  <c r="H30" i="8"/>
  <c r="I29" i="8"/>
  <c r="H29" i="8"/>
  <c r="I28" i="8"/>
  <c r="I34" i="8" s="1"/>
  <c r="H28" i="8"/>
  <c r="I27" i="8"/>
  <c r="H27" i="8"/>
  <c r="N37" i="7"/>
  <c r="N40" i="7" s="1"/>
  <c r="N42" i="7" s="1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N40" i="6"/>
  <c r="N42" i="6" s="1"/>
  <c r="N37" i="6"/>
  <c r="I33" i="6"/>
  <c r="H33" i="6"/>
  <c r="I32" i="6"/>
  <c r="H32" i="6"/>
  <c r="I31" i="6"/>
  <c r="H31" i="6"/>
  <c r="I30" i="6"/>
  <c r="H30" i="6"/>
  <c r="I29" i="6"/>
  <c r="H29" i="6"/>
  <c r="H28" i="6"/>
  <c r="I27" i="6"/>
  <c r="H27" i="6"/>
  <c r="H28" i="1"/>
  <c r="I28" i="1"/>
  <c r="H29" i="1"/>
  <c r="I29" i="1"/>
  <c r="H30" i="1"/>
  <c r="I30" i="1"/>
  <c r="H31" i="1"/>
  <c r="I31" i="1"/>
  <c r="H32" i="1"/>
  <c r="I32" i="1"/>
  <c r="H33" i="1"/>
  <c r="I33" i="1"/>
  <c r="I27" i="1"/>
  <c r="H27" i="1"/>
  <c r="I30" i="9" l="1"/>
  <c r="H26" i="9"/>
  <c r="H32" i="9" s="1"/>
  <c r="H25" i="9"/>
  <c r="I25" i="9"/>
  <c r="I34" i="6"/>
  <c r="H34" i="6"/>
  <c r="H35" i="6" s="1"/>
  <c r="H36" i="6" s="1"/>
  <c r="H37" i="6" s="1"/>
  <c r="H34" i="8"/>
  <c r="H35" i="8" s="1"/>
  <c r="H36" i="8" s="1"/>
  <c r="H37" i="8" s="1"/>
  <c r="H34" i="7"/>
  <c r="I34" i="7"/>
  <c r="H35" i="7" s="1"/>
  <c r="H36" i="7" s="1"/>
  <c r="H37" i="7" s="1"/>
  <c r="N44" i="9"/>
  <c r="N42" i="9"/>
  <c r="N44" i="7"/>
  <c r="N46" i="7"/>
  <c r="N46" i="8"/>
  <c r="N44" i="8"/>
  <c r="N46" i="6"/>
  <c r="N44" i="6"/>
  <c r="N37" i="1"/>
  <c r="N40" i="1" s="1"/>
  <c r="N42" i="1" s="1"/>
  <c r="I32" i="9" l="1"/>
  <c r="H33" i="9"/>
  <c r="H34" i="9" s="1"/>
  <c r="H35" i="9" s="1"/>
  <c r="N46" i="1"/>
  <c r="N44" i="1"/>
  <c r="H34" i="1"/>
  <c r="I34" i="1"/>
  <c r="H35" i="1" l="1"/>
  <c r="H36" i="1" s="1"/>
  <c r="H37" i="1" s="1"/>
</calcChain>
</file>

<file path=xl/sharedStrings.xml><?xml version="1.0" encoding="utf-8"?>
<sst xmlns="http://schemas.openxmlformats.org/spreadsheetml/2006/main" count="233" uniqueCount="51">
  <si>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</si>
  <si>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</si>
  <si>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</si>
  <si>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</si>
  <si>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</si>
  <si>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</si>
  <si>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</si>
  <si>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</si>
  <si>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Mr. M. Ali Siddiqui</t>
  </si>
  <si>
    <t>Sqft</t>
  </si>
  <si>
    <t>Sub Total Amount</t>
  </si>
  <si>
    <t>Approx Qty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</si>
  <si>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</si>
  <si>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</si>
  <si>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</si>
  <si>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</si>
  <si>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</si>
  <si>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</si>
  <si>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</si>
  <si>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</si>
  <si>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</si>
  <si>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</si>
  <si>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</si>
  <si>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</si>
  <si>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</si>
  <si>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</si>
  <si>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</si>
  <si>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</si>
  <si>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</si>
  <si>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</si>
  <si>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</si>
  <si>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</si>
  <si>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</si>
  <si>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INVOICE</t>
  </si>
  <si>
    <t>Invoice #</t>
  </si>
  <si>
    <t>072</t>
  </si>
  <si>
    <t>Running Bill for additional G.I Shet Metal duct &amp; insulation - NASTP</t>
  </si>
  <si>
    <t>GROUND FLOOR</t>
  </si>
  <si>
    <t>19 May 2023</t>
  </si>
  <si>
    <t>FIRST FLOOR</t>
  </si>
  <si>
    <t>BILL OF QUANTITIES</t>
  </si>
  <si>
    <t>RUNNING BILL</t>
  </si>
  <si>
    <t>Billed Qty</t>
  </si>
  <si>
    <t>SECOND FLOOR</t>
  </si>
  <si>
    <t>THIRD FLOOR</t>
  </si>
  <si>
    <t>BOQ Qty</t>
  </si>
  <si>
    <t>074</t>
  </si>
  <si>
    <t>release 70%</t>
  </si>
  <si>
    <t>Tax 7%</t>
  </si>
  <si>
    <t>chq</t>
  </si>
  <si>
    <t>rem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</si>
</sst>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43" fontId="4" fillId="0" borderId="0" xfId="0" applyNumberFormat="1" applyFont="1"/>
    <xf numFmtId="165" fontId="9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4" xfId="1" applyNumberFormat="1" applyFont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2" fillId="0" borderId="0" xfId="0" applyFont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4" fillId="2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40</xdr:row>
      <xdr:rowOff>76200</xdr:rowOff>
    </xdr:from>
    <xdr:to>
      <xdr:col>1</xdr:col>
      <xdr:colOff>695325</xdr:colOff>
      <xdr:row>42</xdr:row>
      <xdr:rowOff>206770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8E439-BB98-4DBE-B0E6-1393B7DC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11649075"/>
          <a:ext cx="793750" cy="606820"/>
        </a:xfrm>
        <a:prstGeom prst="rect">
          <a:avLst/>
        </a:prstGeom>
      </xdr:spPr>
    </xdr:pic>
    <xdr:clientData/>
  </xdr:twoCellAnchor>
  <xdr:twoCellAnchor>
    <xdr:from>
      <xdr:col>1</xdr:col>
      <xdr:colOff>1485899</xdr:colOff>
      <xdr:row>1</xdr:row>
      <xdr:rowOff>118054</xdr:rowOff>
    </xdr:from>
    <xdr:to>
      <xdr:col>8</xdr:col>
      <xdr:colOff>847724</xdr:colOff>
      <xdr:row>4</xdr:row>
      <xdr:rowOff>180974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F40AE3F8-9C59-40B3-A075-7194C00EA9B8}"/>
            </a:ext>
          </a:extLst>
        </xdr:cNvPr>
        <xdr:cNvSpPr txBox="1">
          <a:spLocks noChangeArrowheads="1"/>
        </xdr:cNvSpPr>
      </xdr:nvSpPr>
      <xdr:spPr bwMode="auto">
        <a:xfrm>
          <a:off x="1800224" y="356179"/>
          <a:ext cx="58769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435202</xdr:colOff>
      <xdr:row>0</xdr:row>
      <xdr:rowOff>47625</xdr:rowOff>
    </xdr:from>
    <xdr:to>
      <xdr:col>1</xdr:col>
      <xdr:colOff>1447800</xdr:colOff>
      <xdr:row>4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2E4223A9-6E42-4555-8DE2-0C835AA6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527" y="4762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1769726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14DC85B2-9736-4F05-B597-A65E6BFE0658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40067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2CAD1C60-2707-48DD-90F4-B057C372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3434-AF66-4B72-A3ED-95291DFBC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2122151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399B4951-D98E-48CE-AE35-78184B5B32ED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9531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CCAA43A1-AD17-4D5A-A9ED-59FF3A6E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8E8D5F-3688-4B08-850C-CCFA8911A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2122151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E765B5B-083B-417D-9029-E7EE2F2DB5FD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9531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6464EC26-A2DD-47A5-8AD5-FA70A817F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4E6B8-AB6B-4D1E-B4CF-0BFCCE4B0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2122151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7F97ABA4-C19F-410E-8AA0-0B4D1FDA76D0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9531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C5B6CD5C-45D8-4EDD-878F-00C140734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A67-879B-4693-BDC7-6C2642FF6A0F}">
  <dimension ref="A7:P46"/>
  <sheetViews>
    <sheetView tabSelected="1" topLeftCell="A7" zoomScaleNormal="100" workbookViewId="0">
      <selection activeCell="I41" sqref="I41"/>
    </sheetView>
  </sheetViews>
  <sheetFormatPr defaultColWidth="8.85546875" defaultRowHeight="18.75" x14ac:dyDescent="0.3"/>
  <cols>
    <col min="1" max="1" width="4.7109375" style="3" customWidth="1"/>
    <col min="2" max="2" width="40.71093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4.57031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7" spans="1:9" s="41" customFormat="1" ht="15.75" x14ac:dyDescent="0.25">
      <c r="A7" s="40"/>
      <c r="C7" s="40"/>
      <c r="D7" s="40"/>
      <c r="E7" s="42"/>
      <c r="F7" s="45"/>
      <c r="G7" s="45"/>
      <c r="H7" s="44" t="s">
        <v>14</v>
      </c>
      <c r="I7" s="29" t="s">
        <v>38</v>
      </c>
    </row>
    <row r="8" spans="1:9" s="41" customFormat="1" ht="15.75" x14ac:dyDescent="0.25">
      <c r="A8" s="50"/>
      <c r="B8" s="50"/>
      <c r="C8" s="43"/>
      <c r="D8" s="40"/>
      <c r="F8" s="45"/>
      <c r="G8" s="45"/>
      <c r="H8" s="44" t="s">
        <v>34</v>
      </c>
      <c r="I8" s="30" t="s">
        <v>46</v>
      </c>
    </row>
    <row r="9" spans="1:9" s="41" customFormat="1" ht="15.75" x14ac:dyDescent="0.25">
      <c r="A9" s="51"/>
      <c r="B9" s="51"/>
      <c r="C9" s="43"/>
      <c r="D9" s="40"/>
      <c r="F9" s="45"/>
      <c r="G9" s="45"/>
      <c r="H9" s="44" t="s">
        <v>16</v>
      </c>
      <c r="I9" s="31" t="s">
        <v>17</v>
      </c>
    </row>
    <row r="10" spans="1:9" ht="9" customHeight="1" x14ac:dyDescent="0.3">
      <c r="A10" s="28"/>
      <c r="B10" s="28"/>
      <c r="C10" s="23"/>
      <c r="E10" s="2"/>
      <c r="F10" s="34"/>
      <c r="G10" s="34"/>
      <c r="H10" s="34"/>
      <c r="I10" s="35"/>
    </row>
    <row r="11" spans="1:9" x14ac:dyDescent="0.3">
      <c r="A11" s="24" t="s">
        <v>15</v>
      </c>
      <c r="B11" s="24"/>
      <c r="C11" s="23"/>
      <c r="E11" s="2"/>
    </row>
    <row r="12" spans="1:9" x14ac:dyDescent="0.3">
      <c r="A12" s="52" t="s">
        <v>18</v>
      </c>
      <c r="B12" s="52"/>
      <c r="C12" s="52"/>
      <c r="D12" s="37"/>
      <c r="E12" s="26"/>
      <c r="F12" s="27"/>
      <c r="G12" s="27"/>
      <c r="H12" s="2"/>
      <c r="I12" s="2"/>
    </row>
    <row r="13" spans="1:9" x14ac:dyDescent="0.3">
      <c r="A13" s="52" t="s">
        <v>19</v>
      </c>
      <c r="B13" s="52"/>
      <c r="C13" s="25"/>
      <c r="D13" s="37"/>
      <c r="E13" s="26"/>
      <c r="F13" s="27"/>
      <c r="G13" s="27"/>
      <c r="H13" s="2"/>
      <c r="I13" s="2"/>
    </row>
    <row r="14" spans="1:9" x14ac:dyDescent="0.3">
      <c r="A14" s="24" t="s">
        <v>20</v>
      </c>
      <c r="B14" s="24"/>
      <c r="C14" s="23"/>
      <c r="D14" s="53"/>
      <c r="E14" s="53"/>
      <c r="F14" s="27"/>
      <c r="G14" s="27"/>
      <c r="H14" s="2"/>
      <c r="I14" s="2"/>
    </row>
    <row r="15" spans="1:9" ht="8.25" customHeight="1" x14ac:dyDescent="0.3"/>
    <row r="16" spans="1:9" ht="21" x14ac:dyDescent="0.35">
      <c r="A16" s="49" t="s">
        <v>8</v>
      </c>
      <c r="B16" s="49"/>
      <c r="C16" s="49"/>
      <c r="D16" s="49"/>
      <c r="E16" s="49"/>
      <c r="F16" s="49"/>
      <c r="G16" s="49"/>
      <c r="H16" s="49"/>
      <c r="I16" s="49"/>
    </row>
    <row r="17" spans="1:16" hidden="1" x14ac:dyDescent="0.3">
      <c r="A17" s="54" t="s">
        <v>2</v>
      </c>
      <c r="B17" s="54"/>
      <c r="C17" s="54"/>
      <c r="D17" s="54"/>
      <c r="E17" s="54"/>
      <c r="F17" s="54"/>
      <c r="G17" s="54"/>
      <c r="H17" s="54"/>
      <c r="I17" s="54"/>
      <c r="J17" s="6"/>
      <c r="K17" s="6"/>
      <c r="L17" s="6"/>
      <c r="M17" s="6"/>
      <c r="N17" s="6"/>
      <c r="O17" s="4"/>
      <c r="P17" s="5"/>
    </row>
    <row r="18" spans="1:16" ht="6" customHeight="1" x14ac:dyDescent="0.35">
      <c r="A18" s="7"/>
      <c r="B18" s="7"/>
      <c r="C18" s="8"/>
      <c r="D18" s="7"/>
      <c r="E18" s="7"/>
      <c r="F18" s="7"/>
      <c r="G18" s="7"/>
      <c r="H18" s="7"/>
      <c r="I18" s="7"/>
      <c r="J18" s="6"/>
      <c r="K18" s="6"/>
      <c r="L18" s="6"/>
      <c r="M18" s="6"/>
      <c r="N18" s="6"/>
      <c r="O18" s="4"/>
      <c r="P18" s="5"/>
    </row>
    <row r="19" spans="1:16" ht="31.5" x14ac:dyDescent="0.5">
      <c r="A19" s="55" t="s">
        <v>33</v>
      </c>
      <c r="B19" s="55"/>
      <c r="C19" s="55"/>
      <c r="D19" s="55"/>
      <c r="E19" s="55"/>
      <c r="F19" s="55"/>
      <c r="G19" s="55"/>
      <c r="H19" s="55"/>
      <c r="I19" s="55"/>
    </row>
    <row r="20" spans="1:16" ht="6" customHeight="1" x14ac:dyDescent="0.3"/>
    <row r="21" spans="1:16" ht="21" x14ac:dyDescent="0.3">
      <c r="A21" s="56" t="s">
        <v>36</v>
      </c>
      <c r="B21" s="56"/>
      <c r="C21" s="56"/>
      <c r="D21" s="56"/>
      <c r="E21" s="56"/>
      <c r="F21" s="56"/>
      <c r="G21" s="56"/>
      <c r="H21" s="56"/>
      <c r="I21" s="56"/>
    </row>
    <row r="22" spans="1:16" ht="9" customHeight="1" x14ac:dyDescent="0.3"/>
    <row r="23" spans="1:16" ht="19.5" customHeight="1" x14ac:dyDescent="0.3">
      <c r="A23" s="57" t="s">
        <v>0</v>
      </c>
      <c r="B23" s="57" t="s">
        <v>3</v>
      </c>
      <c r="C23" s="58" t="s">
        <v>40</v>
      </c>
      <c r="D23" s="58"/>
      <c r="E23" s="58"/>
      <c r="F23" s="58"/>
      <c r="G23" s="59" t="s">
        <v>41</v>
      </c>
      <c r="H23" s="60"/>
      <c r="I23" s="61"/>
    </row>
    <row r="24" spans="1:16" ht="37.5" customHeight="1" x14ac:dyDescent="0.3">
      <c r="A24" s="57"/>
      <c r="B24" s="57"/>
      <c r="C24" s="20" t="s">
        <v>1</v>
      </c>
      <c r="D24" s="22" t="s">
        <v>45</v>
      </c>
      <c r="E24" s="21" t="s">
        <v>5</v>
      </c>
      <c r="F24" s="21" t="s">
        <v>6</v>
      </c>
      <c r="G24" s="22" t="s">
        <v>42</v>
      </c>
      <c r="H24" s="21" t="s">
        <v>12</v>
      </c>
      <c r="I24" s="21" t="s">
        <v>13</v>
      </c>
    </row>
    <row r="25" spans="1:16" s="13" customFormat="1" ht="63" x14ac:dyDescent="0.25">
      <c r="A25" s="15">
        <v>1</v>
      </c>
      <c r="B25" s="14" t="s">
        <v>31</v>
      </c>
      <c r="C25" s="15" t="s">
        <v>9</v>
      </c>
      <c r="D25" s="38">
        <v>13000</v>
      </c>
      <c r="E25" s="19">
        <v>325</v>
      </c>
      <c r="F25" s="19">
        <v>80</v>
      </c>
      <c r="G25" s="47">
        <f>8961+62</f>
        <v>9023</v>
      </c>
      <c r="H25" s="16">
        <f>G25*E25</f>
        <v>2932475</v>
      </c>
      <c r="I25" s="19">
        <f>G25*F25</f>
        <v>721840</v>
      </c>
      <c r="K25" s="13">
        <v>70</v>
      </c>
      <c r="L25" s="32">
        <f>G25+62</f>
        <v>9085</v>
      </c>
      <c r="M25" s="32"/>
    </row>
    <row r="26" spans="1:16" s="13" customFormat="1" ht="110.25" x14ac:dyDescent="0.25">
      <c r="A26" s="15">
        <v>2</v>
      </c>
      <c r="B26" s="14" t="s">
        <v>32</v>
      </c>
      <c r="C26" s="15" t="s">
        <v>9</v>
      </c>
      <c r="D26" s="38">
        <v>13000</v>
      </c>
      <c r="E26" s="19">
        <v>185</v>
      </c>
      <c r="F26" s="19">
        <v>70</v>
      </c>
      <c r="G26" s="47">
        <f>8961+62</f>
        <v>9023</v>
      </c>
      <c r="H26" s="16">
        <f t="shared" ref="H26:H31" si="0">G26*E26</f>
        <v>1669255</v>
      </c>
      <c r="I26" s="19">
        <f t="shared" ref="I26:I31" si="1">G26*F26</f>
        <v>631610</v>
      </c>
      <c r="K26" s="13">
        <v>70</v>
      </c>
      <c r="L26" s="32"/>
      <c r="M26" s="32"/>
    </row>
    <row r="27" spans="1:16" s="13" customFormat="1" ht="31.5" x14ac:dyDescent="0.25">
      <c r="A27" s="15">
        <v>3</v>
      </c>
      <c r="B27" s="14" t="s">
        <v>24</v>
      </c>
      <c r="C27" s="15" t="s">
        <v>25</v>
      </c>
      <c r="D27" s="38">
        <v>300</v>
      </c>
      <c r="E27" s="19">
        <v>350</v>
      </c>
      <c r="F27" s="19">
        <v>100</v>
      </c>
      <c r="G27" s="38">
        <f>150+125</f>
        <v>275</v>
      </c>
      <c r="H27" s="16">
        <f t="shared" si="0"/>
        <v>96250</v>
      </c>
      <c r="I27" s="19">
        <f t="shared" si="1"/>
        <v>27500</v>
      </c>
      <c r="K27" s="13">
        <v>20</v>
      </c>
      <c r="L27" s="33"/>
      <c r="M27" s="33"/>
    </row>
    <row r="28" spans="1:16" s="13" customFormat="1" ht="31.5" x14ac:dyDescent="0.25">
      <c r="A28" s="15">
        <v>4</v>
      </c>
      <c r="B28" s="14" t="s">
        <v>26</v>
      </c>
      <c r="C28" s="15" t="s">
        <v>27</v>
      </c>
      <c r="D28" s="38">
        <v>120</v>
      </c>
      <c r="E28" s="19">
        <v>300</v>
      </c>
      <c r="F28" s="19">
        <v>25</v>
      </c>
      <c r="G28" s="38">
        <f>60+24</f>
        <v>84</v>
      </c>
      <c r="H28" s="16">
        <f t="shared" si="0"/>
        <v>25200</v>
      </c>
      <c r="I28" s="19">
        <f t="shared" si="1"/>
        <v>2100</v>
      </c>
      <c r="K28" s="13">
        <v>20</v>
      </c>
      <c r="L28" s="33"/>
      <c r="M28" s="33"/>
    </row>
    <row r="29" spans="1:16" s="13" customFormat="1" ht="47.25" x14ac:dyDescent="0.25">
      <c r="A29" s="15">
        <v>5</v>
      </c>
      <c r="B29" s="14" t="s">
        <v>28</v>
      </c>
      <c r="C29" s="15" t="s">
        <v>27</v>
      </c>
      <c r="D29" s="38">
        <v>120</v>
      </c>
      <c r="E29" s="19">
        <v>400</v>
      </c>
      <c r="F29" s="19">
        <v>100</v>
      </c>
      <c r="G29" s="38">
        <f>60+24</f>
        <v>84</v>
      </c>
      <c r="H29" s="16">
        <f t="shared" si="0"/>
        <v>33600</v>
      </c>
      <c r="I29" s="19">
        <f t="shared" si="1"/>
        <v>8400</v>
      </c>
      <c r="K29" s="13">
        <v>20</v>
      </c>
      <c r="L29" s="33"/>
      <c r="M29" s="33"/>
    </row>
    <row r="30" spans="1:16" s="13" customFormat="1" ht="31.5" x14ac:dyDescent="0.25">
      <c r="A30" s="15">
        <v>6</v>
      </c>
      <c r="B30" s="14" t="s">
        <v>29</v>
      </c>
      <c r="C30" s="15" t="s">
        <v>27</v>
      </c>
      <c r="D30" s="38">
        <v>60</v>
      </c>
      <c r="E30" s="19">
        <v>1600</v>
      </c>
      <c r="F30" s="19">
        <v>300</v>
      </c>
      <c r="G30" s="38">
        <f>30+12</f>
        <v>42</v>
      </c>
      <c r="H30" s="16">
        <f t="shared" si="0"/>
        <v>67200</v>
      </c>
      <c r="I30" s="19">
        <f t="shared" si="1"/>
        <v>12600</v>
      </c>
      <c r="K30" s="13">
        <v>20</v>
      </c>
      <c r="L30" s="33"/>
      <c r="M30" s="33"/>
    </row>
    <row r="31" spans="1:16" s="13" customFormat="1" ht="63" x14ac:dyDescent="0.25">
      <c r="A31" s="15">
        <v>7</v>
      </c>
      <c r="B31" s="14" t="s">
        <v>30</v>
      </c>
      <c r="C31" s="15" t="s">
        <v>27</v>
      </c>
      <c r="D31" s="38">
        <v>60</v>
      </c>
      <c r="E31" s="19">
        <v>1400</v>
      </c>
      <c r="F31" s="19">
        <v>200</v>
      </c>
      <c r="G31" s="38">
        <f>30+12</f>
        <v>42</v>
      </c>
      <c r="H31" s="16">
        <f t="shared" si="0"/>
        <v>58800</v>
      </c>
      <c r="I31" s="19">
        <f t="shared" si="1"/>
        <v>8400</v>
      </c>
      <c r="K31" s="13">
        <v>20</v>
      </c>
      <c r="L31" s="33"/>
      <c r="M31" s="33"/>
    </row>
    <row r="32" spans="1:16" s="13" customFormat="1" ht="26.25" customHeight="1" x14ac:dyDescent="0.25">
      <c r="A32" s="63" t="s">
        <v>10</v>
      </c>
      <c r="B32" s="63"/>
      <c r="C32" s="63"/>
      <c r="D32" s="63"/>
      <c r="E32" s="63"/>
      <c r="F32" s="63"/>
      <c r="G32" s="64"/>
      <c r="H32" s="36">
        <f>SUM(H25:H31)</f>
        <v>4882780</v>
      </c>
      <c r="I32" s="36">
        <f>SUM(I25:I31)</f>
        <v>1412450</v>
      </c>
    </row>
    <row r="33" spans="1:14" s="13" customFormat="1" x14ac:dyDescent="0.25">
      <c r="A33" s="63" t="s">
        <v>21</v>
      </c>
      <c r="B33" s="63"/>
      <c r="C33" s="63"/>
      <c r="D33" s="63"/>
      <c r="E33" s="63"/>
      <c r="F33" s="63"/>
      <c r="G33" s="64"/>
      <c r="H33" s="65">
        <f>H32+I32</f>
        <v>6295230</v>
      </c>
      <c r="I33" s="65"/>
      <c r="M33" s="4">
        <v>6999000</v>
      </c>
      <c r="N33" s="4">
        <v>2025000</v>
      </c>
    </row>
    <row r="34" spans="1:14" s="13" customFormat="1" x14ac:dyDescent="0.25">
      <c r="A34" s="63" t="s">
        <v>22</v>
      </c>
      <c r="B34" s="63"/>
      <c r="C34" s="63"/>
      <c r="D34" s="63"/>
      <c r="E34" s="63"/>
      <c r="F34" s="63"/>
      <c r="G34" s="64"/>
      <c r="H34" s="65">
        <f>H33*13%</f>
        <v>818379.9</v>
      </c>
      <c r="I34" s="65"/>
      <c r="L34" s="33"/>
      <c r="M34" s="33"/>
    </row>
    <row r="35" spans="1:14" s="13" customFormat="1" x14ac:dyDescent="0.25">
      <c r="A35" s="63" t="s">
        <v>23</v>
      </c>
      <c r="B35" s="63"/>
      <c r="C35" s="63"/>
      <c r="D35" s="63"/>
      <c r="E35" s="63"/>
      <c r="F35" s="63"/>
      <c r="G35" s="64"/>
      <c r="H35" s="65">
        <f>H34+H33</f>
        <v>7113609.9000000004</v>
      </c>
      <c r="I35" s="65"/>
      <c r="L35" s="33"/>
      <c r="M35" s="33"/>
      <c r="N35" s="32">
        <f>N33+M33</f>
        <v>9024000</v>
      </c>
    </row>
    <row r="36" spans="1:14" s="1" customFormat="1" ht="6.75" customHeight="1" x14ac:dyDescent="0.25">
      <c r="A36" s="62"/>
      <c r="B36" s="62"/>
      <c r="C36" s="62"/>
      <c r="D36" s="39"/>
    </row>
    <row r="37" spans="1:14" ht="6" customHeight="1" x14ac:dyDescent="0.3">
      <c r="K37" s="18"/>
    </row>
    <row r="38" spans="1:14" x14ac:dyDescent="0.3">
      <c r="A38" s="9" t="s">
        <v>4</v>
      </c>
      <c r="B38" s="10"/>
      <c r="N38" s="18">
        <f>N35*13%</f>
        <v>1173120</v>
      </c>
    </row>
    <row r="39" spans="1:14" ht="10.5" customHeight="1" x14ac:dyDescent="0.3">
      <c r="A39" s="9"/>
      <c r="B39" s="10"/>
    </row>
    <row r="40" spans="1:14" ht="21" x14ac:dyDescent="0.3">
      <c r="A40" s="17" t="s">
        <v>7</v>
      </c>
      <c r="B40" s="10"/>
      <c r="H40" s="4" t="s">
        <v>47</v>
      </c>
      <c r="I40" s="5">
        <f>H35*70%</f>
        <v>4979526.93</v>
      </c>
      <c r="N40" s="18">
        <f>N38+N35</f>
        <v>10197120</v>
      </c>
    </row>
    <row r="41" spans="1:14" x14ac:dyDescent="0.3">
      <c r="A41" s="9"/>
      <c r="B41" s="9"/>
    </row>
    <row r="42" spans="1:14" x14ac:dyDescent="0.3">
      <c r="A42" s="11"/>
      <c r="B42" s="12"/>
      <c r="H42" s="4" t="s">
        <v>48</v>
      </c>
      <c r="I42" s="5">
        <f>I40*7%</f>
        <v>348566.88510000001</v>
      </c>
      <c r="N42" s="18">
        <f>N40*50%</f>
        <v>5098560</v>
      </c>
    </row>
    <row r="43" spans="1:14" x14ac:dyDescent="0.3">
      <c r="N43" s="46"/>
    </row>
    <row r="44" spans="1:14" x14ac:dyDescent="0.3">
      <c r="H44" s="4" t="s">
        <v>49</v>
      </c>
      <c r="I44" s="5">
        <f>I40-I42</f>
        <v>4630960.0449000001</v>
      </c>
      <c r="N44" s="46">
        <f>N40*52%</f>
        <v>5302502.4000000004</v>
      </c>
    </row>
    <row r="46" spans="1:14" x14ac:dyDescent="0.3">
      <c r="H46" s="66" t="s">
        <v>50</v>
      </c>
    </row>
  </sheetData>
  <mergeCells count="21">
    <mergeCell ref="A36:C36"/>
    <mergeCell ref="A32:G32"/>
    <mergeCell ref="A33:G33"/>
    <mergeCell ref="H33:I33"/>
    <mergeCell ref="A34:G34"/>
    <mergeCell ref="H34:I34"/>
    <mergeCell ref="A35:G35"/>
    <mergeCell ref="H35:I35"/>
    <mergeCell ref="A17:I17"/>
    <mergeCell ref="A19:I19"/>
    <mergeCell ref="A21:I21"/>
    <mergeCell ref="A23:A24"/>
    <mergeCell ref="B23:B24"/>
    <mergeCell ref="C23:F23"/>
    <mergeCell ref="G23:I23"/>
    <mergeCell ref="A16:I16"/>
    <mergeCell ref="A8:B8"/>
    <mergeCell ref="A9:B9"/>
    <mergeCell ref="A12:C12"/>
    <mergeCell ref="A13:B13"/>
    <mergeCell ref="D14:E14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P46"/>
  <sheetViews>
    <sheetView topLeftCell="A22" zoomScaleNormal="100" workbookViewId="0">
      <selection activeCell="G27" sqref="G27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50"/>
      <c r="B9" s="50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51"/>
      <c r="B10" s="51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52" t="s">
        <v>18</v>
      </c>
      <c r="B13" s="52"/>
      <c r="C13" s="52"/>
      <c r="D13" s="37"/>
      <c r="E13" s="26"/>
      <c r="F13" s="27"/>
      <c r="G13" s="27"/>
      <c r="H13" s="2"/>
      <c r="I13" s="2"/>
    </row>
    <row r="14" spans="1:9" x14ac:dyDescent="0.3">
      <c r="A14" s="52" t="s">
        <v>19</v>
      </c>
      <c r="B14" s="52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53"/>
      <c r="E15" s="53"/>
      <c r="F15" s="27"/>
      <c r="G15" s="27"/>
      <c r="H15" s="2"/>
      <c r="I15" s="2"/>
    </row>
    <row r="16" spans="1:9" ht="8.25" customHeight="1" x14ac:dyDescent="0.3"/>
    <row r="17" spans="1:16" ht="21" x14ac:dyDescent="0.35">
      <c r="A17" s="49" t="s">
        <v>8</v>
      </c>
      <c r="B17" s="49"/>
      <c r="C17" s="49"/>
      <c r="D17" s="49"/>
      <c r="E17" s="49"/>
      <c r="F17" s="49"/>
      <c r="G17" s="49"/>
      <c r="H17" s="49"/>
      <c r="I17" s="49"/>
    </row>
    <row r="18" spans="1:16" hidden="1" x14ac:dyDescent="0.3">
      <c r="A18" s="54" t="s">
        <v>2</v>
      </c>
      <c r="B18" s="54"/>
      <c r="C18" s="54"/>
      <c r="D18" s="54"/>
      <c r="E18" s="54"/>
      <c r="F18" s="54"/>
      <c r="G18" s="54"/>
      <c r="H18" s="54"/>
      <c r="I18" s="54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55" t="s">
        <v>33</v>
      </c>
      <c r="B20" s="55"/>
      <c r="C20" s="55"/>
      <c r="D20" s="55"/>
      <c r="E20" s="55"/>
      <c r="F20" s="55"/>
      <c r="G20" s="55"/>
      <c r="H20" s="55"/>
      <c r="I20" s="55"/>
    </row>
    <row r="21" spans="1:16" ht="6" customHeight="1" x14ac:dyDescent="0.3"/>
    <row r="22" spans="1:16" ht="21" x14ac:dyDescent="0.3">
      <c r="A22" s="56" t="s">
        <v>36</v>
      </c>
      <c r="B22" s="56"/>
      <c r="C22" s="56"/>
      <c r="D22" s="56"/>
      <c r="E22" s="56"/>
      <c r="F22" s="56"/>
      <c r="G22" s="56"/>
      <c r="H22" s="56"/>
      <c r="I22" s="56"/>
    </row>
    <row r="23" spans="1:16" ht="9" customHeight="1" x14ac:dyDescent="0.3"/>
    <row r="24" spans="1:16" ht="19.5" customHeight="1" x14ac:dyDescent="0.3">
      <c r="A24" s="57" t="s">
        <v>0</v>
      </c>
      <c r="B24" s="57" t="s">
        <v>3</v>
      </c>
      <c r="C24" s="58" t="s">
        <v>40</v>
      </c>
      <c r="D24" s="58"/>
      <c r="E24" s="58"/>
      <c r="F24" s="58"/>
      <c r="G24" s="59" t="s">
        <v>41</v>
      </c>
      <c r="H24" s="60"/>
      <c r="I24" s="61"/>
    </row>
    <row r="25" spans="1:16" ht="37.5" customHeight="1" x14ac:dyDescent="0.3">
      <c r="A25" s="57"/>
      <c r="B25" s="57"/>
      <c r="C25" s="20" t="s">
        <v>1</v>
      </c>
      <c r="D25" s="22" t="s">
        <v>45</v>
      </c>
      <c r="E25" s="21" t="s">
        <v>5</v>
      </c>
      <c r="F25" s="21" t="s">
        <v>6</v>
      </c>
      <c r="G25" s="22" t="s">
        <v>42</v>
      </c>
      <c r="H25" s="21" t="s">
        <v>12</v>
      </c>
      <c r="I25" s="21" t="s">
        <v>13</v>
      </c>
    </row>
    <row r="26" spans="1:16" x14ac:dyDescent="0.3">
      <c r="A26" s="20"/>
      <c r="B26" s="48" t="s">
        <v>37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v>318</v>
      </c>
      <c r="H27" s="16">
        <f>G27*E27</f>
        <v>103350</v>
      </c>
      <c r="I27" s="19">
        <f>G27*F27</f>
        <v>25440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v>318</v>
      </c>
      <c r="H28" s="16">
        <f t="shared" ref="H28:H33" si="0">G28*E28</f>
        <v>58830</v>
      </c>
      <c r="I28" s="19">
        <f t="shared" ref="I28:I33" si="1">G28*F28</f>
        <v>22260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150</v>
      </c>
      <c r="H29" s="16">
        <f t="shared" si="0"/>
        <v>52500</v>
      </c>
      <c r="I29" s="19">
        <f t="shared" si="1"/>
        <v>15000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60</v>
      </c>
      <c r="H30" s="16">
        <f t="shared" si="0"/>
        <v>18000</v>
      </c>
      <c r="I30" s="19">
        <f t="shared" si="1"/>
        <v>1500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60</v>
      </c>
      <c r="H31" s="16">
        <f t="shared" si="0"/>
        <v>24000</v>
      </c>
      <c r="I31" s="19">
        <f t="shared" si="1"/>
        <v>6000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30</v>
      </c>
      <c r="H32" s="16">
        <f t="shared" si="0"/>
        <v>48000</v>
      </c>
      <c r="I32" s="19">
        <f t="shared" si="1"/>
        <v>9000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30</v>
      </c>
      <c r="H33" s="16">
        <f t="shared" si="0"/>
        <v>42000</v>
      </c>
      <c r="I33" s="19">
        <f t="shared" si="1"/>
        <v>6000</v>
      </c>
      <c r="K33" s="13">
        <v>20</v>
      </c>
      <c r="L33" s="33"/>
      <c r="M33" s="33"/>
    </row>
    <row r="34" spans="1:14" s="13" customFormat="1" ht="26.25" customHeight="1" x14ac:dyDescent="0.25">
      <c r="A34" s="63" t="s">
        <v>10</v>
      </c>
      <c r="B34" s="63"/>
      <c r="C34" s="63"/>
      <c r="D34" s="63"/>
      <c r="E34" s="63"/>
      <c r="F34" s="63"/>
      <c r="G34" s="64"/>
      <c r="H34" s="36">
        <f>SUM(H27:H33)</f>
        <v>346680</v>
      </c>
      <c r="I34" s="36">
        <f>SUM(I27:I33)</f>
        <v>85200</v>
      </c>
    </row>
    <row r="35" spans="1:14" s="13" customFormat="1" x14ac:dyDescent="0.25">
      <c r="A35" s="63" t="s">
        <v>21</v>
      </c>
      <c r="B35" s="63"/>
      <c r="C35" s="63"/>
      <c r="D35" s="63"/>
      <c r="E35" s="63"/>
      <c r="F35" s="63"/>
      <c r="G35" s="64"/>
      <c r="H35" s="65">
        <f>H34+I34</f>
        <v>431880</v>
      </c>
      <c r="I35" s="65"/>
      <c r="M35" s="4">
        <v>6999000</v>
      </c>
      <c r="N35" s="4">
        <v>2025000</v>
      </c>
    </row>
    <row r="36" spans="1:14" s="13" customFormat="1" x14ac:dyDescent="0.25">
      <c r="A36" s="63" t="s">
        <v>22</v>
      </c>
      <c r="B36" s="63"/>
      <c r="C36" s="63"/>
      <c r="D36" s="63"/>
      <c r="E36" s="63"/>
      <c r="F36" s="63"/>
      <c r="G36" s="64"/>
      <c r="H36" s="65">
        <f>H35*13%</f>
        <v>56144.4</v>
      </c>
      <c r="I36" s="65"/>
      <c r="L36" s="33"/>
      <c r="M36" s="33"/>
    </row>
    <row r="37" spans="1:14" s="13" customFormat="1" x14ac:dyDescent="0.25">
      <c r="A37" s="63" t="s">
        <v>23</v>
      </c>
      <c r="B37" s="63"/>
      <c r="C37" s="63"/>
      <c r="D37" s="63"/>
      <c r="E37" s="63"/>
      <c r="F37" s="63"/>
      <c r="G37" s="64"/>
      <c r="H37" s="65">
        <f>H36+H35</f>
        <v>488024.4</v>
      </c>
      <c r="I37" s="65"/>
      <c r="L37" s="33"/>
      <c r="M37" s="33"/>
      <c r="N37" s="32">
        <f>N35+M35</f>
        <v>9024000</v>
      </c>
    </row>
    <row r="38" spans="1:14" s="1" customFormat="1" ht="6.75" customHeight="1" x14ac:dyDescent="0.25">
      <c r="A38" s="62"/>
      <c r="B38" s="62"/>
      <c r="C38" s="62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13:C13"/>
    <mergeCell ref="A14:B14"/>
    <mergeCell ref="D15:E15"/>
    <mergeCell ref="A9:B9"/>
    <mergeCell ref="A10:B10"/>
    <mergeCell ref="A38:C38"/>
    <mergeCell ref="A17:I17"/>
    <mergeCell ref="A18:I18"/>
    <mergeCell ref="A20:I20"/>
    <mergeCell ref="A22:I22"/>
    <mergeCell ref="H35:I35"/>
    <mergeCell ref="H36:I36"/>
    <mergeCell ref="H37:I37"/>
    <mergeCell ref="A34:G34"/>
    <mergeCell ref="A35:G35"/>
    <mergeCell ref="A36:G36"/>
    <mergeCell ref="A37:G37"/>
    <mergeCell ref="A24:A25"/>
    <mergeCell ref="B24:B25"/>
    <mergeCell ref="C24:F24"/>
    <mergeCell ref="G24:I24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684C-991C-49C4-9377-7E0131CAD2CD}">
  <dimension ref="A8:P46"/>
  <sheetViews>
    <sheetView topLeftCell="A22" zoomScaleNormal="100" workbookViewId="0">
      <selection activeCell="A34" sqref="A34:G34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50"/>
      <c r="B9" s="50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51"/>
      <c r="B10" s="51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52" t="s">
        <v>18</v>
      </c>
      <c r="B13" s="52"/>
      <c r="C13" s="52"/>
      <c r="D13" s="37"/>
      <c r="E13" s="26"/>
      <c r="F13" s="27"/>
      <c r="G13" s="27"/>
      <c r="H13" s="2"/>
      <c r="I13" s="2"/>
    </row>
    <row r="14" spans="1:9" x14ac:dyDescent="0.3">
      <c r="A14" s="52" t="s">
        <v>19</v>
      </c>
      <c r="B14" s="52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53"/>
      <c r="E15" s="53"/>
      <c r="F15" s="27"/>
      <c r="G15" s="27"/>
      <c r="H15" s="2"/>
      <c r="I15" s="2"/>
    </row>
    <row r="16" spans="1:9" ht="8.25" customHeight="1" x14ac:dyDescent="0.3"/>
    <row r="17" spans="1:16" ht="21" x14ac:dyDescent="0.35">
      <c r="A17" s="49" t="s">
        <v>8</v>
      </c>
      <c r="B17" s="49"/>
      <c r="C17" s="49"/>
      <c r="D17" s="49"/>
      <c r="E17" s="49"/>
      <c r="F17" s="49"/>
      <c r="G17" s="49"/>
      <c r="H17" s="49"/>
      <c r="I17" s="49"/>
    </row>
    <row r="18" spans="1:16" hidden="1" x14ac:dyDescent="0.3">
      <c r="A18" s="54" t="s">
        <v>2</v>
      </c>
      <c r="B18" s="54"/>
      <c r="C18" s="54"/>
      <c r="D18" s="54"/>
      <c r="E18" s="54"/>
      <c r="F18" s="54"/>
      <c r="G18" s="54"/>
      <c r="H18" s="54"/>
      <c r="I18" s="54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55" t="s">
        <v>33</v>
      </c>
      <c r="B20" s="55"/>
      <c r="C20" s="55"/>
      <c r="D20" s="55"/>
      <c r="E20" s="55"/>
      <c r="F20" s="55"/>
      <c r="G20" s="55"/>
      <c r="H20" s="55"/>
      <c r="I20" s="55"/>
    </row>
    <row r="21" spans="1:16" ht="6" customHeight="1" x14ac:dyDescent="0.3"/>
    <row r="22" spans="1:16" ht="21" x14ac:dyDescent="0.3">
      <c r="A22" s="56" t="s">
        <v>36</v>
      </c>
      <c r="B22" s="56"/>
      <c r="C22" s="56"/>
      <c r="D22" s="56"/>
      <c r="E22" s="56"/>
      <c r="F22" s="56"/>
      <c r="G22" s="56"/>
      <c r="H22" s="56"/>
      <c r="I22" s="56"/>
    </row>
    <row r="23" spans="1:16" ht="9" customHeight="1" x14ac:dyDescent="0.3"/>
    <row r="24" spans="1:16" ht="19.5" customHeight="1" x14ac:dyDescent="0.3">
      <c r="A24" s="57" t="s">
        <v>0</v>
      </c>
      <c r="B24" s="57" t="s">
        <v>3</v>
      </c>
      <c r="C24" s="58" t="s">
        <v>40</v>
      </c>
      <c r="D24" s="58"/>
      <c r="E24" s="58"/>
      <c r="F24" s="58"/>
      <c r="G24" s="59" t="s">
        <v>41</v>
      </c>
      <c r="H24" s="60"/>
      <c r="I24" s="61"/>
    </row>
    <row r="25" spans="1:16" ht="37.5" customHeight="1" x14ac:dyDescent="0.3">
      <c r="A25" s="57"/>
      <c r="B25" s="57"/>
      <c r="C25" s="20" t="s">
        <v>1</v>
      </c>
      <c r="D25" s="22" t="s">
        <v>42</v>
      </c>
      <c r="E25" s="21" t="s">
        <v>5</v>
      </c>
      <c r="F25" s="21" t="s">
        <v>6</v>
      </c>
      <c r="G25" s="22" t="s">
        <v>11</v>
      </c>
      <c r="H25" s="21" t="s">
        <v>12</v>
      </c>
      <c r="I25" s="21" t="s">
        <v>13</v>
      </c>
    </row>
    <row r="26" spans="1:16" x14ac:dyDescent="0.3">
      <c r="A26" s="20"/>
      <c r="B26" s="48" t="s">
        <v>39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v>1166.5999999999999</v>
      </c>
      <c r="H27" s="16">
        <f>G27*E27</f>
        <v>379144.99999999994</v>
      </c>
      <c r="I27" s="19">
        <f>G27*F27</f>
        <v>93328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v>1120</v>
      </c>
      <c r="H28" s="16">
        <f t="shared" ref="H28:H33" si="0">G28*E28</f>
        <v>207200</v>
      </c>
      <c r="I28" s="19">
        <f t="shared" ref="I28:I33" si="1">G28*F28</f>
        <v>78400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0</v>
      </c>
      <c r="H29" s="16">
        <f t="shared" si="0"/>
        <v>0</v>
      </c>
      <c r="I29" s="19">
        <f t="shared" si="1"/>
        <v>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0</v>
      </c>
      <c r="H30" s="16">
        <f t="shared" si="0"/>
        <v>0</v>
      </c>
      <c r="I30" s="19">
        <f t="shared" si="1"/>
        <v>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0</v>
      </c>
      <c r="H31" s="16">
        <f t="shared" si="0"/>
        <v>0</v>
      </c>
      <c r="I31" s="19">
        <f t="shared" si="1"/>
        <v>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0</v>
      </c>
      <c r="H32" s="16">
        <f t="shared" si="0"/>
        <v>0</v>
      </c>
      <c r="I32" s="19">
        <f t="shared" si="1"/>
        <v>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0</v>
      </c>
      <c r="H33" s="16">
        <f t="shared" si="0"/>
        <v>0</v>
      </c>
      <c r="I33" s="19">
        <f t="shared" si="1"/>
        <v>0</v>
      </c>
      <c r="K33" s="13">
        <v>20</v>
      </c>
      <c r="L33" s="33"/>
      <c r="M33" s="33"/>
    </row>
    <row r="34" spans="1:14" s="13" customFormat="1" ht="26.25" customHeight="1" x14ac:dyDescent="0.25">
      <c r="A34" s="63" t="s">
        <v>10</v>
      </c>
      <c r="B34" s="63"/>
      <c r="C34" s="63"/>
      <c r="D34" s="63"/>
      <c r="E34" s="63"/>
      <c r="F34" s="63"/>
      <c r="G34" s="64"/>
      <c r="H34" s="36">
        <f>SUM(H27:H33)</f>
        <v>586345</v>
      </c>
      <c r="I34" s="36">
        <f>SUM(I27:I33)</f>
        <v>171728</v>
      </c>
    </row>
    <row r="35" spans="1:14" s="13" customFormat="1" x14ac:dyDescent="0.25">
      <c r="A35" s="63" t="s">
        <v>21</v>
      </c>
      <c r="B35" s="63"/>
      <c r="C35" s="63"/>
      <c r="D35" s="63"/>
      <c r="E35" s="63"/>
      <c r="F35" s="63"/>
      <c r="G35" s="64"/>
      <c r="H35" s="65">
        <f>H34+I34</f>
        <v>758073</v>
      </c>
      <c r="I35" s="65"/>
      <c r="M35" s="4">
        <v>6999000</v>
      </c>
      <c r="N35" s="4">
        <v>2025000</v>
      </c>
    </row>
    <row r="36" spans="1:14" s="13" customFormat="1" x14ac:dyDescent="0.25">
      <c r="A36" s="63" t="s">
        <v>22</v>
      </c>
      <c r="B36" s="63"/>
      <c r="C36" s="63"/>
      <c r="D36" s="63"/>
      <c r="E36" s="63"/>
      <c r="F36" s="63"/>
      <c r="G36" s="64"/>
      <c r="H36" s="65">
        <f>H35*13%</f>
        <v>98549.49</v>
      </c>
      <c r="I36" s="65"/>
      <c r="L36" s="33"/>
      <c r="M36" s="33"/>
    </row>
    <row r="37" spans="1:14" s="13" customFormat="1" x14ac:dyDescent="0.25">
      <c r="A37" s="63" t="s">
        <v>23</v>
      </c>
      <c r="B37" s="63"/>
      <c r="C37" s="63"/>
      <c r="D37" s="63"/>
      <c r="E37" s="63"/>
      <c r="F37" s="63"/>
      <c r="G37" s="64"/>
      <c r="H37" s="65">
        <f>H36+H35</f>
        <v>856622.49</v>
      </c>
      <c r="I37" s="65"/>
      <c r="L37" s="33"/>
      <c r="M37" s="33"/>
      <c r="N37" s="32">
        <f>N35+M35</f>
        <v>9024000</v>
      </c>
    </row>
    <row r="38" spans="1:14" s="1" customFormat="1" ht="6.75" customHeight="1" x14ac:dyDescent="0.25">
      <c r="A38" s="62"/>
      <c r="B38" s="62"/>
      <c r="C38" s="62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38:C38"/>
    <mergeCell ref="A34:G34"/>
    <mergeCell ref="A35:G35"/>
    <mergeCell ref="H35:I35"/>
    <mergeCell ref="A36:G36"/>
    <mergeCell ref="H36:I36"/>
    <mergeCell ref="A37:G37"/>
    <mergeCell ref="H37:I37"/>
    <mergeCell ref="A18:I18"/>
    <mergeCell ref="A20:I20"/>
    <mergeCell ref="A22:I22"/>
    <mergeCell ref="A24:A25"/>
    <mergeCell ref="B24:B25"/>
    <mergeCell ref="C24:F24"/>
    <mergeCell ref="G24:I24"/>
    <mergeCell ref="A17:I17"/>
    <mergeCell ref="A9:B9"/>
    <mergeCell ref="A10:B10"/>
    <mergeCell ref="A13:C13"/>
    <mergeCell ref="A14:B14"/>
    <mergeCell ref="D15:E15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D441-8374-47EF-B9CE-48F3170F2325}">
  <dimension ref="A8:P46"/>
  <sheetViews>
    <sheetView topLeftCell="A25" zoomScaleNormal="100" workbookViewId="0">
      <selection activeCell="A34" sqref="A34:G34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50"/>
      <c r="B9" s="50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51"/>
      <c r="B10" s="51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52" t="s">
        <v>18</v>
      </c>
      <c r="B13" s="52"/>
      <c r="C13" s="52"/>
      <c r="D13" s="37"/>
      <c r="E13" s="26"/>
      <c r="F13" s="27"/>
      <c r="G13" s="27"/>
      <c r="H13" s="2"/>
      <c r="I13" s="2"/>
    </row>
    <row r="14" spans="1:9" x14ac:dyDescent="0.3">
      <c r="A14" s="52" t="s">
        <v>19</v>
      </c>
      <c r="B14" s="52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53"/>
      <c r="E15" s="53"/>
      <c r="F15" s="27"/>
      <c r="G15" s="27"/>
      <c r="H15" s="2"/>
      <c r="I15" s="2"/>
    </row>
    <row r="16" spans="1:9" ht="8.25" customHeight="1" x14ac:dyDescent="0.3"/>
    <row r="17" spans="1:16" ht="21" x14ac:dyDescent="0.35">
      <c r="A17" s="49" t="s">
        <v>8</v>
      </c>
      <c r="B17" s="49"/>
      <c r="C17" s="49"/>
      <c r="D17" s="49"/>
      <c r="E17" s="49"/>
      <c r="F17" s="49"/>
      <c r="G17" s="49"/>
      <c r="H17" s="49"/>
      <c r="I17" s="49"/>
    </row>
    <row r="18" spans="1:16" hidden="1" x14ac:dyDescent="0.3">
      <c r="A18" s="54" t="s">
        <v>2</v>
      </c>
      <c r="B18" s="54"/>
      <c r="C18" s="54"/>
      <c r="D18" s="54"/>
      <c r="E18" s="54"/>
      <c r="F18" s="54"/>
      <c r="G18" s="54"/>
      <c r="H18" s="54"/>
      <c r="I18" s="54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55" t="s">
        <v>33</v>
      </c>
      <c r="B20" s="55"/>
      <c r="C20" s="55"/>
      <c r="D20" s="55"/>
      <c r="E20" s="55"/>
      <c r="F20" s="55"/>
      <c r="G20" s="55"/>
      <c r="H20" s="55"/>
      <c r="I20" s="55"/>
    </row>
    <row r="21" spans="1:16" ht="6" customHeight="1" x14ac:dyDescent="0.3"/>
    <row r="22" spans="1:16" ht="21" x14ac:dyDescent="0.3">
      <c r="A22" s="56" t="s">
        <v>36</v>
      </c>
      <c r="B22" s="56"/>
      <c r="C22" s="56"/>
      <c r="D22" s="56"/>
      <c r="E22" s="56"/>
      <c r="F22" s="56"/>
      <c r="G22" s="56"/>
      <c r="H22" s="56"/>
      <c r="I22" s="56"/>
    </row>
    <row r="23" spans="1:16" ht="9" customHeight="1" x14ac:dyDescent="0.3"/>
    <row r="24" spans="1:16" ht="19.5" customHeight="1" x14ac:dyDescent="0.3">
      <c r="A24" s="57" t="s">
        <v>0</v>
      </c>
      <c r="B24" s="57" t="s">
        <v>3</v>
      </c>
      <c r="C24" s="58" t="s">
        <v>40</v>
      </c>
      <c r="D24" s="58"/>
      <c r="E24" s="58"/>
      <c r="F24" s="58"/>
      <c r="G24" s="59" t="s">
        <v>41</v>
      </c>
      <c r="H24" s="60"/>
      <c r="I24" s="61"/>
    </row>
    <row r="25" spans="1:16" ht="37.5" customHeight="1" x14ac:dyDescent="0.3">
      <c r="A25" s="57"/>
      <c r="B25" s="57"/>
      <c r="C25" s="20" t="s">
        <v>1</v>
      </c>
      <c r="D25" s="22" t="s">
        <v>42</v>
      </c>
      <c r="E25" s="21" t="s">
        <v>5</v>
      </c>
      <c r="F25" s="21" t="s">
        <v>6</v>
      </c>
      <c r="G25" s="22" t="s">
        <v>11</v>
      </c>
      <c r="H25" s="21" t="s">
        <v>12</v>
      </c>
      <c r="I25" s="21" t="s">
        <v>13</v>
      </c>
    </row>
    <row r="26" spans="1:16" x14ac:dyDescent="0.3">
      <c r="A26" s="20"/>
      <c r="B26" s="48" t="s">
        <v>43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v>2145</v>
      </c>
      <c r="H27" s="16">
        <f>G27*E27</f>
        <v>697125</v>
      </c>
      <c r="I27" s="19">
        <f>G27*F27</f>
        <v>171600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v>2145</v>
      </c>
      <c r="H28" s="16">
        <f t="shared" ref="H28:H33" si="0">G28*E28</f>
        <v>396825</v>
      </c>
      <c r="I28" s="19">
        <f t="shared" ref="I28:I33" si="1">G28*F28</f>
        <v>150150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0</v>
      </c>
      <c r="H29" s="16">
        <f t="shared" si="0"/>
        <v>0</v>
      </c>
      <c r="I29" s="19">
        <f t="shared" si="1"/>
        <v>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0</v>
      </c>
      <c r="H30" s="16">
        <f t="shared" si="0"/>
        <v>0</v>
      </c>
      <c r="I30" s="19">
        <f t="shared" si="1"/>
        <v>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0</v>
      </c>
      <c r="H31" s="16">
        <f t="shared" si="0"/>
        <v>0</v>
      </c>
      <c r="I31" s="19">
        <f t="shared" si="1"/>
        <v>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0</v>
      </c>
      <c r="H32" s="16">
        <f t="shared" si="0"/>
        <v>0</v>
      </c>
      <c r="I32" s="19">
        <f t="shared" si="1"/>
        <v>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0</v>
      </c>
      <c r="H33" s="16">
        <f t="shared" si="0"/>
        <v>0</v>
      </c>
      <c r="I33" s="19">
        <f t="shared" si="1"/>
        <v>0</v>
      </c>
      <c r="K33" s="13">
        <v>20</v>
      </c>
      <c r="L33" s="33"/>
      <c r="M33" s="33"/>
    </row>
    <row r="34" spans="1:14" s="13" customFormat="1" ht="26.25" customHeight="1" x14ac:dyDescent="0.25">
      <c r="A34" s="63" t="s">
        <v>10</v>
      </c>
      <c r="B34" s="63"/>
      <c r="C34" s="63"/>
      <c r="D34" s="63"/>
      <c r="E34" s="63"/>
      <c r="F34" s="63"/>
      <c r="G34" s="64"/>
      <c r="H34" s="36">
        <f>SUM(H27:H33)</f>
        <v>1093950</v>
      </c>
      <c r="I34" s="36">
        <f>SUM(I27:I33)</f>
        <v>321750</v>
      </c>
    </row>
    <row r="35" spans="1:14" s="13" customFormat="1" x14ac:dyDescent="0.25">
      <c r="A35" s="63" t="s">
        <v>21</v>
      </c>
      <c r="B35" s="63"/>
      <c r="C35" s="63"/>
      <c r="D35" s="63"/>
      <c r="E35" s="63"/>
      <c r="F35" s="63"/>
      <c r="G35" s="64"/>
      <c r="H35" s="65">
        <f>H34+I34</f>
        <v>1415700</v>
      </c>
      <c r="I35" s="65"/>
      <c r="M35" s="4">
        <v>6999000</v>
      </c>
      <c r="N35" s="4">
        <v>2025000</v>
      </c>
    </row>
    <row r="36" spans="1:14" s="13" customFormat="1" x14ac:dyDescent="0.25">
      <c r="A36" s="63" t="s">
        <v>22</v>
      </c>
      <c r="B36" s="63"/>
      <c r="C36" s="63"/>
      <c r="D36" s="63"/>
      <c r="E36" s="63"/>
      <c r="F36" s="63"/>
      <c r="G36" s="64"/>
      <c r="H36" s="65">
        <f>H35*13%</f>
        <v>184041</v>
      </c>
      <c r="I36" s="65"/>
      <c r="L36" s="33"/>
      <c r="M36" s="33"/>
    </row>
    <row r="37" spans="1:14" s="13" customFormat="1" x14ac:dyDescent="0.25">
      <c r="A37" s="63" t="s">
        <v>23</v>
      </c>
      <c r="B37" s="63"/>
      <c r="C37" s="63"/>
      <c r="D37" s="63"/>
      <c r="E37" s="63"/>
      <c r="F37" s="63"/>
      <c r="G37" s="64"/>
      <c r="H37" s="65">
        <f>H36+H35</f>
        <v>1599741</v>
      </c>
      <c r="I37" s="65"/>
      <c r="L37" s="33"/>
      <c r="M37" s="33"/>
      <c r="N37" s="32">
        <f>N35+M35</f>
        <v>9024000</v>
      </c>
    </row>
    <row r="38" spans="1:14" s="1" customFormat="1" ht="6.75" customHeight="1" x14ac:dyDescent="0.25">
      <c r="A38" s="62"/>
      <c r="B38" s="62"/>
      <c r="C38" s="62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38:C38"/>
    <mergeCell ref="A34:G34"/>
    <mergeCell ref="A35:G35"/>
    <mergeCell ref="H35:I35"/>
    <mergeCell ref="A36:G36"/>
    <mergeCell ref="H36:I36"/>
    <mergeCell ref="A37:G37"/>
    <mergeCell ref="H37:I37"/>
    <mergeCell ref="A18:I18"/>
    <mergeCell ref="A20:I20"/>
    <mergeCell ref="A22:I22"/>
    <mergeCell ref="A24:A25"/>
    <mergeCell ref="B24:B25"/>
    <mergeCell ref="C24:F24"/>
    <mergeCell ref="G24:I24"/>
    <mergeCell ref="A17:I17"/>
    <mergeCell ref="A9:B9"/>
    <mergeCell ref="A10:B10"/>
    <mergeCell ref="A13:C13"/>
    <mergeCell ref="A14:B14"/>
    <mergeCell ref="D15:E15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13E3-81F8-44B9-B5C8-BF14CB0038B1}">
  <dimension ref="A8:P46"/>
  <sheetViews>
    <sheetView topLeftCell="A25" zoomScaleNormal="100" workbookViewId="0">
      <selection activeCell="H40" sqref="H40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50"/>
      <c r="B9" s="50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51"/>
      <c r="B10" s="51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52" t="s">
        <v>18</v>
      </c>
      <c r="B13" s="52"/>
      <c r="C13" s="52"/>
      <c r="D13" s="37"/>
      <c r="E13" s="26"/>
      <c r="F13" s="27"/>
      <c r="G13" s="27"/>
      <c r="H13" s="2"/>
      <c r="I13" s="2"/>
    </row>
    <row r="14" spans="1:9" x14ac:dyDescent="0.3">
      <c r="A14" s="52" t="s">
        <v>19</v>
      </c>
      <c r="B14" s="52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53"/>
      <c r="E15" s="53"/>
      <c r="F15" s="27"/>
      <c r="G15" s="27"/>
      <c r="H15" s="2"/>
      <c r="I15" s="2"/>
    </row>
    <row r="16" spans="1:9" ht="8.25" customHeight="1" x14ac:dyDescent="0.3"/>
    <row r="17" spans="1:16" ht="21" x14ac:dyDescent="0.35">
      <c r="A17" s="49" t="s">
        <v>8</v>
      </c>
      <c r="B17" s="49"/>
      <c r="C17" s="49"/>
      <c r="D17" s="49"/>
      <c r="E17" s="49"/>
      <c r="F17" s="49"/>
      <c r="G17" s="49"/>
      <c r="H17" s="49"/>
      <c r="I17" s="49"/>
    </row>
    <row r="18" spans="1:16" hidden="1" x14ac:dyDescent="0.3">
      <c r="A18" s="54" t="s">
        <v>2</v>
      </c>
      <c r="B18" s="54"/>
      <c r="C18" s="54"/>
      <c r="D18" s="54"/>
      <c r="E18" s="54"/>
      <c r="F18" s="54"/>
      <c r="G18" s="54"/>
      <c r="H18" s="54"/>
      <c r="I18" s="54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55" t="s">
        <v>33</v>
      </c>
      <c r="B20" s="55"/>
      <c r="C20" s="55"/>
      <c r="D20" s="55"/>
      <c r="E20" s="55"/>
      <c r="F20" s="55"/>
      <c r="G20" s="55"/>
      <c r="H20" s="55"/>
      <c r="I20" s="55"/>
    </row>
    <row r="21" spans="1:16" ht="6" customHeight="1" x14ac:dyDescent="0.3"/>
    <row r="22" spans="1:16" ht="21" x14ac:dyDescent="0.3">
      <c r="A22" s="56" t="s">
        <v>36</v>
      </c>
      <c r="B22" s="56"/>
      <c r="C22" s="56"/>
      <c r="D22" s="56"/>
      <c r="E22" s="56"/>
      <c r="F22" s="56"/>
      <c r="G22" s="56"/>
      <c r="H22" s="56"/>
      <c r="I22" s="56"/>
    </row>
    <row r="23" spans="1:16" ht="9" customHeight="1" x14ac:dyDescent="0.3"/>
    <row r="24" spans="1:16" ht="19.5" customHeight="1" x14ac:dyDescent="0.3">
      <c r="A24" s="57" t="s">
        <v>0</v>
      </c>
      <c r="B24" s="57" t="s">
        <v>3</v>
      </c>
      <c r="C24" s="58" t="s">
        <v>40</v>
      </c>
      <c r="D24" s="58"/>
      <c r="E24" s="58"/>
      <c r="F24" s="58"/>
      <c r="G24" s="59" t="s">
        <v>41</v>
      </c>
      <c r="H24" s="60"/>
      <c r="I24" s="61"/>
    </row>
    <row r="25" spans="1:16" ht="37.5" customHeight="1" x14ac:dyDescent="0.3">
      <c r="A25" s="57"/>
      <c r="B25" s="57"/>
      <c r="C25" s="20" t="s">
        <v>1</v>
      </c>
      <c r="D25" s="22" t="s">
        <v>42</v>
      </c>
      <c r="E25" s="21" t="s">
        <v>5</v>
      </c>
      <c r="F25" s="21" t="s">
        <v>6</v>
      </c>
      <c r="G25" s="22" t="s">
        <v>11</v>
      </c>
      <c r="H25" s="21" t="s">
        <v>12</v>
      </c>
      <c r="I25" s="21" t="s">
        <v>13</v>
      </c>
    </row>
    <row r="26" spans="1:16" x14ac:dyDescent="0.3">
      <c r="A26" s="20"/>
      <c r="B26" s="48" t="s">
        <v>44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f>5332+62</f>
        <v>5394</v>
      </c>
      <c r="H27" s="16">
        <f>G27*E27</f>
        <v>1753050</v>
      </c>
      <c r="I27" s="19">
        <f>G27*F27</f>
        <v>431520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f>5332+62</f>
        <v>5394</v>
      </c>
      <c r="H28" s="16">
        <f t="shared" ref="H28:H33" si="0">G28*E28</f>
        <v>997890</v>
      </c>
      <c r="I28" s="19">
        <f t="shared" ref="I28:I33" si="1">G28*F28</f>
        <v>377580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125</v>
      </c>
      <c r="H29" s="16">
        <f t="shared" si="0"/>
        <v>43750</v>
      </c>
      <c r="I29" s="19">
        <f t="shared" si="1"/>
        <v>12500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24</v>
      </c>
      <c r="H30" s="16">
        <f t="shared" si="0"/>
        <v>7200</v>
      </c>
      <c r="I30" s="19">
        <f t="shared" si="1"/>
        <v>600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24</v>
      </c>
      <c r="H31" s="16">
        <f t="shared" si="0"/>
        <v>9600</v>
      </c>
      <c r="I31" s="19">
        <f t="shared" si="1"/>
        <v>2400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12</v>
      </c>
      <c r="H32" s="16">
        <f t="shared" si="0"/>
        <v>19200</v>
      </c>
      <c r="I32" s="19">
        <f t="shared" si="1"/>
        <v>3600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12</v>
      </c>
      <c r="H33" s="16">
        <f t="shared" si="0"/>
        <v>16800</v>
      </c>
      <c r="I33" s="19">
        <f t="shared" si="1"/>
        <v>2400</v>
      </c>
      <c r="K33" s="13">
        <v>20</v>
      </c>
      <c r="L33" s="33"/>
      <c r="M33" s="33"/>
    </row>
    <row r="34" spans="1:14" s="13" customFormat="1" ht="26.25" customHeight="1" x14ac:dyDescent="0.25">
      <c r="A34" s="63" t="s">
        <v>10</v>
      </c>
      <c r="B34" s="63"/>
      <c r="C34" s="63"/>
      <c r="D34" s="63"/>
      <c r="E34" s="63"/>
      <c r="F34" s="63"/>
      <c r="G34" s="64"/>
      <c r="H34" s="36">
        <f>SUM(H27:H33)</f>
        <v>2847490</v>
      </c>
      <c r="I34" s="36">
        <f>SUM(I27:I33)</f>
        <v>830600</v>
      </c>
    </row>
    <row r="35" spans="1:14" s="13" customFormat="1" x14ac:dyDescent="0.25">
      <c r="A35" s="63" t="s">
        <v>21</v>
      </c>
      <c r="B35" s="63"/>
      <c r="C35" s="63"/>
      <c r="D35" s="63"/>
      <c r="E35" s="63"/>
      <c r="F35" s="63"/>
      <c r="G35" s="64"/>
      <c r="H35" s="65">
        <f>H34+I34</f>
        <v>3678090</v>
      </c>
      <c r="I35" s="65"/>
      <c r="M35" s="4">
        <v>6999000</v>
      </c>
      <c r="N35" s="4">
        <v>2025000</v>
      </c>
    </row>
    <row r="36" spans="1:14" s="13" customFormat="1" x14ac:dyDescent="0.25">
      <c r="A36" s="63" t="s">
        <v>22</v>
      </c>
      <c r="B36" s="63"/>
      <c r="C36" s="63"/>
      <c r="D36" s="63"/>
      <c r="E36" s="63"/>
      <c r="F36" s="63"/>
      <c r="G36" s="64"/>
      <c r="H36" s="65">
        <f>H35*13%</f>
        <v>478151.7</v>
      </c>
      <c r="I36" s="65"/>
      <c r="L36" s="33"/>
      <c r="M36" s="33"/>
    </row>
    <row r="37" spans="1:14" s="13" customFormat="1" x14ac:dyDescent="0.25">
      <c r="A37" s="63" t="s">
        <v>23</v>
      </c>
      <c r="B37" s="63"/>
      <c r="C37" s="63"/>
      <c r="D37" s="63"/>
      <c r="E37" s="63"/>
      <c r="F37" s="63"/>
      <c r="G37" s="64"/>
      <c r="H37" s="65">
        <f>H36+H35</f>
        <v>4156241.7</v>
      </c>
      <c r="I37" s="65"/>
      <c r="L37" s="33"/>
      <c r="M37" s="33"/>
      <c r="N37" s="32">
        <f>N35+M35</f>
        <v>9024000</v>
      </c>
    </row>
    <row r="38" spans="1:14" s="1" customFormat="1" ht="6.75" customHeight="1" x14ac:dyDescent="0.25">
      <c r="A38" s="62"/>
      <c r="B38" s="62"/>
      <c r="C38" s="62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38:C38"/>
    <mergeCell ref="A34:G34"/>
    <mergeCell ref="A35:G35"/>
    <mergeCell ref="H35:I35"/>
    <mergeCell ref="A36:G36"/>
    <mergeCell ref="H36:I36"/>
    <mergeCell ref="A37:G37"/>
    <mergeCell ref="H37:I37"/>
    <mergeCell ref="A18:I18"/>
    <mergeCell ref="A20:I20"/>
    <mergeCell ref="A22:I22"/>
    <mergeCell ref="A24:A25"/>
    <mergeCell ref="B24:B25"/>
    <mergeCell ref="C24:F24"/>
    <mergeCell ref="G24:I24"/>
    <mergeCell ref="A17:I17"/>
    <mergeCell ref="A9:B9"/>
    <mergeCell ref="A10:B10"/>
    <mergeCell ref="A13:C13"/>
    <mergeCell ref="A14:B14"/>
    <mergeCell ref="D15:E15"/>
  </mergeCells>
  <printOptions horizontalCentered="1"/>
  <pageMargins left="0" right="0" top="0.25" bottom="0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</vt:lpstr>
      <vt:lpstr>G Floor</vt:lpstr>
      <vt:lpstr>First Floor</vt:lpstr>
      <vt:lpstr>Second Floor</vt:lpstr>
      <vt:lpstr>Third Floor</vt:lpstr>
      <vt:lpstr>'First Floor'!Print_Area</vt:lpstr>
      <vt:lpstr>'G Floor'!Print_Area</vt:lpstr>
      <vt:lpstr>'Second Floor'!Print_Area</vt:lpstr>
      <vt:lpstr>sum!Print_Area</vt:lpstr>
      <vt:lpstr>'Third Floor'!Print_Area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2023-06-21T07:44:04Z</dcterms:modified>
</cp:coreProperties>
</file>