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F85EEF75-0CF6-4C39-B8A4-2220D9A14C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9" r:id="rId1"/>
  </sheets>
  <definedNames>
    <definedName name="_xlnm.Print_Area" localSheetId="0">sum!$A$1:$K$40</definedName>
  </definedNames>
  <calcPr calcId="181029"/>
</workbook>
</file>

<file path=xl/calcChain.xml><?xml version="1.0" encoding="utf-8"?>
<calcChain xmlns="http://schemas.openxmlformats.org/spreadsheetml/2006/main">
  <c r="M24" i="9" l="1"/>
  <c r="J25" i="9"/>
  <c r="K25" i="9"/>
  <c r="J26" i="9"/>
  <c r="K26" i="9"/>
  <c r="J27" i="9"/>
  <c r="K27" i="9"/>
  <c r="J28" i="9"/>
  <c r="K28" i="9"/>
  <c r="J29" i="9"/>
  <c r="K29" i="9"/>
  <c r="J30" i="9"/>
  <c r="K30" i="9"/>
  <c r="I25" i="9"/>
  <c r="I26" i="9"/>
  <c r="I27" i="9"/>
  <c r="I28" i="9"/>
  <c r="I29" i="9"/>
  <c r="I30" i="9"/>
  <c r="P36" i="9"/>
  <c r="P40" i="9" l="1"/>
  <c r="P38" i="9"/>
  <c r="J24" i="9" l="1"/>
  <c r="J31" i="9" s="1"/>
  <c r="J32" i="9" s="1"/>
  <c r="J33" i="9" s="1"/>
  <c r="J34" i="9" s="1"/>
  <c r="I24" i="9"/>
  <c r="K24" i="9"/>
  <c r="K31" i="9" s="1"/>
</calcChain>
</file>

<file path=xl/sharedStrings.xml><?xml version="1.0" encoding="utf-8"?>
<sst xmlns="http://schemas.openxmlformats.org/spreadsheetml/2006/main" count="46" uniqueCount="42">
  <si>
    <t>S. #</t>
  </si>
  <si>
    <t>Unit</t>
  </si>
  <si>
    <t>Attn: Mr. Farooq Tarmezi.</t>
  </si>
  <si>
    <t>Particulars</t>
  </si>
  <si>
    <t>Material rate</t>
  </si>
  <si>
    <t>Labour rate</t>
  </si>
  <si>
    <t>For Pioneer Services</t>
  </si>
  <si>
    <t>Mr. M. Ali Siddiqui</t>
  </si>
  <si>
    <t>Sqft</t>
  </si>
  <si>
    <t>Sub Total Amount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</si>
  <si>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</si>
  <si>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</si>
  <si>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</si>
  <si>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</si>
  <si>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</si>
  <si>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</si>
  <si>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</si>
  <si>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</si>
  <si>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</si>
  <si>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</si>
  <si>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</si>
  <si>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</si>
  <si>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</si>
  <si>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</si>
  <si>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</si>
  <si>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</si>
  <si>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</si>
  <si>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</si>
  <si>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</si>
  <si>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</si>
  <si>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</si>
  <si>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INVOICE</t>
  </si>
  <si>
    <t>Invoice #</t>
  </si>
  <si>
    <t>BILL OF QUANTITIES</t>
  </si>
  <si>
    <t>RUNNING BILL</t>
  </si>
  <si>
    <t>Billed Qty</t>
  </si>
  <si>
    <t>BOQ Qty</t>
  </si>
  <si>
    <t>075</t>
  </si>
  <si>
    <t>Prv Qty</t>
  </si>
  <si>
    <t>Final Bill for additional G.I Shet Metal duct &amp; insulation - NASTP</t>
  </si>
  <si>
    <t>Total Qty</t>
  </si>
  <si>
    <t>26 Sept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</si>
</sst>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4" fontId="7" fillId="0" borderId="1" xfId="1" quotePrefix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164" fontId="2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64" fontId="13" fillId="0" borderId="2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43" fontId="2" fillId="0" borderId="0" xfId="0" applyNumberFormat="1" applyFont="1"/>
    <xf numFmtId="164" fontId="2" fillId="2" borderId="0" xfId="1" applyNumberFormat="1" applyFont="1" applyFill="1" applyAlignment="1">
      <alignment vertical="center"/>
    </xf>
    <xf numFmtId="14" fontId="7" fillId="0" borderId="1" xfId="1" quotePrefix="1" applyNumberFormat="1" applyFont="1" applyBorder="1" applyAlignment="1">
      <alignment horizontal="right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164" fontId="2" fillId="0" borderId="0" xfId="1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4" fillId="0" borderId="3" xfId="1" applyNumberFormat="1" applyFont="1" applyBorder="1" applyAlignment="1">
      <alignment horizontal="center" vertical="center"/>
    </xf>
    <xf numFmtId="164" fontId="14" fillId="0" borderId="4" xfId="1" applyNumberFormat="1" applyFont="1" applyBorder="1" applyAlignment="1">
      <alignment horizontal="center" vertical="center"/>
    </xf>
    <xf numFmtId="164" fontId="14" fillId="0" borderId="5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164" fontId="0" fillId="0" borderId="6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63500</xdr:rowOff>
    </xdr:from>
    <xdr:to>
      <xdr:col>1</xdr:col>
      <xdr:colOff>1409968</xdr:colOff>
      <xdr:row>3</xdr:row>
      <xdr:rowOff>214314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02668A0F-1205-4780-AFE3-B03EBE0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8500" y="63500"/>
          <a:ext cx="1028968" cy="865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1535392</xdr:colOff>
      <xdr:row>1</xdr:row>
      <xdr:rowOff>73021</xdr:rowOff>
    </xdr:from>
    <xdr:to>
      <xdr:col>10</xdr:col>
      <xdr:colOff>746124</xdr:colOff>
      <xdr:row>4</xdr:row>
      <xdr:rowOff>95249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F40F4A4-8EDE-4C60-B8FA-03CC86059CD2}"/>
            </a:ext>
          </a:extLst>
        </xdr:cNvPr>
        <xdr:cNvSpPr txBox="1">
          <a:spLocks noChangeArrowheads="1"/>
        </xdr:cNvSpPr>
      </xdr:nvSpPr>
      <xdr:spPr bwMode="auto">
        <a:xfrm>
          <a:off x="1852892" y="311146"/>
          <a:ext cx="5798857" cy="7366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206375</xdr:colOff>
      <xdr:row>36</xdr:row>
      <xdr:rowOff>47625</xdr:rowOff>
    </xdr:from>
    <xdr:to>
      <xdr:col>1</xdr:col>
      <xdr:colOff>812800</xdr:colOff>
      <xdr:row>39</xdr:row>
      <xdr:rowOff>149225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0DAEF-3C6A-4705-99D7-33D2D9EB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12541250"/>
          <a:ext cx="923925" cy="81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A67-879B-4693-BDC7-6C2642FF6A0F}">
  <dimension ref="A6:R42"/>
  <sheetViews>
    <sheetView tabSelected="1" view="pageBreakPreview" topLeftCell="A8" zoomScale="60" zoomScaleNormal="100" workbookViewId="0">
      <selection activeCell="M15" sqref="M15"/>
    </sheetView>
  </sheetViews>
  <sheetFormatPr defaultColWidth="8.85546875" defaultRowHeight="18.75" x14ac:dyDescent="0.3"/>
  <cols>
    <col min="1" max="1" width="4.7109375" style="2" customWidth="1"/>
    <col min="2" max="2" width="26.5703125" style="1" customWidth="1"/>
    <col min="3" max="3" width="6.140625" style="2" bestFit="1" customWidth="1"/>
    <col min="4" max="4" width="8.7109375" style="2" bestFit="1" customWidth="1"/>
    <col min="5" max="5" width="10.42578125" style="3" bestFit="1" customWidth="1"/>
    <col min="6" max="6" width="9" style="3" bestFit="1" customWidth="1"/>
    <col min="7" max="7" width="8.42578125" style="3" bestFit="1" customWidth="1"/>
    <col min="8" max="8" width="7.5703125" style="3" bestFit="1" customWidth="1"/>
    <col min="9" max="9" width="8.7109375" style="3" bestFit="1" customWidth="1"/>
    <col min="10" max="10" width="12.85546875" style="3" bestFit="1" customWidth="1"/>
    <col min="11" max="11" width="15" style="4" customWidth="1"/>
    <col min="12" max="12" width="8.85546875" style="1"/>
    <col min="13" max="13" width="16" style="1" bestFit="1" customWidth="1"/>
    <col min="14" max="14" width="19.7109375" style="1" bestFit="1" customWidth="1"/>
    <col min="15" max="15" width="17.7109375" style="1" customWidth="1"/>
    <col min="16" max="16" width="20.28515625" style="1" customWidth="1"/>
    <col min="17" max="16384" width="8.85546875" style="1"/>
  </cols>
  <sheetData>
    <row r="6" spans="1:18" s="30" customFormat="1" ht="19.5" customHeight="1" x14ac:dyDescent="0.25">
      <c r="A6" s="29"/>
      <c r="C6" s="29"/>
      <c r="D6" s="29"/>
      <c r="E6" s="31"/>
      <c r="F6" s="34"/>
      <c r="G6" s="34"/>
      <c r="H6" s="34"/>
      <c r="I6" s="34"/>
      <c r="J6" s="33" t="s">
        <v>12</v>
      </c>
      <c r="K6" s="37" t="s">
        <v>41</v>
      </c>
    </row>
    <row r="7" spans="1:18" s="30" customFormat="1" ht="15.75" x14ac:dyDescent="0.25">
      <c r="A7" s="39"/>
      <c r="B7" s="39"/>
      <c r="C7" s="32"/>
      <c r="D7" s="29"/>
      <c r="F7" s="34"/>
      <c r="G7" s="34"/>
      <c r="H7" s="34"/>
      <c r="I7" s="34"/>
      <c r="J7" s="33" t="s">
        <v>32</v>
      </c>
      <c r="K7" s="21" t="s">
        <v>37</v>
      </c>
    </row>
    <row r="8" spans="1:18" s="30" customFormat="1" ht="15.75" x14ac:dyDescent="0.25">
      <c r="A8" s="40"/>
      <c r="B8" s="40"/>
      <c r="C8" s="32"/>
      <c r="D8" s="29"/>
      <c r="F8" s="34"/>
      <c r="G8" s="34"/>
      <c r="H8" s="34"/>
      <c r="I8" s="34"/>
      <c r="J8" s="33" t="s">
        <v>14</v>
      </c>
      <c r="K8" s="22" t="s">
        <v>15</v>
      </c>
    </row>
    <row r="9" spans="1:18" ht="1.5" customHeight="1" x14ac:dyDescent="0.3">
      <c r="A9" s="20"/>
      <c r="B9" s="20"/>
      <c r="C9" s="15"/>
      <c r="E9" s="1"/>
      <c r="F9" s="25"/>
      <c r="G9" s="25"/>
      <c r="H9" s="25"/>
      <c r="I9" s="25"/>
      <c r="J9" s="25"/>
      <c r="K9" s="26"/>
    </row>
    <row r="10" spans="1:18" x14ac:dyDescent="0.3">
      <c r="A10" s="16" t="s">
        <v>13</v>
      </c>
      <c r="B10" s="16"/>
      <c r="C10" s="15"/>
      <c r="E10" s="1"/>
    </row>
    <row r="11" spans="1:18" ht="18.75" customHeight="1" x14ac:dyDescent="0.3">
      <c r="A11" s="41" t="s">
        <v>16</v>
      </c>
      <c r="B11" s="41"/>
      <c r="C11" s="41"/>
      <c r="D11" s="41"/>
      <c r="E11" s="41"/>
      <c r="F11" s="19"/>
      <c r="G11" s="19"/>
      <c r="H11" s="19"/>
      <c r="I11" s="19"/>
      <c r="J11" s="1"/>
      <c r="K11" s="1"/>
    </row>
    <row r="12" spans="1:18" x14ac:dyDescent="0.3">
      <c r="A12" s="41" t="s">
        <v>17</v>
      </c>
      <c r="B12" s="41"/>
      <c r="C12" s="17"/>
      <c r="D12" s="28"/>
      <c r="E12" s="18"/>
      <c r="F12" s="19"/>
      <c r="G12" s="19"/>
      <c r="H12" s="19"/>
      <c r="I12" s="19"/>
      <c r="J12" s="1"/>
      <c r="K12" s="1"/>
    </row>
    <row r="13" spans="1:18" x14ac:dyDescent="0.3">
      <c r="A13" s="16" t="s">
        <v>18</v>
      </c>
      <c r="B13" s="16"/>
      <c r="C13" s="15"/>
      <c r="D13" s="42"/>
      <c r="E13" s="42"/>
      <c r="F13" s="19"/>
      <c r="G13" s="19"/>
      <c r="H13" s="19"/>
      <c r="I13" s="19"/>
      <c r="J13" s="1"/>
      <c r="K13" s="1"/>
    </row>
    <row r="14" spans="1:18" ht="3" customHeight="1" x14ac:dyDescent="0.3"/>
    <row r="15" spans="1:18" ht="21" x14ac:dyDescent="0.35">
      <c r="A15" s="45" t="s">
        <v>7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8" hidden="1" x14ac:dyDescent="0.3">
      <c r="A16" s="46" t="s">
        <v>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5"/>
      <c r="M16" s="5"/>
      <c r="N16" s="5"/>
      <c r="O16" s="5"/>
      <c r="P16" s="5"/>
      <c r="Q16" s="3"/>
      <c r="R16" s="4"/>
    </row>
    <row r="17" spans="1:18" ht="6" customHeight="1" x14ac:dyDescent="0.35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3"/>
      <c r="R17" s="4"/>
    </row>
    <row r="18" spans="1:18" ht="31.5" x14ac:dyDescent="0.5">
      <c r="A18" s="47" t="s">
        <v>31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8" ht="6" customHeight="1" x14ac:dyDescent="0.3"/>
    <row r="20" spans="1:18" ht="21" x14ac:dyDescent="0.3">
      <c r="A20" s="48" t="s">
        <v>39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8" ht="9" customHeight="1" x14ac:dyDescent="0.3"/>
    <row r="22" spans="1:18" ht="19.5" customHeight="1" x14ac:dyDescent="0.3">
      <c r="A22" s="50" t="s">
        <v>0</v>
      </c>
      <c r="B22" s="50" t="s">
        <v>3</v>
      </c>
      <c r="C22" s="51" t="s">
        <v>33</v>
      </c>
      <c r="D22" s="51"/>
      <c r="E22" s="51"/>
      <c r="F22" s="51"/>
      <c r="G22" s="52" t="s">
        <v>34</v>
      </c>
      <c r="H22" s="53"/>
      <c r="I22" s="53"/>
      <c r="J22" s="53"/>
      <c r="K22" s="54"/>
    </row>
    <row r="23" spans="1:18" ht="37.5" customHeight="1" x14ac:dyDescent="0.3">
      <c r="A23" s="50"/>
      <c r="B23" s="50"/>
      <c r="C23" s="55" t="s">
        <v>1</v>
      </c>
      <c r="D23" s="56" t="s">
        <v>36</v>
      </c>
      <c r="E23" s="57" t="s">
        <v>4</v>
      </c>
      <c r="F23" s="57" t="s">
        <v>5</v>
      </c>
      <c r="G23" s="56" t="s">
        <v>38</v>
      </c>
      <c r="H23" s="56" t="s">
        <v>35</v>
      </c>
      <c r="I23" s="56" t="s">
        <v>40</v>
      </c>
      <c r="J23" s="57" t="s">
        <v>10</v>
      </c>
      <c r="K23" s="57" t="s">
        <v>11</v>
      </c>
    </row>
    <row r="24" spans="1:18" s="12" customFormat="1" ht="80.25" customHeight="1" x14ac:dyDescent="0.25">
      <c r="A24" s="58">
        <v>1</v>
      </c>
      <c r="B24" s="59" t="s">
        <v>29</v>
      </c>
      <c r="C24" s="58" t="s">
        <v>8</v>
      </c>
      <c r="D24" s="60">
        <v>13000</v>
      </c>
      <c r="E24" s="61">
        <v>325</v>
      </c>
      <c r="F24" s="61">
        <v>80</v>
      </c>
      <c r="G24" s="60">
        <v>9023</v>
      </c>
      <c r="H24" s="60">
        <v>3977</v>
      </c>
      <c r="I24" s="60">
        <f>H24+G24</f>
        <v>13000</v>
      </c>
      <c r="J24" s="62">
        <f>H24*E24</f>
        <v>1292525</v>
      </c>
      <c r="K24" s="61">
        <f>H24*F24</f>
        <v>318160</v>
      </c>
      <c r="M24" s="23">
        <f>13000-G24</f>
        <v>3977</v>
      </c>
      <c r="N24" s="23"/>
      <c r="O24" s="23"/>
    </row>
    <row r="25" spans="1:18" s="12" customFormat="1" ht="144" customHeight="1" x14ac:dyDescent="0.25">
      <c r="A25" s="58">
        <v>2</v>
      </c>
      <c r="B25" s="59" t="s">
        <v>30</v>
      </c>
      <c r="C25" s="58" t="s">
        <v>8</v>
      </c>
      <c r="D25" s="60">
        <v>13000</v>
      </c>
      <c r="E25" s="61">
        <v>185</v>
      </c>
      <c r="F25" s="61">
        <v>70</v>
      </c>
      <c r="G25" s="60">
        <v>9023</v>
      </c>
      <c r="H25" s="60">
        <v>3977</v>
      </c>
      <c r="I25" s="60">
        <f t="shared" ref="I25:I30" si="0">H25+G25</f>
        <v>13000</v>
      </c>
      <c r="J25" s="62">
        <f t="shared" ref="J25:J30" si="1">H25*E25</f>
        <v>735745</v>
      </c>
      <c r="K25" s="61">
        <f t="shared" ref="K25:K30" si="2">H25*F25</f>
        <v>278390</v>
      </c>
      <c r="M25" s="23"/>
      <c r="N25" s="23"/>
      <c r="O25" s="23"/>
    </row>
    <row r="26" spans="1:18" s="12" customFormat="1" ht="45" x14ac:dyDescent="0.25">
      <c r="A26" s="58">
        <v>3</v>
      </c>
      <c r="B26" s="59" t="s">
        <v>22</v>
      </c>
      <c r="C26" s="58" t="s">
        <v>23</v>
      </c>
      <c r="D26" s="60">
        <v>300</v>
      </c>
      <c r="E26" s="61">
        <v>350</v>
      </c>
      <c r="F26" s="61">
        <v>100</v>
      </c>
      <c r="G26" s="60">
        <v>275</v>
      </c>
      <c r="H26" s="60">
        <v>25</v>
      </c>
      <c r="I26" s="60">
        <f t="shared" si="0"/>
        <v>300</v>
      </c>
      <c r="J26" s="62">
        <f t="shared" si="1"/>
        <v>8750</v>
      </c>
      <c r="K26" s="61">
        <f t="shared" si="2"/>
        <v>2500</v>
      </c>
      <c r="M26" s="23"/>
      <c r="N26" s="24"/>
      <c r="O26" s="24"/>
    </row>
    <row r="27" spans="1:18" s="12" customFormat="1" ht="45" x14ac:dyDescent="0.25">
      <c r="A27" s="58">
        <v>4</v>
      </c>
      <c r="B27" s="59" t="s">
        <v>24</v>
      </c>
      <c r="C27" s="58" t="s">
        <v>25</v>
      </c>
      <c r="D27" s="60">
        <v>120</v>
      </c>
      <c r="E27" s="61">
        <v>300</v>
      </c>
      <c r="F27" s="61">
        <v>25</v>
      </c>
      <c r="G27" s="60">
        <v>84</v>
      </c>
      <c r="H27" s="60">
        <v>36</v>
      </c>
      <c r="I27" s="60">
        <f t="shared" si="0"/>
        <v>120</v>
      </c>
      <c r="J27" s="62">
        <f t="shared" si="1"/>
        <v>10800</v>
      </c>
      <c r="K27" s="61">
        <f t="shared" si="2"/>
        <v>900</v>
      </c>
      <c r="M27" s="23"/>
      <c r="N27" s="24"/>
      <c r="O27" s="24"/>
    </row>
    <row r="28" spans="1:18" s="12" customFormat="1" ht="46.5" customHeight="1" x14ac:dyDescent="0.25">
      <c r="A28" s="58">
        <v>5</v>
      </c>
      <c r="B28" s="59" t="s">
        <v>26</v>
      </c>
      <c r="C28" s="58" t="s">
        <v>25</v>
      </c>
      <c r="D28" s="60">
        <v>120</v>
      </c>
      <c r="E28" s="61">
        <v>400</v>
      </c>
      <c r="F28" s="61">
        <v>100</v>
      </c>
      <c r="G28" s="60">
        <v>84</v>
      </c>
      <c r="H28" s="60">
        <v>36</v>
      </c>
      <c r="I28" s="60">
        <f t="shared" si="0"/>
        <v>120</v>
      </c>
      <c r="J28" s="62">
        <f t="shared" si="1"/>
        <v>14400</v>
      </c>
      <c r="K28" s="61">
        <f t="shared" si="2"/>
        <v>3600</v>
      </c>
      <c r="M28" s="23"/>
      <c r="N28" s="24"/>
      <c r="O28" s="24"/>
    </row>
    <row r="29" spans="1:18" s="12" customFormat="1" ht="45" x14ac:dyDescent="0.25">
      <c r="A29" s="58">
        <v>6</v>
      </c>
      <c r="B29" s="59" t="s">
        <v>27</v>
      </c>
      <c r="C29" s="58" t="s">
        <v>25</v>
      </c>
      <c r="D29" s="60">
        <v>60</v>
      </c>
      <c r="E29" s="61">
        <v>1600</v>
      </c>
      <c r="F29" s="61">
        <v>300</v>
      </c>
      <c r="G29" s="60">
        <v>42</v>
      </c>
      <c r="H29" s="60">
        <v>18</v>
      </c>
      <c r="I29" s="60">
        <f t="shared" si="0"/>
        <v>60</v>
      </c>
      <c r="J29" s="62">
        <f t="shared" si="1"/>
        <v>28800</v>
      </c>
      <c r="K29" s="61">
        <f t="shared" si="2"/>
        <v>5400</v>
      </c>
      <c r="M29" s="23"/>
      <c r="N29" s="24"/>
      <c r="O29" s="24"/>
    </row>
    <row r="30" spans="1:18" s="12" customFormat="1" ht="90.75" thickBot="1" x14ac:dyDescent="0.3">
      <c r="A30" s="63">
        <v>7</v>
      </c>
      <c r="B30" s="64" t="s">
        <v>28</v>
      </c>
      <c r="C30" s="63" t="s">
        <v>25</v>
      </c>
      <c r="D30" s="65">
        <v>60</v>
      </c>
      <c r="E30" s="66">
        <v>1400</v>
      </c>
      <c r="F30" s="66">
        <v>200</v>
      </c>
      <c r="G30" s="65">
        <v>42</v>
      </c>
      <c r="H30" s="65">
        <v>18</v>
      </c>
      <c r="I30" s="65">
        <f t="shared" si="0"/>
        <v>60</v>
      </c>
      <c r="J30" s="67">
        <f t="shared" si="1"/>
        <v>25200</v>
      </c>
      <c r="K30" s="66">
        <f t="shared" si="2"/>
        <v>3600</v>
      </c>
      <c r="M30" s="23"/>
      <c r="N30" s="24"/>
      <c r="O30" s="24"/>
    </row>
    <row r="31" spans="1:18" s="12" customFormat="1" ht="26.25" customHeight="1" thickTop="1" x14ac:dyDescent="0.25">
      <c r="A31" s="49" t="s">
        <v>9</v>
      </c>
      <c r="B31" s="49"/>
      <c r="C31" s="49"/>
      <c r="D31" s="49"/>
      <c r="E31" s="49"/>
      <c r="F31" s="49"/>
      <c r="G31" s="49"/>
      <c r="H31" s="49"/>
      <c r="I31" s="49"/>
      <c r="J31" s="27">
        <f>SUM(J24:J30)</f>
        <v>2116220</v>
      </c>
      <c r="K31" s="27">
        <f>SUM(K24:K30)</f>
        <v>612550</v>
      </c>
    </row>
    <row r="32" spans="1:18" s="12" customFormat="1" x14ac:dyDescent="0.25">
      <c r="A32" s="49" t="s">
        <v>19</v>
      </c>
      <c r="B32" s="49"/>
      <c r="C32" s="49"/>
      <c r="D32" s="49"/>
      <c r="E32" s="49"/>
      <c r="F32" s="49"/>
      <c r="G32" s="49"/>
      <c r="H32" s="49"/>
      <c r="I32" s="49"/>
      <c r="J32" s="44">
        <f>J31+K31</f>
        <v>2728770</v>
      </c>
      <c r="K32" s="44"/>
      <c r="O32" s="38"/>
      <c r="P32" s="38"/>
    </row>
    <row r="33" spans="1:16" s="12" customFormat="1" x14ac:dyDescent="0.25">
      <c r="A33" s="49" t="s">
        <v>20</v>
      </c>
      <c r="B33" s="49"/>
      <c r="C33" s="49"/>
      <c r="D33" s="49"/>
      <c r="E33" s="49"/>
      <c r="F33" s="49"/>
      <c r="G33" s="49"/>
      <c r="H33" s="49"/>
      <c r="I33" s="49"/>
      <c r="J33" s="44">
        <f>J32*13%</f>
        <v>354740.10000000003</v>
      </c>
      <c r="K33" s="44"/>
      <c r="N33" s="24"/>
      <c r="O33" s="24"/>
    </row>
    <row r="34" spans="1:16" s="12" customFormat="1" x14ac:dyDescent="0.25">
      <c r="A34" s="49" t="s">
        <v>21</v>
      </c>
      <c r="B34" s="49"/>
      <c r="C34" s="49"/>
      <c r="D34" s="49"/>
      <c r="E34" s="49"/>
      <c r="F34" s="49"/>
      <c r="G34" s="49"/>
      <c r="H34" s="49"/>
      <c r="I34" s="49"/>
      <c r="J34" s="44">
        <f>J33+J32</f>
        <v>3083510.1</v>
      </c>
      <c r="K34" s="44"/>
      <c r="N34" s="38"/>
      <c r="O34" s="24"/>
      <c r="P34" s="23"/>
    </row>
    <row r="35" spans="1:16" ht="6.75" customHeight="1" x14ac:dyDescent="0.3">
      <c r="A35" s="8"/>
      <c r="B35" s="9"/>
    </row>
    <row r="36" spans="1:16" ht="21" x14ac:dyDescent="0.3">
      <c r="A36" s="13" t="s">
        <v>6</v>
      </c>
      <c r="B36" s="9"/>
      <c r="G36" s="1"/>
      <c r="H36" s="1"/>
      <c r="I36" s="1"/>
      <c r="J36" s="1"/>
      <c r="M36" s="43"/>
      <c r="N36" s="43"/>
      <c r="O36" s="43"/>
      <c r="P36" s="14" t="e">
        <f>#REF!+P34</f>
        <v>#REF!</v>
      </c>
    </row>
    <row r="37" spans="1:16" x14ac:dyDescent="0.3">
      <c r="A37" s="8"/>
      <c r="B37" s="8"/>
    </row>
    <row r="38" spans="1:16" x14ac:dyDescent="0.3">
      <c r="A38" s="10"/>
      <c r="B38" s="11"/>
      <c r="P38" s="14" t="e">
        <f>P36*50%</f>
        <v>#REF!</v>
      </c>
    </row>
    <row r="39" spans="1:16" x14ac:dyDescent="0.3">
      <c r="P39" s="35"/>
    </row>
    <row r="40" spans="1:16" x14ac:dyDescent="0.3">
      <c r="P40" s="35" t="e">
        <f>P36*52%</f>
        <v>#REF!</v>
      </c>
    </row>
    <row r="42" spans="1:16" x14ac:dyDescent="0.3">
      <c r="J42" s="36"/>
    </row>
  </sheetData>
  <mergeCells count="21">
    <mergeCell ref="M36:O36"/>
    <mergeCell ref="J34:K34"/>
    <mergeCell ref="J32:K32"/>
    <mergeCell ref="J33:K33"/>
    <mergeCell ref="A15:K15"/>
    <mergeCell ref="A16:K16"/>
    <mergeCell ref="A18:K18"/>
    <mergeCell ref="A20:K20"/>
    <mergeCell ref="A22:A23"/>
    <mergeCell ref="B22:B23"/>
    <mergeCell ref="C22:F22"/>
    <mergeCell ref="G22:K22"/>
    <mergeCell ref="A31:I31"/>
    <mergeCell ref="A32:I32"/>
    <mergeCell ref="A33:I33"/>
    <mergeCell ref="A34:I34"/>
    <mergeCell ref="A7:B7"/>
    <mergeCell ref="A8:B8"/>
    <mergeCell ref="A12:B12"/>
    <mergeCell ref="D13:E13"/>
    <mergeCell ref="A11:E11"/>
  </mergeCells>
  <printOptions horizontalCentered="1"/>
  <pageMargins left="0" right="0" top="0.25" bottom="0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</vt:lpstr>
      <vt:lpstr>sum!Print_Area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2023-09-26T10:41:12Z</dcterms:modified>
</cp:coreProperties>
</file>