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Projects 2021\Bait UL Sukoon\"/>
    </mc:Choice>
  </mc:AlternateContent>
  <bookViews>
    <workbookView xWindow="0" yWindow="0" windowWidth="20250" windowHeight="9615"/>
  </bookViews>
  <sheets>
    <sheet name="orignal" sheetId="4" r:id="rId1"/>
    <sheet name="GROUND" sheetId="1" r:id="rId2"/>
    <sheet name="Sheet1" sheetId="2" r:id="rId3"/>
    <sheet name="Sheet2" sheetId="3" r:id="rId4"/>
  </sheets>
  <definedNames>
    <definedName name="_xlnm.Print_Area" localSheetId="1">GROUND!$A$265:$F$271</definedName>
    <definedName name="_xlnm.Print_Area" localSheetId="0">orignal!$A$1:$G$278</definedName>
    <definedName name="_xlnm.Print_Area" localSheetId="2">Sheet1!$Q$4:$R$32</definedName>
    <definedName name="_xlnm.Print_Area" localSheetId="3">Sheet2!$A$1:$I$32</definedName>
    <definedName name="_xlnm.Print_Titles" localSheetId="1">GROUND!$1:$4</definedName>
    <definedName name="_xlnm.Print_Titles" localSheetId="0">orignal!$1:$8</definedName>
  </definedNames>
  <calcPr calcId="152511" iterate="1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77" i="4" l="1"/>
  <c r="K251" i="4"/>
  <c r="M185" i="4"/>
  <c r="O114" i="4"/>
  <c r="G295" i="4" l="1"/>
  <c r="G300" i="4"/>
  <c r="G299" i="4"/>
  <c r="G298" i="4"/>
  <c r="G297" i="4"/>
  <c r="G289" i="4"/>
  <c r="G290" i="4"/>
  <c r="G291" i="4"/>
  <c r="G292" i="4"/>
  <c r="G288" i="4"/>
  <c r="G293" i="4" l="1"/>
  <c r="G301" i="4"/>
  <c r="K16" i="4"/>
  <c r="Q16" i="4"/>
  <c r="O16" i="4"/>
  <c r="M16" i="4"/>
  <c r="G256" i="4"/>
  <c r="R16" i="4" l="1"/>
  <c r="G107" i="4"/>
  <c r="G81" i="4"/>
  <c r="G78" i="4"/>
  <c r="G63" i="4"/>
  <c r="G46" i="4"/>
  <c r="G171" i="4"/>
  <c r="G161" i="4"/>
  <c r="G149" i="4"/>
  <c r="G159" i="4"/>
  <c r="G155" i="4"/>
  <c r="G144" i="4"/>
  <c r="G130" i="4"/>
  <c r="G132" i="4"/>
  <c r="G125" i="4"/>
  <c r="G35" i="4"/>
  <c r="G263" i="4"/>
  <c r="G262" i="4"/>
  <c r="G261" i="4"/>
  <c r="G259" i="4"/>
  <c r="G258" i="4"/>
  <c r="G254" i="4"/>
  <c r="G253" i="4"/>
  <c r="G252" i="4"/>
  <c r="G250" i="4"/>
  <c r="G249" i="4"/>
  <c r="G247" i="4"/>
  <c r="G246" i="4"/>
  <c r="G244" i="4"/>
  <c r="G243" i="4"/>
  <c r="G242" i="4"/>
  <c r="G241" i="4"/>
  <c r="G240" i="4"/>
  <c r="G239" i="4"/>
  <c r="G238" i="4"/>
  <c r="G237" i="4"/>
  <c r="G235" i="4"/>
  <c r="G234" i="4"/>
  <c r="G233" i="4"/>
  <c r="G232" i="4"/>
  <c r="G230" i="4"/>
  <c r="G229" i="4"/>
  <c r="G227" i="4"/>
  <c r="G226" i="4"/>
  <c r="G224" i="4"/>
  <c r="G222" i="4"/>
  <c r="G221" i="4"/>
  <c r="G220" i="4"/>
  <c r="G219" i="4"/>
  <c r="G217" i="4"/>
  <c r="G216" i="4"/>
  <c r="G215" i="4"/>
  <c r="G214" i="4"/>
  <c r="G213" i="4"/>
  <c r="G212" i="4"/>
  <c r="G211" i="4"/>
  <c r="G210" i="4"/>
  <c r="G209" i="4"/>
  <c r="G208" i="4"/>
  <c r="G207" i="4"/>
  <c r="G205" i="4"/>
  <c r="G204" i="4"/>
  <c r="G203" i="4"/>
  <c r="G202" i="4"/>
  <c r="G201" i="4"/>
  <c r="G200" i="4"/>
  <c r="G198" i="4"/>
  <c r="G197" i="4"/>
  <c r="G196" i="4"/>
  <c r="G195" i="4"/>
  <c r="G194" i="4"/>
  <c r="G193" i="4"/>
  <c r="G192" i="4"/>
  <c r="G191" i="4"/>
  <c r="G190" i="4"/>
  <c r="G189" i="4"/>
  <c r="G188" i="4"/>
  <c r="G187" i="4"/>
  <c r="G185" i="4"/>
  <c r="G184" i="4"/>
  <c r="G183" i="4"/>
  <c r="G181" i="4"/>
  <c r="G180" i="4"/>
  <c r="G179" i="4"/>
  <c r="G178" i="4"/>
  <c r="G177" i="4"/>
  <c r="G176" i="4"/>
  <c r="G175" i="4"/>
  <c r="G174" i="4"/>
  <c r="G173" i="4"/>
  <c r="G172" i="4"/>
  <c r="G170" i="4"/>
  <c r="G169" i="4"/>
  <c r="G168" i="4"/>
  <c r="G167" i="4"/>
  <c r="G166" i="4"/>
  <c r="G165" i="4"/>
  <c r="G163" i="4"/>
  <c r="G162" i="4"/>
  <c r="G158" i="4"/>
  <c r="G157" i="4"/>
  <c r="G156" i="4"/>
  <c r="G154" i="4"/>
  <c r="G153" i="4"/>
  <c r="G151" i="4"/>
  <c r="G150" i="4"/>
  <c r="G147" i="4"/>
  <c r="G146" i="4"/>
  <c r="G145" i="4"/>
  <c r="G143" i="4"/>
  <c r="G142" i="4"/>
  <c r="G141" i="4"/>
  <c r="G140" i="4"/>
  <c r="G138" i="4"/>
  <c r="G137" i="4"/>
  <c r="G135" i="4"/>
  <c r="G133" i="4"/>
  <c r="G131" i="4"/>
  <c r="G129" i="4"/>
  <c r="G128" i="4"/>
  <c r="G127" i="4"/>
  <c r="G126" i="4"/>
  <c r="G124" i="4"/>
  <c r="G122" i="4"/>
  <c r="G121" i="4"/>
  <c r="G119" i="4"/>
  <c r="G118" i="4"/>
  <c r="G116" i="4"/>
  <c r="G114" i="4"/>
  <c r="G113" i="4"/>
  <c r="G112" i="4"/>
  <c r="G111" i="4"/>
  <c r="G110" i="4"/>
  <c r="G109" i="4"/>
  <c r="G108" i="4"/>
  <c r="G106" i="4"/>
  <c r="G105" i="4"/>
  <c r="G104" i="4"/>
  <c r="G103" i="4"/>
  <c r="G102" i="4"/>
  <c r="G101" i="4"/>
  <c r="G100" i="4"/>
  <c r="G99" i="4"/>
  <c r="G98" i="4"/>
  <c r="G97" i="4"/>
  <c r="G95" i="4"/>
  <c r="G94" i="4"/>
  <c r="G92" i="4"/>
  <c r="G90" i="4"/>
  <c r="G89" i="4"/>
  <c r="G88" i="4"/>
  <c r="G87" i="4"/>
  <c r="G86" i="4"/>
  <c r="G85" i="4"/>
  <c r="G83" i="4"/>
  <c r="G82" i="4"/>
  <c r="G79" i="4"/>
  <c r="G77" i="4"/>
  <c r="G76" i="4"/>
  <c r="G75" i="4"/>
  <c r="G74" i="4"/>
  <c r="G73" i="4"/>
  <c r="G72" i="4"/>
  <c r="G71" i="4"/>
  <c r="G69" i="4"/>
  <c r="G68" i="4"/>
  <c r="G66" i="4"/>
  <c r="G64" i="4"/>
  <c r="G62" i="4"/>
  <c r="G61" i="4"/>
  <c r="G60" i="4"/>
  <c r="G59" i="4"/>
  <c r="G58" i="4"/>
  <c r="G57" i="4"/>
  <c r="G56" i="4"/>
  <c r="G55" i="4"/>
  <c r="G54" i="4"/>
  <c r="G52" i="4"/>
  <c r="G51" i="4"/>
  <c r="G49" i="4"/>
  <c r="G48" i="4"/>
  <c r="G44" i="4"/>
  <c r="G43" i="4"/>
  <c r="G42" i="4"/>
  <c r="G41" i="4"/>
  <c r="G39" i="4"/>
  <c r="G38" i="4"/>
  <c r="G36" i="4"/>
  <c r="G34" i="4"/>
  <c r="G33" i="4"/>
  <c r="G32" i="4"/>
  <c r="G31" i="4"/>
  <c r="G30" i="4"/>
  <c r="G29" i="4"/>
  <c r="G28" i="4"/>
  <c r="G27" i="4"/>
  <c r="G26" i="4"/>
  <c r="G25" i="4"/>
  <c r="G23" i="4"/>
  <c r="G22" i="4"/>
  <c r="G21" i="4"/>
  <c r="G20" i="4"/>
  <c r="G18" i="4"/>
  <c r="G17" i="4"/>
  <c r="G15" i="4"/>
  <c r="G14" i="4"/>
  <c r="G12" i="4"/>
  <c r="G11" i="4"/>
  <c r="G9" i="4"/>
  <c r="G80" i="4" l="1"/>
  <c r="G264" i="4"/>
  <c r="G65" i="4"/>
  <c r="G45" i="4"/>
  <c r="G206" i="4"/>
  <c r="G251" i="4"/>
  <c r="G160" i="4"/>
  <c r="G91" i="4"/>
  <c r="G115" i="4"/>
  <c r="G134" i="4"/>
  <c r="G148" i="4"/>
  <c r="G223" i="4"/>
  <c r="G182" i="4"/>
  <c r="G255" i="4"/>
  <c r="H182" i="4" l="1"/>
  <c r="K264" i="4"/>
  <c r="H115" i="4"/>
  <c r="I269" i="4"/>
  <c r="H264" i="4"/>
  <c r="O33" i="2"/>
  <c r="R33" i="2"/>
  <c r="R12" i="2"/>
  <c r="R18" i="2"/>
  <c r="R17" i="2"/>
  <c r="R13" i="2"/>
  <c r="R9" i="2"/>
  <c r="R8" i="2"/>
  <c r="R7" i="2"/>
  <c r="R6" i="2"/>
  <c r="R5" i="2"/>
  <c r="C16" i="2"/>
  <c r="G30" i="2"/>
  <c r="K28" i="2"/>
  <c r="O23" i="2"/>
  <c r="E271" i="1"/>
  <c r="F271" i="1"/>
  <c r="G259" i="1"/>
  <c r="G257" i="1"/>
  <c r="G255" i="1"/>
  <c r="G254" i="1"/>
  <c r="G251" i="1"/>
  <c r="G252" i="1"/>
  <c r="G192" i="1"/>
  <c r="G238" i="1"/>
  <c r="G248" i="1"/>
  <c r="G247" i="1"/>
  <c r="G245" i="1"/>
  <c r="G244" i="1"/>
  <c r="G242" i="1"/>
  <c r="G241" i="1"/>
  <c r="G237" i="1"/>
  <c r="G236" i="1"/>
  <c r="G235" i="1"/>
  <c r="G233" i="1"/>
  <c r="G232" i="1"/>
  <c r="G231" i="1"/>
  <c r="G230" i="1"/>
  <c r="G228" i="1"/>
  <c r="G211" i="1"/>
  <c r="G220" i="1"/>
  <c r="G219" i="1"/>
  <c r="G218" i="1"/>
  <c r="G217" i="1"/>
  <c r="G215" i="1"/>
  <c r="G205" i="1"/>
  <c r="G203" i="1"/>
  <c r="G202" i="1"/>
  <c r="G201" i="1"/>
  <c r="G200" i="1"/>
  <c r="G199" i="1"/>
  <c r="G198" i="1"/>
  <c r="G196" i="1"/>
  <c r="G194" i="1"/>
  <c r="G191" i="1"/>
  <c r="G190" i="1"/>
  <c r="G187" i="1"/>
  <c r="G186" i="1"/>
  <c r="G185" i="1"/>
  <c r="G188" i="1"/>
  <c r="G189" i="1"/>
  <c r="G180" i="1"/>
  <c r="G258" i="1"/>
  <c r="G250" i="1"/>
  <c r="G240" i="1"/>
  <c r="G239" i="1"/>
  <c r="G227" i="1"/>
  <c r="G225" i="1"/>
  <c r="G224" i="1"/>
  <c r="G222" i="1"/>
  <c r="G214" i="1"/>
  <c r="G213" i="1"/>
  <c r="G212" i="1"/>
  <c r="G210" i="1"/>
  <c r="G209" i="1"/>
  <c r="G208" i="1"/>
  <c r="G207" i="1"/>
  <c r="G206" i="1"/>
  <c r="G195" i="1"/>
  <c r="G193" i="1"/>
  <c r="G184" i="1"/>
  <c r="G182" i="1"/>
  <c r="G181" i="1"/>
  <c r="G140" i="1"/>
  <c r="G126" i="1"/>
  <c r="G120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0" i="1"/>
  <c r="G159" i="1"/>
  <c r="G157" i="1"/>
  <c r="G155" i="1"/>
  <c r="G154" i="1"/>
  <c r="G153" i="1"/>
  <c r="G152" i="1"/>
  <c r="G151" i="1"/>
  <c r="G150" i="1"/>
  <c r="G148" i="1"/>
  <c r="G147" i="1"/>
  <c r="G145" i="1"/>
  <c r="G143" i="1"/>
  <c r="G142" i="1"/>
  <c r="G141" i="1"/>
  <c r="G139" i="1"/>
  <c r="G138" i="1"/>
  <c r="G137" i="1"/>
  <c r="G136" i="1"/>
  <c r="G134" i="1"/>
  <c r="G133" i="1"/>
  <c r="G131" i="1"/>
  <c r="G129" i="1"/>
  <c r="G128" i="1"/>
  <c r="G127" i="1"/>
  <c r="G125" i="1"/>
  <c r="G124" i="1"/>
  <c r="G123" i="1"/>
  <c r="G122" i="1"/>
  <c r="G121" i="1"/>
  <c r="G118" i="1"/>
  <c r="G117" i="1"/>
  <c r="G115" i="1"/>
  <c r="G114" i="1"/>
  <c r="G112" i="1"/>
  <c r="G110" i="1"/>
  <c r="G106" i="1"/>
  <c r="G107" i="1"/>
  <c r="G108" i="1"/>
  <c r="G109" i="1"/>
  <c r="G105" i="1"/>
  <c r="G249" i="1" l="1"/>
  <c r="G156" i="1"/>
  <c r="G130" i="1"/>
  <c r="G204" i="1"/>
  <c r="G221" i="1"/>
  <c r="G179" i="1"/>
  <c r="G144" i="1"/>
  <c r="G260" i="1"/>
  <c r="G253" i="1"/>
  <c r="G104" i="1"/>
  <c r="G103" i="1"/>
  <c r="G102" i="1"/>
  <c r="G101" i="1"/>
  <c r="G100" i="1"/>
  <c r="G89" i="1"/>
  <c r="G87" i="1"/>
  <c r="G86" i="1"/>
  <c r="G85" i="1"/>
  <c r="G84" i="1"/>
  <c r="G83" i="1"/>
  <c r="G75" i="1"/>
  <c r="G74" i="1"/>
  <c r="G73" i="1"/>
  <c r="G72" i="1"/>
  <c r="G71" i="1"/>
  <c r="G70" i="1"/>
  <c r="G69" i="1"/>
  <c r="G60" i="1"/>
  <c r="G61" i="1"/>
  <c r="G59" i="1"/>
  <c r="G58" i="1"/>
  <c r="G44" i="1"/>
  <c r="G42" i="1"/>
  <c r="G41" i="1"/>
  <c r="G40" i="1"/>
  <c r="G39" i="1"/>
  <c r="G38" i="1"/>
  <c r="G37" i="1"/>
  <c r="G36" i="1"/>
  <c r="G33" i="1"/>
  <c r="G32" i="1"/>
  <c r="G31" i="1"/>
  <c r="H179" i="1" l="1"/>
  <c r="I265" i="1"/>
  <c r="H260" i="1"/>
  <c r="G35" i="1"/>
  <c r="G34" i="1"/>
  <c r="G26" i="1"/>
  <c r="G25" i="1"/>
  <c r="G24" i="1"/>
  <c r="G18" i="1"/>
  <c r="G16" i="1"/>
  <c r="G15" i="1"/>
  <c r="G13" i="1"/>
  <c r="G99" i="1" l="1"/>
  <c r="G98" i="1"/>
  <c r="G97" i="1"/>
  <c r="G96" i="1"/>
  <c r="G95" i="1"/>
  <c r="G94" i="1"/>
  <c r="G92" i="1"/>
  <c r="G91" i="1"/>
  <c r="G82" i="1"/>
  <c r="G80" i="1"/>
  <c r="G79" i="1"/>
  <c r="G77" i="1"/>
  <c r="G68" i="1"/>
  <c r="G66" i="1"/>
  <c r="G65" i="1"/>
  <c r="G63" i="1"/>
  <c r="G57" i="1"/>
  <c r="G56" i="1"/>
  <c r="G55" i="1"/>
  <c r="G54" i="1"/>
  <c r="G53" i="1"/>
  <c r="G52" i="1"/>
  <c r="G50" i="1"/>
  <c r="G49" i="1"/>
  <c r="G47" i="1"/>
  <c r="G46" i="1"/>
  <c r="G76" i="1" l="1"/>
  <c r="G88" i="1"/>
  <c r="G111" i="1"/>
  <c r="G62" i="1"/>
  <c r="G27" i="1"/>
  <c r="G30" i="1"/>
  <c r="G29" i="1"/>
  <c r="G28" i="1"/>
  <c r="G23" i="1"/>
  <c r="G21" i="1"/>
  <c r="G19" i="1"/>
  <c r="H111" i="1" l="1"/>
  <c r="G20" i="1"/>
  <c r="G12" i="1"/>
  <c r="G10" i="1"/>
  <c r="G9" i="1"/>
  <c r="G7" i="1"/>
  <c r="G43" i="1" l="1"/>
</calcChain>
</file>

<file path=xl/sharedStrings.xml><?xml version="1.0" encoding="utf-8"?>
<sst xmlns="http://schemas.openxmlformats.org/spreadsheetml/2006/main" count="1464" uniqueCount="174">
  <si>
    <t>Pioneer Engineering Services</t>
  </si>
  <si>
    <t>Measurement Sheet For Running Bill.</t>
  </si>
  <si>
    <t>BOQ</t>
  </si>
  <si>
    <t>Grid</t>
  </si>
  <si>
    <t xml:space="preserve">  FLOOR HVAC PLAN (SUPPLY,RETURN &amp; EXHAUST AIR DUCT ) DWG NO…..</t>
  </si>
  <si>
    <t>ITEM</t>
  </si>
  <si>
    <t>Description</t>
  </si>
  <si>
    <t>Width inch</t>
  </si>
  <si>
    <t>Height inch</t>
  </si>
  <si>
    <t>Length ft</t>
  </si>
  <si>
    <t>Area Sq.ft.</t>
  </si>
  <si>
    <t>Reducer</t>
  </si>
  <si>
    <t xml:space="preserve"> </t>
  </si>
  <si>
    <t>Supply Air Duct</t>
  </si>
  <si>
    <t>End Cap</t>
  </si>
  <si>
    <t>Drop Neck</t>
  </si>
  <si>
    <t xml:space="preserve">TOTAL </t>
  </si>
  <si>
    <t>3NOS</t>
  </si>
  <si>
    <t>2NOS</t>
  </si>
  <si>
    <t>15-07-2021</t>
  </si>
  <si>
    <t>Fresh Air Duct</t>
  </si>
  <si>
    <t>TOTAL DUCTS QUANTITIES SUMMARY (SQ.FT.)</t>
  </si>
  <si>
    <t>GRAND TOTAL OF DUCT WORKS.</t>
  </si>
  <si>
    <t>BAI TUL SUKOON HOSPITAL KARACHI.</t>
  </si>
  <si>
    <t xml:space="preserve">AHU </t>
  </si>
  <si>
    <t>UG01</t>
  </si>
  <si>
    <t>Return Air Duct</t>
  </si>
  <si>
    <t>Plenum Box</t>
  </si>
  <si>
    <t xml:space="preserve">sad </t>
  </si>
  <si>
    <t>12*12</t>
  </si>
  <si>
    <t>15*15</t>
  </si>
  <si>
    <t>rad</t>
  </si>
  <si>
    <t>9*9</t>
  </si>
  <si>
    <t>18*18</t>
  </si>
  <si>
    <t>6*6</t>
  </si>
  <si>
    <t>fail</t>
  </si>
  <si>
    <t>vcd</t>
  </si>
  <si>
    <t>18*10</t>
  </si>
  <si>
    <t>16*12</t>
  </si>
  <si>
    <t>16*8</t>
  </si>
  <si>
    <t>12*8</t>
  </si>
  <si>
    <t>FF01</t>
  </si>
  <si>
    <t>18*8</t>
  </si>
  <si>
    <t>24*10</t>
  </si>
  <si>
    <t>FF02</t>
  </si>
  <si>
    <t>FF03</t>
  </si>
  <si>
    <t>16*10</t>
  </si>
  <si>
    <t>FF04</t>
  </si>
  <si>
    <t>1NOS</t>
  </si>
  <si>
    <t>12*6</t>
  </si>
  <si>
    <t>vcd failover</t>
  </si>
  <si>
    <t>20*10</t>
  </si>
  <si>
    <t>8*6</t>
  </si>
  <si>
    <t>SF01</t>
  </si>
  <si>
    <t>SF02</t>
  </si>
  <si>
    <t>SF03</t>
  </si>
  <si>
    <t>SF04</t>
  </si>
  <si>
    <t>22*8</t>
  </si>
  <si>
    <t>30*12</t>
  </si>
  <si>
    <t>14*8</t>
  </si>
  <si>
    <t>TF01</t>
  </si>
  <si>
    <t>TF02</t>
  </si>
  <si>
    <t>TF03</t>
  </si>
  <si>
    <t>14*6</t>
  </si>
  <si>
    <t>14*10</t>
  </si>
  <si>
    <t>5NOS</t>
  </si>
  <si>
    <t>26*12</t>
  </si>
  <si>
    <t>EF</t>
  </si>
  <si>
    <t>Exhaust Air Duct</t>
  </si>
  <si>
    <t>ead</t>
  </si>
  <si>
    <t>exlover</t>
  </si>
  <si>
    <t>14*11</t>
  </si>
  <si>
    <t>VF</t>
  </si>
  <si>
    <t>FAF lover</t>
  </si>
  <si>
    <t>ground floor</t>
  </si>
  <si>
    <t>first floor</t>
  </si>
  <si>
    <t>second floor</t>
  </si>
  <si>
    <t>third floor</t>
  </si>
  <si>
    <t>fad</t>
  </si>
  <si>
    <t xml:space="preserve"> Duct Insulation </t>
  </si>
  <si>
    <t>Upper Ground Floor Ducting</t>
  </si>
  <si>
    <t>First Floor Ducting</t>
  </si>
  <si>
    <t>Second Floor Ducting</t>
  </si>
  <si>
    <t>Third Floor Ducting</t>
  </si>
  <si>
    <t>diffuser</t>
  </si>
  <si>
    <t>failouver</t>
  </si>
  <si>
    <t>exl14*11</t>
  </si>
  <si>
    <t>S/NO</t>
  </si>
  <si>
    <t>DESCRIPTION</t>
  </si>
  <si>
    <t xml:space="preserve">  </t>
  </si>
  <si>
    <t>3rd</t>
  </si>
  <si>
    <t>2nd</t>
  </si>
  <si>
    <t>1st</t>
  </si>
  <si>
    <t>gr</t>
  </si>
  <si>
    <t>upper gr</t>
  </si>
  <si>
    <t>1"-5-8</t>
  </si>
  <si>
    <t>ff</t>
  </si>
  <si>
    <t>3-4"-1-2</t>
  </si>
  <si>
    <t>sf</t>
  </si>
  <si>
    <t>rft</t>
  </si>
  <si>
    <t>1)82</t>
  </si>
  <si>
    <t>2)34</t>
  </si>
  <si>
    <t>3)34</t>
  </si>
  <si>
    <t>4)41</t>
  </si>
  <si>
    <t>1)98</t>
  </si>
  <si>
    <t>2)42</t>
  </si>
  <si>
    <t>3)45</t>
  </si>
  <si>
    <t>4)52</t>
  </si>
  <si>
    <t>5-8"-3-8"</t>
  </si>
  <si>
    <t>copper pipe</t>
  </si>
  <si>
    <t>drain pipe</t>
  </si>
  <si>
    <t>3-4"</t>
  </si>
  <si>
    <t>1"</t>
  </si>
  <si>
    <t>1)9</t>
  </si>
  <si>
    <t>2)30</t>
  </si>
  <si>
    <t>3)43-3-4"</t>
  </si>
  <si>
    <t>4)60-3-4"</t>
  </si>
  <si>
    <t>2)31</t>
  </si>
  <si>
    <t>3)38-3-4"</t>
  </si>
  <si>
    <t>4)72-3-4"</t>
  </si>
  <si>
    <t>thrd</t>
  </si>
  <si>
    <t>roof</t>
  </si>
  <si>
    <t>1)10-1"</t>
  </si>
  <si>
    <t>2)38-1"</t>
  </si>
  <si>
    <t>AHU-UG-01</t>
  </si>
  <si>
    <t>AHU-FF-01</t>
  </si>
  <si>
    <t>AHU-FF-02</t>
  </si>
  <si>
    <t>AHU-FF-03</t>
  </si>
  <si>
    <t>AHU-FF-04</t>
  </si>
  <si>
    <t>AHU-SF-01</t>
  </si>
  <si>
    <t>AHU-SF-02</t>
  </si>
  <si>
    <t>AHU-SF-03</t>
  </si>
  <si>
    <t>AHU-SF-04</t>
  </si>
  <si>
    <t>AHU LOCATION</t>
  </si>
  <si>
    <t>5/8"</t>
  </si>
  <si>
    <t>3/4"</t>
  </si>
  <si>
    <t>3/8"</t>
  </si>
  <si>
    <t>1/2"</t>
  </si>
  <si>
    <t>75 RFT</t>
  </si>
  <si>
    <t>82 RFT</t>
  </si>
  <si>
    <t>34 RFT</t>
  </si>
  <si>
    <t>41 RFT</t>
  </si>
  <si>
    <t>98 RFT</t>
  </si>
  <si>
    <t>42 RFT</t>
  </si>
  <si>
    <t>45 RFT</t>
  </si>
  <si>
    <t>52 RFT</t>
  </si>
  <si>
    <t>DRAIN PIPE  QTY</t>
  </si>
  <si>
    <t>15 RFT</t>
  </si>
  <si>
    <t>36 RFT</t>
  </si>
  <si>
    <t>9 RFT</t>
  </si>
  <si>
    <t>30 RFT</t>
  </si>
  <si>
    <t>43 RFT</t>
  </si>
  <si>
    <t>60 RFT</t>
  </si>
  <si>
    <t>31 RFT</t>
  </si>
  <si>
    <t>38 RFT</t>
  </si>
  <si>
    <t>72 RFT</t>
  </si>
  <si>
    <t>COPPER PIPE  QTY</t>
  </si>
  <si>
    <t>AHU-PCKG-01</t>
  </si>
  <si>
    <t>AHU-TF-01</t>
  </si>
  <si>
    <t>AHU-TF-02</t>
  </si>
  <si>
    <t>25 RFT</t>
  </si>
  <si>
    <t>26 RFT</t>
  </si>
  <si>
    <t>14 RFT</t>
  </si>
  <si>
    <t>10 RFT</t>
  </si>
  <si>
    <t>Copper Pipe &amp; Upvc Drain Pipe</t>
  </si>
  <si>
    <t>TOTAL</t>
  </si>
  <si>
    <t>50 RFT</t>
  </si>
  <si>
    <t>62 RFT</t>
  </si>
  <si>
    <t>428 RFT</t>
  </si>
  <si>
    <t>94 RFT</t>
  </si>
  <si>
    <t>249 RFT</t>
  </si>
  <si>
    <t>BOQ ITEM</t>
  </si>
  <si>
    <t>27-08-2021</t>
  </si>
  <si>
    <t>Measurement Sheet For the bill.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</si>
</sst>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9" x14ac:knownFonts="1">
    <font>
      <sz val="11"/>
      <color theme="1"/>
      <name val="Calibri"/>
      <family val="2"/>
      <scheme val="minor"/>
    </font>
    <font>
      <u/>
      <sz val="28"/>
      <color indexed="8"/>
      <name val="Book Antiqua"/>
      <family val="1"/>
    </font>
    <font>
      <b/>
      <u/>
      <sz val="16"/>
      <color indexed="8"/>
      <name val="Book Antiqua"/>
      <family val="1"/>
    </font>
    <font>
      <b/>
      <u/>
      <sz val="14"/>
      <color indexed="8"/>
      <name val="Book Antiqua"/>
      <family val="1"/>
    </font>
    <font>
      <sz val="11"/>
      <color indexed="8"/>
      <name val="Book Antiqua"/>
      <family val="1"/>
    </font>
    <font>
      <b/>
      <sz val="11"/>
      <color theme="1"/>
      <name val="Book Antiqua"/>
      <family val="1"/>
    </font>
    <font>
      <b/>
      <sz val="9"/>
      <color theme="1"/>
      <name val="Book Antiqua"/>
      <family val="1"/>
    </font>
    <font>
      <b/>
      <sz val="11"/>
      <color indexed="8"/>
      <name val="Book Antiqua"/>
      <family val="1"/>
    </font>
    <font>
      <sz val="11"/>
      <color theme="1"/>
      <name val="Book Antiqua"/>
      <family val="1"/>
    </font>
    <font>
      <b/>
      <sz val="12"/>
      <color theme="1"/>
      <name val="Book Antiqua"/>
      <family val="1"/>
    </font>
    <font>
      <sz val="12"/>
      <color theme="1"/>
      <name val="Book Antiqua"/>
      <family val="1"/>
    </font>
    <font>
      <sz val="12"/>
      <color theme="1"/>
      <name val="Calibri"/>
      <family val="2"/>
      <scheme val="minor"/>
    </font>
    <font>
      <u/>
      <sz val="28"/>
      <color indexed="8"/>
      <name val="Calibri"/>
      <family val="2"/>
      <scheme val="minor"/>
    </font>
    <font>
      <b/>
      <u/>
      <sz val="16"/>
      <color indexed="8"/>
      <name val="Calibri"/>
      <family val="2"/>
      <scheme val="minor"/>
    </font>
    <font>
      <b/>
      <u/>
      <sz val="14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indexed="8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u/>
      <sz val="12"/>
      <color indexed="8"/>
      <name val="Calibri"/>
      <family val="2"/>
      <scheme val="minor"/>
    </font>
    <font>
      <b/>
      <u/>
      <sz val="12"/>
      <color indexed="8"/>
      <name val="Calibri"/>
      <family val="2"/>
      <scheme val="minor"/>
    </font>
    <font>
      <sz val="12"/>
      <color indexed="8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u/>
      <sz val="14"/>
      <color indexed="8"/>
      <name val="Calibri"/>
      <family val="2"/>
      <scheme val="minor"/>
    </font>
    <font>
      <b/>
      <u/>
      <sz val="18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2">
    <xf numFmtId="0" fontId="0" fillId="0" borderId="0" xfId="0"/>
    <xf numFmtId="0" fontId="4" fillId="0" borderId="0" xfId="0" applyFont="1"/>
    <xf numFmtId="0" fontId="4" fillId="0" borderId="0" xfId="0" quotePrefix="1" applyFont="1"/>
    <xf numFmtId="0" fontId="5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2" fontId="8" fillId="0" borderId="4" xfId="0" applyNumberFormat="1" applyFont="1" applyBorder="1" applyAlignment="1">
      <alignment horizontal="center"/>
    </xf>
    <xf numFmtId="2" fontId="8" fillId="0" borderId="1" xfId="0" applyNumberFormat="1" applyFont="1" applyBorder="1" applyAlignment="1">
      <alignment horizontal="center"/>
    </xf>
    <xf numFmtId="2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2" fontId="9" fillId="0" borderId="1" xfId="0" applyNumberFormat="1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5" fillId="0" borderId="0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2" fontId="5" fillId="0" borderId="1" xfId="0" applyNumberFormat="1" applyFont="1" applyBorder="1" applyAlignment="1">
      <alignment horizontal="center" vertical="center"/>
    </xf>
    <xf numFmtId="2" fontId="0" fillId="0" borderId="0" xfId="0" applyNumberFormat="1"/>
    <xf numFmtId="0" fontId="0" fillId="0" borderId="1" xfId="0" applyBorder="1"/>
    <xf numFmtId="0" fontId="10" fillId="0" borderId="1" xfId="0" applyFont="1" applyBorder="1" applyAlignment="1"/>
    <xf numFmtId="0" fontId="11" fillId="0" borderId="1" xfId="0" applyFont="1" applyBorder="1"/>
    <xf numFmtId="14" fontId="8" fillId="0" borderId="0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ont="1"/>
    <xf numFmtId="0" fontId="15" fillId="0" borderId="0" xfId="0" applyFont="1"/>
    <xf numFmtId="0" fontId="16" fillId="0" borderId="1" xfId="0" applyFont="1" applyBorder="1" applyAlignment="1">
      <alignment horizontal="center"/>
    </xf>
    <xf numFmtId="0" fontId="11" fillId="0" borderId="0" xfId="0" applyFont="1"/>
    <xf numFmtId="0" fontId="18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/>
    </xf>
    <xf numFmtId="0" fontId="19" fillId="0" borderId="1" xfId="0" applyFont="1" applyBorder="1" applyAlignment="1">
      <alignment horizontal="center"/>
    </xf>
    <xf numFmtId="2" fontId="19" fillId="0" borderId="1" xfId="0" applyNumberFormat="1" applyFont="1" applyBorder="1" applyAlignment="1">
      <alignment horizontal="center"/>
    </xf>
    <xf numFmtId="2" fontId="18" fillId="0" borderId="1" xfId="0" applyNumberFormat="1" applyFont="1" applyBorder="1" applyAlignment="1">
      <alignment horizontal="center"/>
    </xf>
    <xf numFmtId="0" fontId="18" fillId="0" borderId="1" xfId="0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horizontal="center"/>
    </xf>
    <xf numFmtId="0" fontId="19" fillId="0" borderId="1" xfId="0" applyFont="1" applyFill="1" applyBorder="1" applyAlignment="1">
      <alignment horizontal="center"/>
    </xf>
    <xf numFmtId="2" fontId="19" fillId="0" borderId="1" xfId="0" applyNumberFormat="1" applyFont="1" applyFill="1" applyBorder="1" applyAlignment="1">
      <alignment horizontal="center"/>
    </xf>
    <xf numFmtId="2" fontId="18" fillId="0" borderId="1" xfId="0" applyNumberFormat="1" applyFont="1" applyFill="1" applyBorder="1" applyAlignment="1">
      <alignment horizontal="center" vertical="center"/>
    </xf>
    <xf numFmtId="2" fontId="18" fillId="0" borderId="1" xfId="0" applyNumberFormat="1" applyFont="1" applyFill="1" applyBorder="1" applyAlignment="1">
      <alignment horizontal="center"/>
    </xf>
    <xf numFmtId="0" fontId="15" fillId="0" borderId="0" xfId="0" quotePrefix="1" applyFont="1" applyAlignment="1">
      <alignment horizontal="right"/>
    </xf>
    <xf numFmtId="0" fontId="14" fillId="0" borderId="0" xfId="0" applyFont="1" applyAlignment="1">
      <alignment horizontal="center"/>
    </xf>
    <xf numFmtId="0" fontId="19" fillId="0" borderId="1" xfId="0" applyFont="1" applyBorder="1"/>
    <xf numFmtId="0" fontId="19" fillId="0" borderId="1" xfId="0" applyFont="1" applyFill="1" applyBorder="1"/>
    <xf numFmtId="0" fontId="18" fillId="0" borderId="4" xfId="0" applyFont="1" applyBorder="1" applyAlignment="1">
      <alignment horizontal="center" vertical="center"/>
    </xf>
    <xf numFmtId="0" fontId="18" fillId="0" borderId="4" xfId="0" applyFont="1" applyBorder="1" applyAlignment="1">
      <alignment horizontal="center"/>
    </xf>
    <xf numFmtId="0" fontId="19" fillId="0" borderId="4" xfId="0" applyFont="1" applyBorder="1" applyAlignment="1">
      <alignment horizontal="center"/>
    </xf>
    <xf numFmtId="0" fontId="17" fillId="0" borderId="13" xfId="0" applyFont="1" applyBorder="1" applyAlignment="1">
      <alignment horizontal="center" vertical="center"/>
    </xf>
    <xf numFmtId="0" fontId="17" fillId="0" borderId="14" xfId="0" applyFont="1" applyBorder="1" applyAlignment="1">
      <alignment horizontal="center" vertical="center"/>
    </xf>
    <xf numFmtId="2" fontId="20" fillId="0" borderId="1" xfId="0" applyNumberFormat="1" applyFont="1" applyBorder="1" applyAlignment="1">
      <alignment horizontal="center"/>
    </xf>
    <xf numFmtId="0" fontId="21" fillId="0" borderId="1" xfId="0" applyFont="1" applyBorder="1" applyAlignment="1"/>
    <xf numFmtId="2" fontId="20" fillId="0" borderId="4" xfId="0" applyNumberFormat="1" applyFont="1" applyBorder="1" applyAlignment="1">
      <alignment horizontal="center"/>
    </xf>
    <xf numFmtId="0" fontId="21" fillId="0" borderId="4" xfId="0" applyFont="1" applyBorder="1"/>
    <xf numFmtId="2" fontId="20" fillId="0" borderId="1" xfId="0" applyNumberFormat="1" applyFont="1" applyBorder="1" applyAlignment="1">
      <alignment horizontal="center" vertical="center"/>
    </xf>
    <xf numFmtId="0" fontId="24" fillId="0" borderId="0" xfId="0" applyFont="1"/>
    <xf numFmtId="0" fontId="24" fillId="0" borderId="0" xfId="0" quotePrefix="1" applyFont="1"/>
    <xf numFmtId="0" fontId="16" fillId="0" borderId="3" xfId="0" applyFont="1" applyBorder="1" applyAlignment="1">
      <alignment horizontal="center"/>
    </xf>
    <xf numFmtId="0" fontId="16" fillId="0" borderId="8" xfId="0" applyFont="1" applyBorder="1" applyAlignment="1">
      <alignment horizontal="center"/>
    </xf>
    <xf numFmtId="0" fontId="16" fillId="0" borderId="7" xfId="0" applyFont="1" applyBorder="1" applyAlignment="1">
      <alignment horizontal="center"/>
    </xf>
    <xf numFmtId="0" fontId="25" fillId="0" borderId="1" xfId="0" applyFont="1" applyBorder="1" applyAlignment="1">
      <alignment horizontal="center"/>
    </xf>
    <xf numFmtId="0" fontId="25" fillId="0" borderId="3" xfId="0" applyFont="1" applyBorder="1" applyAlignment="1">
      <alignment horizontal="center"/>
    </xf>
    <xf numFmtId="0" fontId="26" fillId="0" borderId="1" xfId="0" applyFont="1" applyBorder="1" applyAlignment="1">
      <alignment horizontal="center"/>
    </xf>
    <xf numFmtId="0" fontId="26" fillId="0" borderId="8" xfId="0" applyFont="1" applyBorder="1" applyAlignment="1">
      <alignment horizontal="center"/>
    </xf>
    <xf numFmtId="0" fontId="26" fillId="0" borderId="7" xfId="0" applyFont="1" applyBorder="1" applyAlignment="1">
      <alignment horizontal="center"/>
    </xf>
    <xf numFmtId="0" fontId="25" fillId="0" borderId="8" xfId="0" applyFont="1" applyBorder="1" applyAlignment="1">
      <alignment horizontal="center"/>
    </xf>
    <xf numFmtId="0" fontId="25" fillId="0" borderId="0" xfId="0" applyFont="1" applyBorder="1" applyAlignment="1">
      <alignment horizontal="center"/>
    </xf>
    <xf numFmtId="0" fontId="22" fillId="0" borderId="0" xfId="0" applyFont="1" applyAlignment="1"/>
    <xf numFmtId="0" fontId="23" fillId="0" borderId="0" xfId="0" applyFont="1" applyAlignment="1"/>
    <xf numFmtId="0" fontId="16" fillId="0" borderId="0" xfId="0" applyFont="1" applyBorder="1"/>
    <xf numFmtId="0" fontId="16" fillId="0" borderId="0" xfId="0" applyFont="1" applyBorder="1" applyAlignment="1">
      <alignment horizontal="center"/>
    </xf>
    <xf numFmtId="0" fontId="25" fillId="0" borderId="3" xfId="0" applyFont="1" applyBorder="1" applyAlignment="1"/>
    <xf numFmtId="0" fontId="25" fillId="0" borderId="7" xfId="0" applyFont="1" applyBorder="1" applyAlignment="1"/>
    <xf numFmtId="0" fontId="16" fillId="0" borderId="3" xfId="0" applyFont="1" applyBorder="1" applyAlignment="1"/>
    <xf numFmtId="0" fontId="16" fillId="0" borderId="7" xfId="0" applyFont="1" applyBorder="1" applyAlignment="1"/>
    <xf numFmtId="0" fontId="23" fillId="0" borderId="0" xfId="0" applyFont="1" applyAlignment="1">
      <alignment horizontal="center"/>
    </xf>
    <xf numFmtId="0" fontId="24" fillId="0" borderId="0" xfId="0" quotePrefix="1" applyFont="1" applyAlignment="1">
      <alignment horizontal="right"/>
    </xf>
    <xf numFmtId="0" fontId="16" fillId="0" borderId="9" xfId="0" applyFont="1" applyBorder="1" applyAlignment="1">
      <alignment horizontal="center" vertical="center" wrapText="1"/>
    </xf>
    <xf numFmtId="0" fontId="16" fillId="0" borderId="12" xfId="0" applyFont="1" applyBorder="1" applyAlignment="1">
      <alignment horizontal="center" vertical="center" wrapText="1"/>
    </xf>
    <xf numFmtId="0" fontId="21" fillId="0" borderId="1" xfId="0" applyFont="1" applyBorder="1" applyAlignment="1">
      <alignment horizontal="right"/>
    </xf>
    <xf numFmtId="0" fontId="20" fillId="0" borderId="1" xfId="0" applyFont="1" applyBorder="1" applyAlignment="1">
      <alignment horizontal="left" vertical="center"/>
    </xf>
    <xf numFmtId="0" fontId="18" fillId="0" borderId="1" xfId="0" applyFont="1" applyFill="1" applyBorder="1" applyAlignment="1">
      <alignment horizontal="center"/>
    </xf>
    <xf numFmtId="0" fontId="20" fillId="0" borderId="15" xfId="0" applyFont="1" applyBorder="1" applyAlignment="1">
      <alignment horizontal="right"/>
    </xf>
    <xf numFmtId="0" fontId="20" fillId="0" borderId="16" xfId="0" applyFont="1" applyBorder="1" applyAlignment="1">
      <alignment horizontal="right"/>
    </xf>
    <xf numFmtId="0" fontId="20" fillId="0" borderId="17" xfId="0" applyFont="1" applyBorder="1" applyAlignment="1">
      <alignment horizontal="right"/>
    </xf>
    <xf numFmtId="0" fontId="21" fillId="0" borderId="4" xfId="0" applyFont="1" applyBorder="1" applyAlignment="1">
      <alignment horizontal="right"/>
    </xf>
    <xf numFmtId="0" fontId="19" fillId="0" borderId="1" xfId="0" applyFont="1" applyBorder="1" applyAlignment="1">
      <alignment horizontal="center" vertical="center"/>
    </xf>
    <xf numFmtId="2" fontId="19" fillId="0" borderId="1" xfId="0" applyNumberFormat="1" applyFont="1" applyBorder="1" applyAlignment="1">
      <alignment horizontal="center" vertical="center"/>
    </xf>
    <xf numFmtId="0" fontId="18" fillId="0" borderId="1" xfId="0" applyFont="1" applyBorder="1" applyAlignment="1">
      <alignment horizontal="center"/>
    </xf>
    <xf numFmtId="0" fontId="19" fillId="0" borderId="1" xfId="0" applyFont="1" applyFill="1" applyBorder="1" applyAlignment="1">
      <alignment horizontal="center" vertical="center"/>
    </xf>
    <xf numFmtId="2" fontId="19" fillId="0" borderId="1" xfId="0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2" fontId="8" fillId="0" borderId="1" xfId="0" applyNumberFormat="1" applyFont="1" applyBorder="1" applyAlignment="1">
      <alignment horizontal="center" vertical="center"/>
    </xf>
    <xf numFmtId="0" fontId="12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6" fillId="0" borderId="10" xfId="0" applyFont="1" applyBorder="1" applyAlignment="1">
      <alignment horizontal="center" vertical="center"/>
    </xf>
    <xf numFmtId="0" fontId="16" fillId="0" borderId="13" xfId="0" applyFont="1" applyBorder="1" applyAlignment="1">
      <alignment horizontal="center" vertical="center"/>
    </xf>
    <xf numFmtId="0" fontId="16" fillId="0" borderId="10" xfId="0" applyFont="1" applyFill="1" applyBorder="1" applyAlignment="1">
      <alignment horizontal="center" vertical="center"/>
    </xf>
    <xf numFmtId="0" fontId="16" fillId="0" borderId="11" xfId="0" applyFont="1" applyFill="1" applyBorder="1" applyAlignment="1">
      <alignment horizontal="center" vertical="center"/>
    </xf>
    <xf numFmtId="0" fontId="19" fillId="0" borderId="4" xfId="0" applyFont="1" applyBorder="1" applyAlignment="1">
      <alignment horizontal="center" vertical="center"/>
    </xf>
    <xf numFmtId="2" fontId="19" fillId="0" borderId="4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8" fillId="0" borderId="3" xfId="0" applyFont="1" applyBorder="1" applyAlignment="1">
      <alignment horizontal="center" vertical="center"/>
    </xf>
    <xf numFmtId="0" fontId="10" fillId="0" borderId="1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6" xfId="0" applyFont="1" applyBorder="1" applyAlignment="1">
      <alignment horizontal="left"/>
    </xf>
    <xf numFmtId="0" fontId="9" fillId="0" borderId="1" xfId="0" applyFont="1" applyBorder="1" applyAlignment="1">
      <alignment horizontal="left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27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5" fillId="0" borderId="3" xfId="0" applyFont="1" applyBorder="1" applyAlignment="1">
      <alignment horizontal="center"/>
    </xf>
    <xf numFmtId="0" fontId="25" fillId="0" borderId="7" xfId="0" applyFont="1" applyBorder="1" applyAlignment="1">
      <alignment horizontal="center"/>
    </xf>
    <xf numFmtId="0" fontId="28" fillId="0" borderId="0" xfId="0" applyFont="1" applyAlignment="1">
      <alignment horizontal="center"/>
    </xf>
    <xf numFmtId="0" fontId="16" fillId="0" borderId="3" xfId="0" applyFont="1" applyBorder="1" applyAlignment="1">
      <alignment horizontal="center"/>
    </xf>
    <xf numFmtId="0" fontId="16" fillId="0" borderId="8" xfId="0" applyFont="1" applyBorder="1" applyAlignment="1">
      <alignment horizontal="center"/>
    </xf>
    <xf numFmtId="0" fontId="16" fillId="0" borderId="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01"/>
  <sheetViews>
    <sheetView tabSelected="1" view="pageBreakPreview" zoomScaleNormal="100" zoomScaleSheetLayoutView="100" workbookViewId="0">
      <selection activeCell="A3" sqref="A3:G3"/>
    </sheetView>
  </sheetViews>
  <sheetFormatPr defaultRowHeight="15" x14ac:dyDescent="0.25"/>
  <cols>
    <col min="1" max="1" width="9" customWidth="1"/>
    <col min="2" max="2" width="8.7109375" bestFit="1" customWidth="1"/>
    <col min="3" max="3" width="18" bestFit="1" customWidth="1"/>
    <col min="4" max="4" width="14" customWidth="1"/>
    <col min="5" max="5" width="13.85546875" customWidth="1"/>
    <col min="6" max="6" width="18.140625" customWidth="1"/>
    <col min="7" max="7" width="12.85546875" customWidth="1"/>
    <col min="9" max="9" width="11" customWidth="1"/>
  </cols>
  <sheetData>
    <row r="1" spans="1:18" ht="36" x14ac:dyDescent="0.55000000000000004">
      <c r="A1" s="95" t="s">
        <v>0</v>
      </c>
      <c r="B1" s="95"/>
      <c r="C1" s="95"/>
      <c r="D1" s="95"/>
      <c r="E1" s="95"/>
      <c r="F1" s="95"/>
      <c r="G1" s="95"/>
    </row>
    <row r="2" spans="1:18" ht="21" x14ac:dyDescent="0.35">
      <c r="A2" s="96" t="s">
        <v>173</v>
      </c>
      <c r="B2" s="96"/>
      <c r="C2" s="96"/>
      <c r="D2" s="96"/>
      <c r="E2" s="96"/>
      <c r="F2" s="96"/>
      <c r="G2" s="96"/>
    </row>
    <row r="3" spans="1:18" ht="18.75" x14ac:dyDescent="0.3">
      <c r="A3" s="97" t="s">
        <v>23</v>
      </c>
      <c r="B3" s="97"/>
      <c r="C3" s="97"/>
      <c r="D3" s="97"/>
      <c r="E3" s="97"/>
      <c r="F3" s="97"/>
      <c r="G3" s="97"/>
    </row>
    <row r="4" spans="1:18" ht="18.75" x14ac:dyDescent="0.3">
      <c r="A4" s="44"/>
      <c r="B4" s="44"/>
      <c r="C4" s="44"/>
      <c r="D4" s="44"/>
      <c r="E4" s="44"/>
      <c r="F4" s="44"/>
      <c r="G4" s="44"/>
    </row>
    <row r="5" spans="1:18" x14ac:dyDescent="0.25">
      <c r="A5" s="28"/>
      <c r="B5" s="28"/>
      <c r="C5" s="29"/>
      <c r="D5" s="29"/>
      <c r="E5" s="29"/>
      <c r="F5" s="29"/>
      <c r="G5" s="43" t="s">
        <v>172</v>
      </c>
    </row>
    <row r="6" spans="1:18" ht="15.75" thickBot="1" x14ac:dyDescent="0.3">
      <c r="A6" s="28"/>
      <c r="B6" s="28"/>
      <c r="C6" s="29"/>
      <c r="D6" s="29"/>
      <c r="E6" s="29"/>
      <c r="F6" s="29"/>
      <c r="G6" s="43"/>
    </row>
    <row r="7" spans="1:18" ht="22.5" customHeight="1" x14ac:dyDescent="0.25">
      <c r="A7" s="79" t="s">
        <v>171</v>
      </c>
      <c r="B7" s="98" t="s">
        <v>3</v>
      </c>
      <c r="C7" s="100" t="s">
        <v>4</v>
      </c>
      <c r="D7" s="100"/>
      <c r="E7" s="100"/>
      <c r="F7" s="100"/>
      <c r="G7" s="101"/>
    </row>
    <row r="8" spans="1:18" ht="16.5" thickBot="1" x14ac:dyDescent="0.3">
      <c r="A8" s="80"/>
      <c r="B8" s="99"/>
      <c r="C8" s="50" t="s">
        <v>6</v>
      </c>
      <c r="D8" s="50" t="s">
        <v>7</v>
      </c>
      <c r="E8" s="50" t="s">
        <v>8</v>
      </c>
      <c r="F8" s="50" t="s">
        <v>9</v>
      </c>
      <c r="G8" s="51" t="s">
        <v>10</v>
      </c>
    </row>
    <row r="9" spans="1:18" ht="18.75" x14ac:dyDescent="0.3">
      <c r="A9" s="47"/>
      <c r="B9" s="48" t="s">
        <v>24</v>
      </c>
      <c r="C9" s="102" t="s">
        <v>11</v>
      </c>
      <c r="D9" s="49">
        <v>22</v>
      </c>
      <c r="E9" s="49">
        <v>10</v>
      </c>
      <c r="F9" s="102">
        <v>1</v>
      </c>
      <c r="G9" s="103">
        <f>SUM(D9+E9+D10+E10)/6*F9/2</f>
        <v>7.5</v>
      </c>
    </row>
    <row r="10" spans="1:18" ht="18.75" x14ac:dyDescent="0.3">
      <c r="A10" s="32"/>
      <c r="B10" s="33" t="s">
        <v>25</v>
      </c>
      <c r="C10" s="88"/>
      <c r="D10" s="34">
        <v>46</v>
      </c>
      <c r="E10" s="34">
        <v>12</v>
      </c>
      <c r="F10" s="88"/>
      <c r="G10" s="89"/>
      <c r="J10" t="s">
        <v>93</v>
      </c>
      <c r="K10">
        <v>587</v>
      </c>
      <c r="L10" t="s">
        <v>90</v>
      </c>
      <c r="M10">
        <v>620</v>
      </c>
      <c r="N10" t="s">
        <v>91</v>
      </c>
      <c r="O10">
        <v>540</v>
      </c>
      <c r="P10" t="s">
        <v>92</v>
      </c>
      <c r="Q10">
        <v>401</v>
      </c>
    </row>
    <row r="11" spans="1:18" ht="18.75" x14ac:dyDescent="0.3">
      <c r="A11" s="32"/>
      <c r="B11" s="33"/>
      <c r="C11" s="34" t="s">
        <v>13</v>
      </c>
      <c r="D11" s="34">
        <v>46</v>
      </c>
      <c r="E11" s="34">
        <v>12</v>
      </c>
      <c r="F11" s="34">
        <v>7</v>
      </c>
      <c r="G11" s="35">
        <f>SUM(D11+E11)/6*F11</f>
        <v>67.666666666666657</v>
      </c>
      <c r="K11">
        <v>23</v>
      </c>
      <c r="M11">
        <v>446</v>
      </c>
      <c r="O11">
        <v>436</v>
      </c>
      <c r="Q11">
        <v>369</v>
      </c>
    </row>
    <row r="12" spans="1:18" ht="18.75" x14ac:dyDescent="0.3">
      <c r="A12" s="32"/>
      <c r="B12" s="33"/>
      <c r="C12" s="88" t="s">
        <v>11</v>
      </c>
      <c r="D12" s="34">
        <v>46</v>
      </c>
      <c r="E12" s="34">
        <v>12</v>
      </c>
      <c r="F12" s="88">
        <v>1</v>
      </c>
      <c r="G12" s="89">
        <f>SUM(D12+E12+D13+E13)/6*F12/2</f>
        <v>8.8333333333333339</v>
      </c>
      <c r="K12">
        <v>74</v>
      </c>
      <c r="M12">
        <v>11</v>
      </c>
      <c r="O12">
        <v>207</v>
      </c>
      <c r="Q12">
        <v>183</v>
      </c>
    </row>
    <row r="13" spans="1:18" ht="18.75" x14ac:dyDescent="0.3">
      <c r="A13" s="32"/>
      <c r="B13" s="33"/>
      <c r="C13" s="88"/>
      <c r="D13" s="34">
        <v>36</v>
      </c>
      <c r="E13" s="34">
        <v>12</v>
      </c>
      <c r="F13" s="88"/>
      <c r="G13" s="89"/>
      <c r="M13">
        <v>334</v>
      </c>
      <c r="O13">
        <v>164</v>
      </c>
      <c r="Q13">
        <v>166</v>
      </c>
    </row>
    <row r="14" spans="1:18" ht="18.75" x14ac:dyDescent="0.3">
      <c r="A14" s="32"/>
      <c r="B14" s="33"/>
      <c r="C14" s="34" t="s">
        <v>13</v>
      </c>
      <c r="D14" s="34">
        <v>36</v>
      </c>
      <c r="E14" s="34">
        <v>12</v>
      </c>
      <c r="F14" s="34">
        <v>8</v>
      </c>
      <c r="G14" s="35">
        <f>SUM(D14+E14)/6*F14</f>
        <v>64</v>
      </c>
      <c r="M14">
        <v>295</v>
      </c>
      <c r="O14">
        <v>503</v>
      </c>
      <c r="Q14">
        <v>67</v>
      </c>
    </row>
    <row r="15" spans="1:18" ht="18.75" x14ac:dyDescent="0.3">
      <c r="A15" s="32"/>
      <c r="B15" s="33"/>
      <c r="C15" s="88" t="s">
        <v>11</v>
      </c>
      <c r="D15" s="34">
        <v>36</v>
      </c>
      <c r="E15" s="34">
        <v>12</v>
      </c>
      <c r="F15" s="88">
        <v>1</v>
      </c>
      <c r="G15" s="89">
        <f>SUM(D15+E15+D16+E16)/6*F15/2</f>
        <v>7.5</v>
      </c>
      <c r="M15">
        <v>186</v>
      </c>
      <c r="O15">
        <v>19</v>
      </c>
      <c r="Q15">
        <v>489</v>
      </c>
    </row>
    <row r="16" spans="1:18" ht="18.75" x14ac:dyDescent="0.3">
      <c r="A16" s="32"/>
      <c r="B16" s="33"/>
      <c r="C16" s="88"/>
      <c r="D16" s="34">
        <v>32</v>
      </c>
      <c r="E16" s="34">
        <v>10</v>
      </c>
      <c r="F16" s="88"/>
      <c r="G16" s="89"/>
      <c r="K16">
        <f>SUM(K10:K15)</f>
        <v>684</v>
      </c>
      <c r="M16">
        <f>SUM(M10:M15)</f>
        <v>1892</v>
      </c>
      <c r="O16">
        <f>SUM(O10:O15)</f>
        <v>1869</v>
      </c>
      <c r="Q16">
        <f>SUM(Q10:Q15)</f>
        <v>1675</v>
      </c>
      <c r="R16">
        <f>SUM(Q16+O16+M16+K16)</f>
        <v>6120</v>
      </c>
    </row>
    <row r="17" spans="1:11" ht="18.75" x14ac:dyDescent="0.3">
      <c r="A17" s="32"/>
      <c r="B17" s="33"/>
      <c r="C17" s="34" t="s">
        <v>13</v>
      </c>
      <c r="D17" s="34">
        <v>32</v>
      </c>
      <c r="E17" s="34">
        <v>10</v>
      </c>
      <c r="F17" s="34">
        <v>3.91</v>
      </c>
      <c r="G17" s="35">
        <f>SUM(D17+E17)/6*F17</f>
        <v>27.37</v>
      </c>
    </row>
    <row r="18" spans="1:11" ht="18.75" x14ac:dyDescent="0.3">
      <c r="A18" s="32"/>
      <c r="B18" s="33"/>
      <c r="C18" s="88" t="s">
        <v>11</v>
      </c>
      <c r="D18" s="34">
        <v>32</v>
      </c>
      <c r="E18" s="34">
        <v>10</v>
      </c>
      <c r="F18" s="88">
        <v>1</v>
      </c>
      <c r="G18" s="89">
        <f>SUM(D18+E18+D19+E19)/6*F18/2</f>
        <v>5.833333333333333</v>
      </c>
    </row>
    <row r="19" spans="1:11" ht="18.75" x14ac:dyDescent="0.3">
      <c r="A19" s="32"/>
      <c r="B19" s="33"/>
      <c r="C19" s="88"/>
      <c r="D19" s="34">
        <v>18</v>
      </c>
      <c r="E19" s="34">
        <v>10</v>
      </c>
      <c r="F19" s="88"/>
      <c r="G19" s="89"/>
    </row>
    <row r="20" spans="1:11" ht="18.75" x14ac:dyDescent="0.3">
      <c r="A20" s="32"/>
      <c r="B20" s="33"/>
      <c r="C20" s="34" t="s">
        <v>13</v>
      </c>
      <c r="D20" s="34">
        <v>18</v>
      </c>
      <c r="E20" s="34">
        <v>10</v>
      </c>
      <c r="F20" s="34">
        <v>21.66</v>
      </c>
      <c r="G20" s="35">
        <f>SUM(D20+E20)/6*F20</f>
        <v>101.08000000000001</v>
      </c>
    </row>
    <row r="21" spans="1:11" ht="18.75" x14ac:dyDescent="0.3">
      <c r="A21" s="32"/>
      <c r="B21" s="33"/>
      <c r="C21" s="34" t="s">
        <v>14</v>
      </c>
      <c r="D21" s="34">
        <v>18</v>
      </c>
      <c r="E21" s="34">
        <v>10</v>
      </c>
      <c r="F21" s="34" t="s">
        <v>12</v>
      </c>
      <c r="G21" s="35">
        <f>SUM(D21*E21)/144</f>
        <v>1.25</v>
      </c>
    </row>
    <row r="22" spans="1:11" ht="18.75" x14ac:dyDescent="0.3">
      <c r="A22" s="32"/>
      <c r="B22" s="33"/>
      <c r="C22" s="34" t="s">
        <v>13</v>
      </c>
      <c r="D22" s="34">
        <v>16</v>
      </c>
      <c r="E22" s="34">
        <v>12</v>
      </c>
      <c r="F22" s="34">
        <v>9.75</v>
      </c>
      <c r="G22" s="35">
        <f>SUM(D22+E22)/6*F22</f>
        <v>45.5</v>
      </c>
    </row>
    <row r="23" spans="1:11" ht="18.75" x14ac:dyDescent="0.3">
      <c r="A23" s="32"/>
      <c r="B23" s="33" t="s">
        <v>12</v>
      </c>
      <c r="C23" s="88" t="s">
        <v>11</v>
      </c>
      <c r="D23" s="34">
        <v>16</v>
      </c>
      <c r="E23" s="34">
        <v>12</v>
      </c>
      <c r="F23" s="88">
        <v>1</v>
      </c>
      <c r="G23" s="89">
        <f>SUM(D23+E23+D24+E24)/6*F23/2</f>
        <v>4.333333333333333</v>
      </c>
    </row>
    <row r="24" spans="1:11" ht="18.75" x14ac:dyDescent="0.3">
      <c r="A24" s="32"/>
      <c r="B24" s="33" t="s">
        <v>12</v>
      </c>
      <c r="C24" s="88"/>
      <c r="D24" s="34">
        <v>16</v>
      </c>
      <c r="E24" s="34">
        <v>8</v>
      </c>
      <c r="F24" s="88"/>
      <c r="G24" s="89"/>
    </row>
    <row r="25" spans="1:11" ht="18.75" x14ac:dyDescent="0.3">
      <c r="A25" s="32"/>
      <c r="B25" s="33"/>
      <c r="C25" s="34" t="s">
        <v>13</v>
      </c>
      <c r="D25" s="34">
        <v>16</v>
      </c>
      <c r="E25" s="34">
        <v>8</v>
      </c>
      <c r="F25" s="34">
        <v>15.41</v>
      </c>
      <c r="G25" s="35">
        <f>SUM(D25+E25)/6*F25</f>
        <v>61.64</v>
      </c>
    </row>
    <row r="26" spans="1:11" ht="18.75" x14ac:dyDescent="0.3">
      <c r="A26" s="32"/>
      <c r="B26" s="33"/>
      <c r="C26" s="34" t="s">
        <v>14</v>
      </c>
      <c r="D26" s="34">
        <v>16</v>
      </c>
      <c r="E26" s="34">
        <v>8</v>
      </c>
      <c r="F26" s="34" t="s">
        <v>12</v>
      </c>
      <c r="G26" s="35">
        <f>SUM(D26*E26)/144</f>
        <v>0.88888888888888884</v>
      </c>
    </row>
    <row r="27" spans="1:11" ht="18.75" x14ac:dyDescent="0.3">
      <c r="A27" s="32"/>
      <c r="B27" s="33"/>
      <c r="C27" s="34" t="s">
        <v>13</v>
      </c>
      <c r="D27" s="34">
        <v>16</v>
      </c>
      <c r="E27" s="34">
        <v>8</v>
      </c>
      <c r="F27" s="34">
        <v>7.91</v>
      </c>
      <c r="G27" s="35">
        <f>SUM(D27+E27)/6*F27</f>
        <v>31.64</v>
      </c>
    </row>
    <row r="28" spans="1:11" ht="18.75" x14ac:dyDescent="0.3">
      <c r="A28" s="32"/>
      <c r="B28" s="33"/>
      <c r="C28" s="34" t="s">
        <v>14</v>
      </c>
      <c r="D28" s="34">
        <v>16</v>
      </c>
      <c r="E28" s="34">
        <v>8</v>
      </c>
      <c r="F28" s="34" t="s">
        <v>12</v>
      </c>
      <c r="G28" s="35">
        <f>SUM(D28*E28)/144</f>
        <v>0.88888888888888884</v>
      </c>
    </row>
    <row r="29" spans="1:11" ht="18.75" x14ac:dyDescent="0.3">
      <c r="A29" s="32"/>
      <c r="B29" s="33"/>
      <c r="C29" s="34" t="s">
        <v>13</v>
      </c>
      <c r="D29" s="34">
        <v>18</v>
      </c>
      <c r="E29" s="34">
        <v>10</v>
      </c>
      <c r="F29" s="34">
        <v>0</v>
      </c>
      <c r="G29" s="35">
        <f>SUM(D29+E29)/6*F29</f>
        <v>0</v>
      </c>
      <c r="I29" t="s">
        <v>28</v>
      </c>
      <c r="J29" t="s">
        <v>29</v>
      </c>
      <c r="K29">
        <v>2</v>
      </c>
    </row>
    <row r="30" spans="1:11" ht="18.75" x14ac:dyDescent="0.3">
      <c r="A30" s="32"/>
      <c r="B30" s="33"/>
      <c r="C30" s="34" t="s">
        <v>14</v>
      </c>
      <c r="D30" s="34">
        <v>18</v>
      </c>
      <c r="E30" s="34">
        <v>10</v>
      </c>
      <c r="F30" s="34" t="s">
        <v>12</v>
      </c>
      <c r="G30" s="35">
        <f>SUM(D30*E30)/144</f>
        <v>1.25</v>
      </c>
      <c r="I30" t="s">
        <v>28</v>
      </c>
      <c r="J30" t="s">
        <v>30</v>
      </c>
      <c r="K30">
        <v>3</v>
      </c>
    </row>
    <row r="31" spans="1:11" ht="18.75" x14ac:dyDescent="0.3">
      <c r="A31" s="32"/>
      <c r="B31" s="33"/>
      <c r="C31" s="34" t="s">
        <v>13</v>
      </c>
      <c r="D31" s="34">
        <v>18</v>
      </c>
      <c r="E31" s="34">
        <v>10</v>
      </c>
      <c r="F31" s="34">
        <v>0</v>
      </c>
      <c r="G31" s="35">
        <f>SUM(D31+E31)/6*F31</f>
        <v>0</v>
      </c>
      <c r="I31" t="s">
        <v>31</v>
      </c>
      <c r="J31" t="s">
        <v>32</v>
      </c>
      <c r="K31">
        <v>2</v>
      </c>
    </row>
    <row r="32" spans="1:11" ht="18.75" x14ac:dyDescent="0.3">
      <c r="A32" s="32"/>
      <c r="B32" s="33"/>
      <c r="C32" s="34" t="s">
        <v>14</v>
      </c>
      <c r="D32" s="34">
        <v>18</v>
      </c>
      <c r="E32" s="34">
        <v>10</v>
      </c>
      <c r="F32" s="34" t="s">
        <v>12</v>
      </c>
      <c r="G32" s="35">
        <f>SUM(D32*E32)/144</f>
        <v>1.25</v>
      </c>
      <c r="I32" t="s">
        <v>31</v>
      </c>
      <c r="J32" t="s">
        <v>33</v>
      </c>
      <c r="K32">
        <v>2</v>
      </c>
    </row>
    <row r="33" spans="1:11" ht="18.75" x14ac:dyDescent="0.3">
      <c r="A33" s="32"/>
      <c r="B33" s="33"/>
      <c r="C33" s="34" t="s">
        <v>13</v>
      </c>
      <c r="D33" s="34">
        <v>8</v>
      </c>
      <c r="E33" s="34">
        <v>4</v>
      </c>
      <c r="F33" s="34">
        <v>49.33</v>
      </c>
      <c r="G33" s="35">
        <f>SUM(D33+E33)/6*F33</f>
        <v>98.66</v>
      </c>
      <c r="I33" t="s">
        <v>28</v>
      </c>
      <c r="J33" t="s">
        <v>34</v>
      </c>
      <c r="K33">
        <v>1</v>
      </c>
    </row>
    <row r="34" spans="1:11" ht="18.75" x14ac:dyDescent="0.3">
      <c r="A34" s="32"/>
      <c r="B34" s="33"/>
      <c r="C34" s="34" t="s">
        <v>14</v>
      </c>
      <c r="D34" s="34">
        <v>8</v>
      </c>
      <c r="E34" s="34">
        <v>4</v>
      </c>
      <c r="F34" s="34" t="s">
        <v>12</v>
      </c>
      <c r="G34" s="35">
        <f>SUM(D34*E34)/144</f>
        <v>0.22222222222222221</v>
      </c>
      <c r="I34" t="s">
        <v>31</v>
      </c>
      <c r="J34" t="s">
        <v>34</v>
      </c>
      <c r="K34">
        <v>1</v>
      </c>
    </row>
    <row r="35" spans="1:11" ht="18.75" x14ac:dyDescent="0.3">
      <c r="A35" s="32"/>
      <c r="B35" s="33" t="s">
        <v>18</v>
      </c>
      <c r="C35" s="34" t="s">
        <v>15</v>
      </c>
      <c r="D35" s="34">
        <v>6</v>
      </c>
      <c r="E35" s="34">
        <v>6</v>
      </c>
      <c r="F35" s="34">
        <v>4.16</v>
      </c>
      <c r="G35" s="35">
        <f>SUM(D35+E35)/6*F35</f>
        <v>8.32</v>
      </c>
      <c r="I35" t="s">
        <v>35</v>
      </c>
      <c r="J35" t="s">
        <v>29</v>
      </c>
      <c r="K35">
        <v>1</v>
      </c>
    </row>
    <row r="36" spans="1:11" ht="18.75" x14ac:dyDescent="0.3">
      <c r="A36" s="32"/>
      <c r="B36" s="33" t="s">
        <v>18</v>
      </c>
      <c r="C36" s="34" t="s">
        <v>15</v>
      </c>
      <c r="D36" s="34">
        <v>12</v>
      </c>
      <c r="E36" s="34">
        <v>12</v>
      </c>
      <c r="F36" s="34">
        <v>1.25</v>
      </c>
      <c r="G36" s="35">
        <f>SUM(D36+E36)/6*F36*2</f>
        <v>10</v>
      </c>
      <c r="I36" t="s">
        <v>36</v>
      </c>
      <c r="J36" t="s">
        <v>37</v>
      </c>
      <c r="K36">
        <v>3</v>
      </c>
    </row>
    <row r="37" spans="1:11" ht="18.75" x14ac:dyDescent="0.3">
      <c r="A37" s="32"/>
      <c r="B37" s="33" t="s">
        <v>17</v>
      </c>
      <c r="C37" s="34" t="s">
        <v>15</v>
      </c>
      <c r="D37" s="34">
        <v>15</v>
      </c>
      <c r="E37" s="34">
        <v>15</v>
      </c>
      <c r="F37" s="34">
        <v>2.5</v>
      </c>
      <c r="G37" s="35" t="s">
        <v>89</v>
      </c>
      <c r="I37" t="s">
        <v>36</v>
      </c>
      <c r="J37" t="s">
        <v>38</v>
      </c>
      <c r="K37">
        <v>1</v>
      </c>
    </row>
    <row r="38" spans="1:11" ht="18.75" x14ac:dyDescent="0.3">
      <c r="A38" s="32"/>
      <c r="B38" s="33"/>
      <c r="C38" s="34" t="s">
        <v>27</v>
      </c>
      <c r="D38" s="34">
        <v>41</v>
      </c>
      <c r="E38" s="34">
        <v>15</v>
      </c>
      <c r="F38" s="34">
        <v>5.16</v>
      </c>
      <c r="G38" s="35">
        <f>SUM(D38+E38)/6*F38</f>
        <v>48.160000000000004</v>
      </c>
      <c r="I38" t="s">
        <v>36</v>
      </c>
      <c r="J38" t="s">
        <v>39</v>
      </c>
      <c r="K38">
        <v>2</v>
      </c>
    </row>
    <row r="39" spans="1:11" ht="18.75" x14ac:dyDescent="0.3">
      <c r="A39" s="32"/>
      <c r="B39" s="33"/>
      <c r="C39" s="34" t="s">
        <v>14</v>
      </c>
      <c r="D39" s="34">
        <v>41</v>
      </c>
      <c r="E39" s="34">
        <v>15</v>
      </c>
      <c r="F39" s="34" t="s">
        <v>12</v>
      </c>
      <c r="G39" s="35">
        <f>SUM(D39*E39)/144</f>
        <v>4.270833333333333</v>
      </c>
      <c r="I39" t="s">
        <v>36</v>
      </c>
      <c r="J39" t="s">
        <v>40</v>
      </c>
      <c r="K39">
        <v>1</v>
      </c>
    </row>
    <row r="40" spans="1:11" ht="18.75" x14ac:dyDescent="0.3">
      <c r="A40" s="32"/>
      <c r="B40" s="33"/>
      <c r="C40" s="34" t="s">
        <v>26</v>
      </c>
      <c r="D40" s="34">
        <v>30</v>
      </c>
      <c r="E40" s="34">
        <v>10</v>
      </c>
      <c r="F40" s="34">
        <v>4.16</v>
      </c>
      <c r="G40" s="35" t="s">
        <v>12</v>
      </c>
    </row>
    <row r="41" spans="1:11" ht="18.75" x14ac:dyDescent="0.3">
      <c r="A41" s="32"/>
      <c r="B41" s="33"/>
      <c r="C41" s="34" t="s">
        <v>26</v>
      </c>
      <c r="D41" s="34">
        <v>8</v>
      </c>
      <c r="E41" s="34">
        <v>4</v>
      </c>
      <c r="F41" s="34">
        <v>8.5</v>
      </c>
      <c r="G41" s="35">
        <f>SUM(D41+E41)/6*F41</f>
        <v>17</v>
      </c>
    </row>
    <row r="42" spans="1:11" ht="18.75" x14ac:dyDescent="0.3">
      <c r="A42" s="32"/>
      <c r="B42" s="33"/>
      <c r="C42" s="34" t="s">
        <v>14</v>
      </c>
      <c r="D42" s="34">
        <v>8</v>
      </c>
      <c r="E42" s="34">
        <v>4</v>
      </c>
      <c r="F42" s="34" t="s">
        <v>12</v>
      </c>
      <c r="G42" s="35">
        <f>SUM(D42*E42)/144</f>
        <v>0.22222222222222221</v>
      </c>
    </row>
    <row r="43" spans="1:11" ht="18.75" x14ac:dyDescent="0.3">
      <c r="A43" s="32"/>
      <c r="B43" s="33"/>
      <c r="C43" s="34" t="s">
        <v>20</v>
      </c>
      <c r="D43" s="34">
        <v>12</v>
      </c>
      <c r="E43" s="34">
        <v>8</v>
      </c>
      <c r="F43" s="34">
        <v>16.329999999999998</v>
      </c>
      <c r="G43" s="35">
        <f>SUM(D43+E43)/6*F43</f>
        <v>54.43333333333333</v>
      </c>
    </row>
    <row r="44" spans="1:11" ht="18.75" x14ac:dyDescent="0.3">
      <c r="A44" s="32"/>
      <c r="B44" s="33"/>
      <c r="C44" s="34" t="s">
        <v>27</v>
      </c>
      <c r="D44" s="34">
        <v>12</v>
      </c>
      <c r="E44" s="34">
        <v>12</v>
      </c>
      <c r="F44" s="34">
        <v>1.08</v>
      </c>
      <c r="G44" s="35">
        <f>SUM(D44+E44)/6*F44</f>
        <v>4.32</v>
      </c>
    </row>
    <row r="45" spans="1:11" ht="18.75" x14ac:dyDescent="0.3">
      <c r="A45" s="90" t="s">
        <v>16</v>
      </c>
      <c r="B45" s="90"/>
      <c r="C45" s="90"/>
      <c r="D45" s="90"/>
      <c r="E45" s="90"/>
      <c r="F45" s="90"/>
      <c r="G45" s="36">
        <f>SUM(G9:G44)</f>
        <v>684.03305555555551</v>
      </c>
    </row>
    <row r="46" spans="1:11" ht="18.75" x14ac:dyDescent="0.3">
      <c r="A46" s="33"/>
      <c r="B46" s="33" t="s">
        <v>24</v>
      </c>
      <c r="C46" s="88" t="s">
        <v>11</v>
      </c>
      <c r="D46" s="34">
        <v>22</v>
      </c>
      <c r="E46" s="34">
        <v>10</v>
      </c>
      <c r="F46" s="88">
        <v>1</v>
      </c>
      <c r="G46" s="89">
        <f>SUM(D46+E46+D47+E47)/6*F46/2</f>
        <v>5.833333333333333</v>
      </c>
    </row>
    <row r="47" spans="1:11" ht="18.75" x14ac:dyDescent="0.3">
      <c r="A47" s="33"/>
      <c r="B47" s="33" t="s">
        <v>41</v>
      </c>
      <c r="C47" s="88"/>
      <c r="D47" s="34">
        <v>26</v>
      </c>
      <c r="E47" s="34">
        <v>12</v>
      </c>
      <c r="F47" s="88"/>
      <c r="G47" s="89"/>
    </row>
    <row r="48" spans="1:11" ht="18.75" x14ac:dyDescent="0.3">
      <c r="A48" s="32"/>
      <c r="B48" s="45"/>
      <c r="C48" s="34" t="s">
        <v>13</v>
      </c>
      <c r="D48" s="34">
        <v>26</v>
      </c>
      <c r="E48" s="34">
        <v>12</v>
      </c>
      <c r="F48" s="34">
        <v>23.41</v>
      </c>
      <c r="G48" s="35">
        <f>SUM(D48+E48)/6*F48</f>
        <v>148.26333333333332</v>
      </c>
      <c r="I48" t="s">
        <v>12</v>
      </c>
      <c r="J48" t="s">
        <v>12</v>
      </c>
      <c r="K48" t="s">
        <v>12</v>
      </c>
    </row>
    <row r="49" spans="1:11" ht="18.75" x14ac:dyDescent="0.3">
      <c r="A49" s="32"/>
      <c r="B49" s="45"/>
      <c r="C49" s="88" t="s">
        <v>11</v>
      </c>
      <c r="D49" s="34">
        <v>26</v>
      </c>
      <c r="E49" s="34">
        <v>12</v>
      </c>
      <c r="F49" s="88">
        <v>1.5</v>
      </c>
      <c r="G49" s="89">
        <f>SUM(D49+E49+D50+E50)/6*F49/2</f>
        <v>9</v>
      </c>
      <c r="I49" t="s">
        <v>12</v>
      </c>
      <c r="J49" t="s">
        <v>12</v>
      </c>
      <c r="K49" t="s">
        <v>12</v>
      </c>
    </row>
    <row r="50" spans="1:11" ht="18.75" x14ac:dyDescent="0.3">
      <c r="A50" s="32"/>
      <c r="B50" s="33"/>
      <c r="C50" s="88"/>
      <c r="D50" s="34">
        <v>24</v>
      </c>
      <c r="E50" s="34">
        <v>10</v>
      </c>
      <c r="F50" s="88"/>
      <c r="G50" s="89"/>
      <c r="I50" t="s">
        <v>12</v>
      </c>
      <c r="J50" t="s">
        <v>12</v>
      </c>
      <c r="K50" t="s">
        <v>12</v>
      </c>
    </row>
    <row r="51" spans="1:11" ht="18.75" x14ac:dyDescent="0.3">
      <c r="A51" s="32"/>
      <c r="B51" s="33"/>
      <c r="C51" s="34" t="s">
        <v>13</v>
      </c>
      <c r="D51" s="34">
        <v>24</v>
      </c>
      <c r="E51" s="34">
        <v>10</v>
      </c>
      <c r="F51" s="34">
        <v>9.08</v>
      </c>
      <c r="G51" s="35">
        <f>SUM(D51+E51)/6*F51</f>
        <v>51.453333333333333</v>
      </c>
      <c r="I51" t="s">
        <v>12</v>
      </c>
      <c r="J51" t="s">
        <v>12</v>
      </c>
      <c r="K51" t="s">
        <v>12</v>
      </c>
    </row>
    <row r="52" spans="1:11" ht="18.75" x14ac:dyDescent="0.3">
      <c r="A52" s="32"/>
      <c r="B52" s="33" t="s">
        <v>12</v>
      </c>
      <c r="C52" s="88" t="s">
        <v>11</v>
      </c>
      <c r="D52" s="34">
        <v>24</v>
      </c>
      <c r="E52" s="34">
        <v>10</v>
      </c>
      <c r="F52" s="88">
        <v>1.5</v>
      </c>
      <c r="G52" s="89">
        <f>SUM(D52+E52+D53+E53)/6*F52/2</f>
        <v>7.5</v>
      </c>
      <c r="I52" t="s">
        <v>28</v>
      </c>
      <c r="J52" t="s">
        <v>30</v>
      </c>
      <c r="K52">
        <v>3</v>
      </c>
    </row>
    <row r="53" spans="1:11" ht="18.75" x14ac:dyDescent="0.3">
      <c r="A53" s="32"/>
      <c r="B53" s="33" t="s">
        <v>12</v>
      </c>
      <c r="C53" s="88"/>
      <c r="D53" s="34">
        <v>18</v>
      </c>
      <c r="E53" s="34">
        <v>8</v>
      </c>
      <c r="F53" s="88"/>
      <c r="G53" s="89"/>
      <c r="I53" t="s">
        <v>31</v>
      </c>
      <c r="J53" t="s">
        <v>30</v>
      </c>
      <c r="K53">
        <v>3</v>
      </c>
    </row>
    <row r="54" spans="1:11" ht="18.75" x14ac:dyDescent="0.3">
      <c r="A54" s="32"/>
      <c r="B54" s="33"/>
      <c r="C54" s="34" t="s">
        <v>13</v>
      </c>
      <c r="D54" s="34">
        <v>18</v>
      </c>
      <c r="E54" s="34">
        <v>8</v>
      </c>
      <c r="F54" s="34">
        <v>5.91</v>
      </c>
      <c r="G54" s="35">
        <f>SUM(D54+E54)/6*F54</f>
        <v>25.61</v>
      </c>
      <c r="I54" t="s">
        <v>35</v>
      </c>
      <c r="J54" t="s">
        <v>29</v>
      </c>
      <c r="K54">
        <v>1</v>
      </c>
    </row>
    <row r="55" spans="1:11" ht="18.75" x14ac:dyDescent="0.3">
      <c r="A55" s="32"/>
      <c r="B55" s="33"/>
      <c r="C55" s="34" t="s">
        <v>14</v>
      </c>
      <c r="D55" s="34">
        <v>18</v>
      </c>
      <c r="E55" s="34">
        <v>8</v>
      </c>
      <c r="F55" s="34" t="s">
        <v>12</v>
      </c>
      <c r="G55" s="35">
        <f>SUM(D55*E55)/144</f>
        <v>1</v>
      </c>
      <c r="I55" t="s">
        <v>36</v>
      </c>
      <c r="J55" t="s">
        <v>42</v>
      </c>
      <c r="K55">
        <v>3</v>
      </c>
    </row>
    <row r="56" spans="1:11" ht="18.75" x14ac:dyDescent="0.3">
      <c r="A56" s="32"/>
      <c r="B56" s="33"/>
      <c r="C56" s="34" t="s">
        <v>13</v>
      </c>
      <c r="D56" s="34">
        <v>18</v>
      </c>
      <c r="E56" s="34">
        <v>8</v>
      </c>
      <c r="F56" s="34">
        <v>3.75</v>
      </c>
      <c r="G56" s="35">
        <f>SUM(D56+E56)/6*F56</f>
        <v>16.25</v>
      </c>
      <c r="I56" t="s">
        <v>36</v>
      </c>
      <c r="J56" t="s">
        <v>40</v>
      </c>
      <c r="K56">
        <v>1</v>
      </c>
    </row>
    <row r="57" spans="1:11" ht="18.75" x14ac:dyDescent="0.3">
      <c r="A57" s="32"/>
      <c r="B57" s="33"/>
      <c r="C57" s="34" t="s">
        <v>14</v>
      </c>
      <c r="D57" s="34">
        <v>18</v>
      </c>
      <c r="E57" s="34">
        <v>8</v>
      </c>
      <c r="F57" s="34" t="s">
        <v>12</v>
      </c>
      <c r="G57" s="35">
        <f>SUM(D57*E57)/144</f>
        <v>1</v>
      </c>
      <c r="I57" t="s">
        <v>36</v>
      </c>
      <c r="J57" t="s">
        <v>43</v>
      </c>
      <c r="K57">
        <v>1</v>
      </c>
    </row>
    <row r="58" spans="1:11" ht="18.75" x14ac:dyDescent="0.3">
      <c r="A58" s="32"/>
      <c r="B58" s="33"/>
      <c r="C58" s="34" t="s">
        <v>13</v>
      </c>
      <c r="D58" s="34">
        <v>18</v>
      </c>
      <c r="E58" s="34">
        <v>8</v>
      </c>
      <c r="F58" s="34">
        <v>3.5</v>
      </c>
      <c r="G58" s="35">
        <f>SUM(D58+E58)/6*F58</f>
        <v>15.166666666666666</v>
      </c>
      <c r="I58" t="s">
        <v>12</v>
      </c>
      <c r="J58" t="s">
        <v>12</v>
      </c>
      <c r="K58" t="s">
        <v>12</v>
      </c>
    </row>
    <row r="59" spans="1:11" ht="18.75" x14ac:dyDescent="0.3">
      <c r="A59" s="32"/>
      <c r="B59" s="33"/>
      <c r="C59" s="34" t="s">
        <v>14</v>
      </c>
      <c r="D59" s="34">
        <v>18</v>
      </c>
      <c r="E59" s="34">
        <v>8</v>
      </c>
      <c r="F59" s="34" t="s">
        <v>12</v>
      </c>
      <c r="G59" s="35">
        <f>SUM(D59*E59)/144</f>
        <v>1</v>
      </c>
    </row>
    <row r="60" spans="1:11" ht="18.75" x14ac:dyDescent="0.3">
      <c r="A60" s="32"/>
      <c r="B60" s="33" t="s">
        <v>17</v>
      </c>
      <c r="C60" s="34" t="s">
        <v>15</v>
      </c>
      <c r="D60" s="34">
        <v>15</v>
      </c>
      <c r="E60" s="34">
        <v>15</v>
      </c>
      <c r="F60" s="34">
        <v>0.66</v>
      </c>
      <c r="G60" s="35">
        <f>SUM(D60+E60)/6*F60*3</f>
        <v>9.9</v>
      </c>
    </row>
    <row r="61" spans="1:11" ht="18.75" x14ac:dyDescent="0.3">
      <c r="A61" s="32"/>
      <c r="B61" s="33"/>
      <c r="C61" s="34" t="s">
        <v>27</v>
      </c>
      <c r="D61" s="34">
        <v>40</v>
      </c>
      <c r="E61" s="34">
        <v>15</v>
      </c>
      <c r="F61" s="34">
        <v>2.5</v>
      </c>
      <c r="G61" s="35">
        <f>SUM(D61+E61)/6*F61</f>
        <v>22.916666666666664</v>
      </c>
    </row>
    <row r="62" spans="1:11" ht="18.75" x14ac:dyDescent="0.3">
      <c r="A62" s="32"/>
      <c r="B62" s="33"/>
      <c r="C62" s="34" t="s">
        <v>14</v>
      </c>
      <c r="D62" s="34">
        <v>40</v>
      </c>
      <c r="E62" s="34">
        <v>15</v>
      </c>
      <c r="F62" s="34" t="s">
        <v>12</v>
      </c>
      <c r="G62" s="35">
        <f>SUM(D62*E62)/144</f>
        <v>4.166666666666667</v>
      </c>
    </row>
    <row r="63" spans="1:11" ht="18.75" x14ac:dyDescent="0.3">
      <c r="A63" s="32"/>
      <c r="B63" s="33"/>
      <c r="C63" s="34" t="s">
        <v>26</v>
      </c>
      <c r="D63" s="34">
        <v>30</v>
      </c>
      <c r="E63" s="34">
        <v>14</v>
      </c>
      <c r="F63" s="34">
        <v>1</v>
      </c>
      <c r="G63" s="35">
        <f>SUM(D63+E63)/6*F63</f>
        <v>7.333333333333333</v>
      </c>
    </row>
    <row r="64" spans="1:11" ht="18.75" x14ac:dyDescent="0.3">
      <c r="A64" s="32"/>
      <c r="B64" s="33"/>
      <c r="C64" s="34" t="s">
        <v>26</v>
      </c>
      <c r="D64" s="34">
        <v>24</v>
      </c>
      <c r="E64" s="34">
        <v>10</v>
      </c>
      <c r="F64" s="34">
        <v>13.75</v>
      </c>
      <c r="G64" s="35">
        <f>SUM(D64+E64)/6*F64</f>
        <v>77.916666666666671</v>
      </c>
    </row>
    <row r="65" spans="1:11" ht="18.75" x14ac:dyDescent="0.3">
      <c r="A65" s="90" t="s">
        <v>16</v>
      </c>
      <c r="B65" s="90"/>
      <c r="C65" s="90"/>
      <c r="D65" s="90"/>
      <c r="E65" s="90"/>
      <c r="F65" s="90"/>
      <c r="G65" s="36">
        <f>SUM(G46:G64)</f>
        <v>404.31000000000006</v>
      </c>
    </row>
    <row r="66" spans="1:11" ht="18.75" x14ac:dyDescent="0.3">
      <c r="A66" s="32"/>
      <c r="B66" s="33" t="s">
        <v>24</v>
      </c>
      <c r="C66" s="88" t="s">
        <v>11</v>
      </c>
      <c r="D66" s="34">
        <v>22</v>
      </c>
      <c r="E66" s="34">
        <v>10</v>
      </c>
      <c r="F66" s="88">
        <v>1.5</v>
      </c>
      <c r="G66" s="89">
        <f>SUM(D66+E66+D67+E67)/6*F66/2</f>
        <v>7.75</v>
      </c>
    </row>
    <row r="67" spans="1:11" ht="18.75" x14ac:dyDescent="0.3">
      <c r="A67" s="32"/>
      <c r="B67" s="33" t="s">
        <v>44</v>
      </c>
      <c r="C67" s="88"/>
      <c r="D67" s="34">
        <v>20</v>
      </c>
      <c r="E67" s="34">
        <v>10</v>
      </c>
      <c r="F67" s="88"/>
      <c r="G67" s="89"/>
    </row>
    <row r="68" spans="1:11" ht="18.75" x14ac:dyDescent="0.3">
      <c r="A68" s="32"/>
      <c r="B68" s="33"/>
      <c r="C68" s="34" t="s">
        <v>13</v>
      </c>
      <c r="D68" s="34">
        <v>20</v>
      </c>
      <c r="E68" s="34">
        <v>10</v>
      </c>
      <c r="F68" s="34">
        <v>31.25</v>
      </c>
      <c r="G68" s="35">
        <f>SUM(D68+E68)/6*F68</f>
        <v>156.25</v>
      </c>
    </row>
    <row r="69" spans="1:11" ht="18.75" x14ac:dyDescent="0.3">
      <c r="A69" s="32"/>
      <c r="B69" s="33"/>
      <c r="C69" s="88" t="s">
        <v>11</v>
      </c>
      <c r="D69" s="34">
        <v>20</v>
      </c>
      <c r="E69" s="34">
        <v>10</v>
      </c>
      <c r="F69" s="88">
        <v>1.5</v>
      </c>
      <c r="G69" s="89">
        <f>SUM(D69+E69+D70+E70)/6*F69/2</f>
        <v>7</v>
      </c>
      <c r="I69" t="s">
        <v>28</v>
      </c>
      <c r="J69" t="s">
        <v>29</v>
      </c>
      <c r="K69">
        <v>2</v>
      </c>
    </row>
    <row r="70" spans="1:11" ht="18.75" x14ac:dyDescent="0.3">
      <c r="A70" s="32"/>
      <c r="B70" s="33"/>
      <c r="C70" s="88"/>
      <c r="D70" s="34">
        <v>16</v>
      </c>
      <c r="E70" s="34">
        <v>10</v>
      </c>
      <c r="F70" s="88"/>
      <c r="G70" s="89"/>
      <c r="I70" t="s">
        <v>31</v>
      </c>
      <c r="J70" t="s">
        <v>32</v>
      </c>
      <c r="K70">
        <v>2</v>
      </c>
    </row>
    <row r="71" spans="1:11" ht="18.75" x14ac:dyDescent="0.3">
      <c r="A71" s="32"/>
      <c r="B71" s="33"/>
      <c r="C71" s="34" t="s">
        <v>13</v>
      </c>
      <c r="D71" s="34">
        <v>16</v>
      </c>
      <c r="E71" s="34">
        <v>10</v>
      </c>
      <c r="F71" s="34">
        <v>7</v>
      </c>
      <c r="G71" s="35">
        <f>SUM(D71+E71)/6*F71</f>
        <v>30.333333333333332</v>
      </c>
      <c r="I71" t="s">
        <v>36</v>
      </c>
      <c r="J71" t="s">
        <v>46</v>
      </c>
      <c r="K71">
        <v>2</v>
      </c>
    </row>
    <row r="72" spans="1:11" ht="18.75" x14ac:dyDescent="0.3">
      <c r="A72" s="32"/>
      <c r="B72" s="33"/>
      <c r="C72" s="34" t="s">
        <v>14</v>
      </c>
      <c r="D72" s="34">
        <v>16</v>
      </c>
      <c r="E72" s="34">
        <v>10</v>
      </c>
      <c r="F72" s="34" t="s">
        <v>12</v>
      </c>
      <c r="G72" s="35">
        <f>SUM(D72*E72)/144</f>
        <v>1.1111111111111112</v>
      </c>
      <c r="I72" t="s">
        <v>12</v>
      </c>
      <c r="J72" t="s">
        <v>12</v>
      </c>
      <c r="K72" t="s">
        <v>12</v>
      </c>
    </row>
    <row r="73" spans="1:11" ht="18.75" x14ac:dyDescent="0.3">
      <c r="A73" s="32"/>
      <c r="B73" s="33"/>
      <c r="C73" s="34" t="s">
        <v>13</v>
      </c>
      <c r="D73" s="34">
        <v>16</v>
      </c>
      <c r="E73" s="34">
        <v>10</v>
      </c>
      <c r="F73" s="34">
        <v>5</v>
      </c>
      <c r="G73" s="35">
        <f>SUM(D73+E73)/6*F73</f>
        <v>21.666666666666664</v>
      </c>
      <c r="I73" t="s">
        <v>12</v>
      </c>
      <c r="J73" t="s">
        <v>12</v>
      </c>
      <c r="K73" t="s">
        <v>12</v>
      </c>
    </row>
    <row r="74" spans="1:11" ht="18.75" x14ac:dyDescent="0.3">
      <c r="A74" s="32"/>
      <c r="B74" s="33"/>
      <c r="C74" s="34" t="s">
        <v>14</v>
      </c>
      <c r="D74" s="34">
        <v>16</v>
      </c>
      <c r="E74" s="34">
        <v>10</v>
      </c>
      <c r="F74" s="34" t="s">
        <v>12</v>
      </c>
      <c r="G74" s="35">
        <f>SUM(D74*E74)/144</f>
        <v>1.1111111111111112</v>
      </c>
      <c r="I74" t="s">
        <v>12</v>
      </c>
    </row>
    <row r="75" spans="1:11" ht="18.75" x14ac:dyDescent="0.3">
      <c r="A75" s="32"/>
      <c r="B75" s="33" t="s">
        <v>18</v>
      </c>
      <c r="C75" s="34" t="s">
        <v>15</v>
      </c>
      <c r="D75" s="34">
        <v>12</v>
      </c>
      <c r="E75" s="34">
        <v>12</v>
      </c>
      <c r="F75" s="34">
        <v>0.5</v>
      </c>
      <c r="G75" s="35">
        <f>SUM(D75+E75)/6*F75*2</f>
        <v>4</v>
      </c>
    </row>
    <row r="76" spans="1:11" ht="18.75" x14ac:dyDescent="0.3">
      <c r="A76" s="32"/>
      <c r="B76" s="33"/>
      <c r="C76" s="34" t="s">
        <v>27</v>
      </c>
      <c r="D76" s="34">
        <v>25</v>
      </c>
      <c r="E76" s="34">
        <v>13</v>
      </c>
      <c r="F76" s="34">
        <v>1.5</v>
      </c>
      <c r="G76" s="35">
        <f>SUM(D76+E76)/6*F76</f>
        <v>9.5</v>
      </c>
    </row>
    <row r="77" spans="1:11" ht="18.75" x14ac:dyDescent="0.3">
      <c r="A77" s="32"/>
      <c r="B77" s="33"/>
      <c r="C77" s="34" t="s">
        <v>14</v>
      </c>
      <c r="D77" s="34">
        <v>25</v>
      </c>
      <c r="E77" s="34">
        <v>13</v>
      </c>
      <c r="F77" s="34" t="s">
        <v>12</v>
      </c>
      <c r="G77" s="35">
        <f>SUM(D77*E77)/144</f>
        <v>2.2569444444444446</v>
      </c>
    </row>
    <row r="78" spans="1:11" ht="18.75" x14ac:dyDescent="0.3">
      <c r="A78" s="32"/>
      <c r="B78" s="33"/>
      <c r="C78" s="34" t="s">
        <v>26</v>
      </c>
      <c r="D78" s="34">
        <v>20</v>
      </c>
      <c r="E78" s="34">
        <v>10</v>
      </c>
      <c r="F78" s="34">
        <v>2.5</v>
      </c>
      <c r="G78" s="35">
        <f>SUM(D78+E78)/6*F78</f>
        <v>12.5</v>
      </c>
    </row>
    <row r="79" spans="1:11" ht="18.75" x14ac:dyDescent="0.3">
      <c r="A79" s="32"/>
      <c r="B79" s="33"/>
      <c r="C79" s="34" t="s">
        <v>26</v>
      </c>
      <c r="D79" s="34">
        <v>18</v>
      </c>
      <c r="E79" s="34">
        <v>6</v>
      </c>
      <c r="F79" s="34">
        <v>33.659999999999997</v>
      </c>
      <c r="G79" s="35">
        <f>SUM(D79+E79)/6*F79</f>
        <v>134.63999999999999</v>
      </c>
    </row>
    <row r="80" spans="1:11" ht="18.75" x14ac:dyDescent="0.3">
      <c r="A80" s="90" t="s">
        <v>16</v>
      </c>
      <c r="B80" s="90"/>
      <c r="C80" s="90"/>
      <c r="D80" s="90"/>
      <c r="E80" s="90"/>
      <c r="F80" s="90"/>
      <c r="G80" s="36">
        <f>SUM(G66:G79)</f>
        <v>388.11916666666667</v>
      </c>
    </row>
    <row r="81" spans="1:11" ht="18.75" x14ac:dyDescent="0.3">
      <c r="A81" s="33"/>
      <c r="B81" s="33" t="s">
        <v>24</v>
      </c>
      <c r="C81" s="34" t="s">
        <v>13</v>
      </c>
      <c r="D81" s="34">
        <v>25</v>
      </c>
      <c r="E81" s="34">
        <v>16</v>
      </c>
      <c r="F81" s="34">
        <v>1.66</v>
      </c>
      <c r="G81" s="35">
        <f>SUM(D81+E81)/6*F81</f>
        <v>11.343333333333332</v>
      </c>
    </row>
    <row r="82" spans="1:11" ht="18.75" x14ac:dyDescent="0.3">
      <c r="A82" s="32"/>
      <c r="B82" s="33" t="s">
        <v>45</v>
      </c>
      <c r="C82" s="34" t="s">
        <v>13</v>
      </c>
      <c r="D82" s="34">
        <v>20</v>
      </c>
      <c r="E82" s="34">
        <v>10</v>
      </c>
      <c r="F82" s="34">
        <v>9</v>
      </c>
      <c r="G82" s="35">
        <f>SUM(D82+E82)/6*F82</f>
        <v>45</v>
      </c>
      <c r="I82" t="s">
        <v>28</v>
      </c>
      <c r="J82" t="s">
        <v>29</v>
      </c>
      <c r="K82">
        <v>2</v>
      </c>
    </row>
    <row r="83" spans="1:11" ht="18.75" x14ac:dyDescent="0.3">
      <c r="A83" s="32"/>
      <c r="B83" s="45"/>
      <c r="C83" s="88" t="s">
        <v>11</v>
      </c>
      <c r="D83" s="34">
        <v>20</v>
      </c>
      <c r="E83" s="34">
        <v>10</v>
      </c>
      <c r="F83" s="88">
        <v>1.5</v>
      </c>
      <c r="G83" s="89">
        <f>SUM(D83+E83+D84+E84)/6*F83/2</f>
        <v>7</v>
      </c>
      <c r="I83" t="s">
        <v>31</v>
      </c>
      <c r="J83" t="s">
        <v>32</v>
      </c>
      <c r="K83">
        <v>2</v>
      </c>
    </row>
    <row r="84" spans="1:11" ht="18.75" x14ac:dyDescent="0.3">
      <c r="A84" s="32"/>
      <c r="B84" s="33"/>
      <c r="C84" s="88"/>
      <c r="D84" s="34">
        <v>16</v>
      </c>
      <c r="E84" s="34">
        <v>10</v>
      </c>
      <c r="F84" s="88"/>
      <c r="G84" s="89"/>
      <c r="I84" t="s">
        <v>36</v>
      </c>
      <c r="J84" t="s">
        <v>46</v>
      </c>
      <c r="K84">
        <v>1</v>
      </c>
    </row>
    <row r="85" spans="1:11" ht="18.75" x14ac:dyDescent="0.3">
      <c r="A85" s="32"/>
      <c r="B85" s="33"/>
      <c r="C85" s="34" t="s">
        <v>13</v>
      </c>
      <c r="D85" s="34">
        <v>16</v>
      </c>
      <c r="E85" s="34">
        <v>10</v>
      </c>
      <c r="F85" s="34">
        <v>12.16</v>
      </c>
      <c r="G85" s="35">
        <f>SUM(D85+E85)/6*F85</f>
        <v>52.693333333333328</v>
      </c>
    </row>
    <row r="86" spans="1:11" ht="18.75" x14ac:dyDescent="0.3">
      <c r="A86" s="32"/>
      <c r="B86" s="33"/>
      <c r="C86" s="34" t="s">
        <v>14</v>
      </c>
      <c r="D86" s="34">
        <v>16</v>
      </c>
      <c r="E86" s="34">
        <v>10</v>
      </c>
      <c r="F86" s="34" t="s">
        <v>12</v>
      </c>
      <c r="G86" s="35">
        <f>SUM(D86*E86)/144</f>
        <v>1.1111111111111112</v>
      </c>
    </row>
    <row r="87" spans="1:11" ht="18.75" x14ac:dyDescent="0.3">
      <c r="A87" s="32"/>
      <c r="B87" s="33" t="s">
        <v>18</v>
      </c>
      <c r="C87" s="34" t="s">
        <v>15</v>
      </c>
      <c r="D87" s="34">
        <v>12</v>
      </c>
      <c r="E87" s="34">
        <v>12</v>
      </c>
      <c r="F87" s="34">
        <v>1</v>
      </c>
      <c r="G87" s="35">
        <f>SUM(D87+E87)/6*F87*2</f>
        <v>8</v>
      </c>
    </row>
    <row r="88" spans="1:11" ht="18.75" x14ac:dyDescent="0.3">
      <c r="A88" s="32"/>
      <c r="B88" s="33"/>
      <c r="C88" s="34" t="s">
        <v>27</v>
      </c>
      <c r="D88" s="34">
        <v>32</v>
      </c>
      <c r="E88" s="34">
        <v>14</v>
      </c>
      <c r="F88" s="34">
        <v>1.83</v>
      </c>
      <c r="G88" s="35">
        <f>SUM(D88+E88)/6*F88</f>
        <v>14.030000000000001</v>
      </c>
    </row>
    <row r="89" spans="1:11" ht="18.75" x14ac:dyDescent="0.3">
      <c r="A89" s="32"/>
      <c r="B89" s="33"/>
      <c r="C89" s="34" t="s">
        <v>14</v>
      </c>
      <c r="D89" s="34">
        <v>32</v>
      </c>
      <c r="E89" s="34">
        <v>14</v>
      </c>
      <c r="F89" s="34" t="s">
        <v>12</v>
      </c>
      <c r="G89" s="35">
        <f>SUM(D89*E89)/144</f>
        <v>3.1111111111111112</v>
      </c>
    </row>
    <row r="90" spans="1:11" ht="18.75" x14ac:dyDescent="0.3">
      <c r="A90" s="32"/>
      <c r="B90" s="33"/>
      <c r="C90" s="34" t="s">
        <v>26</v>
      </c>
      <c r="D90" s="34">
        <v>16</v>
      </c>
      <c r="E90" s="34">
        <v>10</v>
      </c>
      <c r="F90" s="34">
        <v>11.5</v>
      </c>
      <c r="G90" s="35">
        <f>SUM(D90+E90)/6*F90</f>
        <v>49.833333333333329</v>
      </c>
    </row>
    <row r="91" spans="1:11" ht="18.75" x14ac:dyDescent="0.3">
      <c r="A91" s="90" t="s">
        <v>16</v>
      </c>
      <c r="B91" s="90"/>
      <c r="C91" s="90"/>
      <c r="D91" s="90"/>
      <c r="E91" s="90"/>
      <c r="F91" s="90"/>
      <c r="G91" s="36">
        <f>SUM(G81:G90)</f>
        <v>192.12222222222221</v>
      </c>
    </row>
    <row r="92" spans="1:11" ht="18.75" x14ac:dyDescent="0.3">
      <c r="A92" s="32"/>
      <c r="B92" s="33" t="s">
        <v>24</v>
      </c>
      <c r="C92" s="88" t="s">
        <v>11</v>
      </c>
      <c r="D92" s="34">
        <v>22</v>
      </c>
      <c r="E92" s="34">
        <v>10</v>
      </c>
      <c r="F92" s="88">
        <v>1.5</v>
      </c>
      <c r="G92" s="89">
        <f>SUM(D92+E92+D93+E93)/6*F92/2</f>
        <v>6.75</v>
      </c>
    </row>
    <row r="93" spans="1:11" ht="18.75" x14ac:dyDescent="0.3">
      <c r="A93" s="32"/>
      <c r="B93" s="33" t="s">
        <v>47</v>
      </c>
      <c r="C93" s="88"/>
      <c r="D93" s="34">
        <v>14</v>
      </c>
      <c r="E93" s="34">
        <v>8</v>
      </c>
      <c r="F93" s="88"/>
      <c r="G93" s="89"/>
    </row>
    <row r="94" spans="1:11" ht="18.75" x14ac:dyDescent="0.3">
      <c r="A94" s="32"/>
      <c r="B94" s="33"/>
      <c r="C94" s="34" t="s">
        <v>13</v>
      </c>
      <c r="D94" s="34">
        <v>14</v>
      </c>
      <c r="E94" s="34">
        <v>8</v>
      </c>
      <c r="F94" s="34">
        <v>7.16</v>
      </c>
      <c r="G94" s="35">
        <f>SUM(D94+E94)/6*F94</f>
        <v>26.253333333333334</v>
      </c>
    </row>
    <row r="95" spans="1:11" ht="18.75" x14ac:dyDescent="0.3">
      <c r="A95" s="32"/>
      <c r="B95" s="33"/>
      <c r="C95" s="88" t="s">
        <v>11</v>
      </c>
      <c r="D95" s="34">
        <v>14</v>
      </c>
      <c r="E95" s="34">
        <v>8</v>
      </c>
      <c r="F95" s="88">
        <v>1</v>
      </c>
      <c r="G95" s="89">
        <f>SUM(D95+E95+D96+E96)/6*F95/2</f>
        <v>3.3333333333333335</v>
      </c>
      <c r="I95" t="s">
        <v>28</v>
      </c>
      <c r="J95" t="s">
        <v>34</v>
      </c>
      <c r="K95">
        <v>1</v>
      </c>
    </row>
    <row r="96" spans="1:11" ht="18.75" x14ac:dyDescent="0.3">
      <c r="A96" s="32"/>
      <c r="B96" s="33"/>
      <c r="C96" s="88"/>
      <c r="D96" s="34">
        <v>12</v>
      </c>
      <c r="E96" s="34">
        <v>6</v>
      </c>
      <c r="F96" s="88"/>
      <c r="G96" s="89"/>
      <c r="I96" t="s">
        <v>28</v>
      </c>
      <c r="J96" t="s">
        <v>32</v>
      </c>
      <c r="K96">
        <v>2</v>
      </c>
    </row>
    <row r="97" spans="1:15" ht="18.75" x14ac:dyDescent="0.3">
      <c r="A97" s="32"/>
      <c r="B97" s="33"/>
      <c r="C97" s="34" t="s">
        <v>13</v>
      </c>
      <c r="D97" s="34">
        <v>12</v>
      </c>
      <c r="E97" s="34">
        <v>6</v>
      </c>
      <c r="F97" s="34">
        <v>12</v>
      </c>
      <c r="G97" s="35">
        <f>SUM(D97+E97)/6*F97</f>
        <v>36</v>
      </c>
      <c r="I97" t="s">
        <v>31</v>
      </c>
      <c r="J97" t="s">
        <v>32</v>
      </c>
      <c r="K97">
        <v>2</v>
      </c>
    </row>
    <row r="98" spans="1:15" ht="18.75" x14ac:dyDescent="0.3">
      <c r="A98" s="32"/>
      <c r="B98" s="33"/>
      <c r="C98" s="34" t="s">
        <v>14</v>
      </c>
      <c r="D98" s="34">
        <v>12</v>
      </c>
      <c r="E98" s="34">
        <v>6</v>
      </c>
      <c r="F98" s="34" t="s">
        <v>12</v>
      </c>
      <c r="G98" s="35">
        <f>SUM(D98*E98)/144</f>
        <v>0.5</v>
      </c>
      <c r="I98" t="s">
        <v>36</v>
      </c>
      <c r="J98" t="s">
        <v>49</v>
      </c>
      <c r="K98">
        <v>2</v>
      </c>
    </row>
    <row r="99" spans="1:15" ht="18.75" x14ac:dyDescent="0.3">
      <c r="A99" s="32"/>
      <c r="B99" s="33"/>
      <c r="C99" s="34" t="s">
        <v>13</v>
      </c>
      <c r="D99" s="34">
        <v>12</v>
      </c>
      <c r="E99" s="34">
        <v>6</v>
      </c>
      <c r="F99" s="34">
        <v>4.83</v>
      </c>
      <c r="G99" s="35">
        <f>SUM(D99+E99)/6*F99</f>
        <v>14.49</v>
      </c>
    </row>
    <row r="100" spans="1:15" ht="18.75" x14ac:dyDescent="0.3">
      <c r="A100" s="32"/>
      <c r="B100" s="33"/>
      <c r="C100" s="34" t="s">
        <v>14</v>
      </c>
      <c r="D100" s="34">
        <v>12</v>
      </c>
      <c r="E100" s="34">
        <v>6</v>
      </c>
      <c r="F100" s="34" t="s">
        <v>12</v>
      </c>
      <c r="G100" s="35">
        <f>SUM(D100*E100)/144</f>
        <v>0.5</v>
      </c>
      <c r="I100" t="s">
        <v>50</v>
      </c>
      <c r="J100" t="s">
        <v>51</v>
      </c>
      <c r="K100">
        <v>1</v>
      </c>
    </row>
    <row r="101" spans="1:15" ht="18.75" x14ac:dyDescent="0.3">
      <c r="A101" s="32"/>
      <c r="B101" s="33"/>
      <c r="C101" s="34" t="s">
        <v>13</v>
      </c>
      <c r="D101" s="34">
        <v>8</v>
      </c>
      <c r="E101" s="34">
        <v>4</v>
      </c>
      <c r="F101" s="34">
        <v>17</v>
      </c>
      <c r="G101" s="35">
        <f>SUM(D101+E101)/6*F101</f>
        <v>34</v>
      </c>
      <c r="I101" t="s">
        <v>50</v>
      </c>
      <c r="J101" t="s">
        <v>52</v>
      </c>
      <c r="K101">
        <v>1</v>
      </c>
    </row>
    <row r="102" spans="1:15" ht="18.75" x14ac:dyDescent="0.3">
      <c r="A102" s="32"/>
      <c r="B102" s="33"/>
      <c r="C102" s="34" t="s">
        <v>14</v>
      </c>
      <c r="D102" s="34">
        <v>8</v>
      </c>
      <c r="E102" s="34">
        <v>4</v>
      </c>
      <c r="F102" s="34" t="s">
        <v>12</v>
      </c>
      <c r="G102" s="35">
        <f>SUM(D102*E102)/144</f>
        <v>0.22222222222222221</v>
      </c>
      <c r="I102" t="s">
        <v>50</v>
      </c>
      <c r="J102" t="s">
        <v>49</v>
      </c>
      <c r="K102">
        <v>1</v>
      </c>
    </row>
    <row r="103" spans="1:15" ht="18.75" x14ac:dyDescent="0.3">
      <c r="A103" s="32"/>
      <c r="B103" s="33" t="s">
        <v>18</v>
      </c>
      <c r="C103" s="34" t="s">
        <v>15</v>
      </c>
      <c r="D103" s="34">
        <v>9</v>
      </c>
      <c r="E103" s="34">
        <v>9</v>
      </c>
      <c r="F103" s="34">
        <v>1</v>
      </c>
      <c r="G103" s="35">
        <f>SUM(D103+E103)/6*F103*2</f>
        <v>6</v>
      </c>
      <c r="I103" t="s">
        <v>50</v>
      </c>
      <c r="J103" t="s">
        <v>40</v>
      </c>
      <c r="K103">
        <v>1</v>
      </c>
    </row>
    <row r="104" spans="1:15" ht="18.75" x14ac:dyDescent="0.3">
      <c r="A104" s="32"/>
      <c r="B104" s="33" t="s">
        <v>48</v>
      </c>
      <c r="C104" s="34" t="s">
        <v>15</v>
      </c>
      <c r="D104" s="34">
        <v>6</v>
      </c>
      <c r="E104" s="34">
        <v>6</v>
      </c>
      <c r="F104" s="34">
        <v>1</v>
      </c>
      <c r="G104" s="35">
        <f>SUM(D104+E104)/6*F104</f>
        <v>2</v>
      </c>
      <c r="I104" t="s">
        <v>50</v>
      </c>
      <c r="J104" t="s">
        <v>39</v>
      </c>
      <c r="K104">
        <v>1</v>
      </c>
    </row>
    <row r="105" spans="1:15" ht="18.75" x14ac:dyDescent="0.3">
      <c r="A105" s="32"/>
      <c r="B105" s="33"/>
      <c r="C105" s="34" t="s">
        <v>27</v>
      </c>
      <c r="D105" s="34">
        <v>32</v>
      </c>
      <c r="E105" s="34">
        <v>14</v>
      </c>
      <c r="F105" s="34">
        <v>1.66</v>
      </c>
      <c r="G105" s="35">
        <f>SUM(D105+E105)/6*F105</f>
        <v>12.726666666666667</v>
      </c>
    </row>
    <row r="106" spans="1:15" ht="18.75" x14ac:dyDescent="0.3">
      <c r="A106" s="32"/>
      <c r="B106" s="33"/>
      <c r="C106" s="34" t="s">
        <v>14</v>
      </c>
      <c r="D106" s="34">
        <v>32</v>
      </c>
      <c r="E106" s="34">
        <v>14</v>
      </c>
      <c r="F106" s="34" t="s">
        <v>12</v>
      </c>
      <c r="G106" s="35">
        <f>SUM(D106*E106)/144</f>
        <v>3.1111111111111112</v>
      </c>
    </row>
    <row r="107" spans="1:15" ht="18.75" x14ac:dyDescent="0.3">
      <c r="A107" s="32"/>
      <c r="B107" s="33"/>
      <c r="C107" s="34" t="s">
        <v>26</v>
      </c>
      <c r="D107" s="34">
        <v>25</v>
      </c>
      <c r="E107" s="34">
        <v>16</v>
      </c>
      <c r="F107" s="34">
        <v>3.75</v>
      </c>
      <c r="G107" s="35">
        <f>SUM(D107+E107)/6*F107</f>
        <v>25.625</v>
      </c>
    </row>
    <row r="108" spans="1:15" ht="18.75" x14ac:dyDescent="0.3">
      <c r="A108" s="32"/>
      <c r="B108" s="33"/>
      <c r="C108" s="34" t="s">
        <v>26</v>
      </c>
      <c r="D108" s="34">
        <v>12</v>
      </c>
      <c r="E108" s="34">
        <v>8</v>
      </c>
      <c r="F108" s="34">
        <v>1</v>
      </c>
      <c r="G108" s="35">
        <f>SUM(D108+E108)/6*F108</f>
        <v>3.3333333333333335</v>
      </c>
    </row>
    <row r="109" spans="1:15" ht="18.75" x14ac:dyDescent="0.3">
      <c r="A109" s="32"/>
      <c r="B109" s="33"/>
      <c r="C109" s="34" t="s">
        <v>20</v>
      </c>
      <c r="D109" s="34">
        <v>20</v>
      </c>
      <c r="E109" s="34">
        <v>10</v>
      </c>
      <c r="F109" s="34">
        <v>83.75</v>
      </c>
      <c r="G109" s="35">
        <f>SUM(D109+E109)/6*F109</f>
        <v>418.75</v>
      </c>
      <c r="K109" s="7"/>
      <c r="L109" s="7"/>
      <c r="M109" s="7"/>
    </row>
    <row r="110" spans="1:15" ht="18.75" x14ac:dyDescent="0.3">
      <c r="A110" s="32"/>
      <c r="B110" s="33"/>
      <c r="C110" s="34" t="s">
        <v>20</v>
      </c>
      <c r="D110" s="34">
        <v>16</v>
      </c>
      <c r="E110" s="34">
        <v>8</v>
      </c>
      <c r="F110" s="34">
        <v>6.91</v>
      </c>
      <c r="G110" s="35">
        <f t="shared" ref="G110:G113" si="0">SUM(D110+E110)/6*F110</f>
        <v>27.64</v>
      </c>
      <c r="K110" s="7"/>
      <c r="L110" s="7"/>
      <c r="M110" s="7"/>
      <c r="O110">
        <v>404.31</v>
      </c>
    </row>
    <row r="111" spans="1:15" ht="18.75" x14ac:dyDescent="0.3">
      <c r="A111" s="32"/>
      <c r="B111" s="33"/>
      <c r="C111" s="34" t="s">
        <v>20</v>
      </c>
      <c r="D111" s="34">
        <v>12</v>
      </c>
      <c r="E111" s="34">
        <v>8</v>
      </c>
      <c r="F111" s="34">
        <v>16.66</v>
      </c>
      <c r="G111" s="35">
        <f t="shared" si="0"/>
        <v>55.533333333333339</v>
      </c>
      <c r="K111" s="7"/>
      <c r="L111" s="7"/>
      <c r="M111" s="7"/>
      <c r="O111">
        <v>388.12</v>
      </c>
    </row>
    <row r="112" spans="1:15" ht="18.75" x14ac:dyDescent="0.3">
      <c r="A112" s="32"/>
      <c r="B112" s="33"/>
      <c r="C112" s="34" t="s">
        <v>20</v>
      </c>
      <c r="D112" s="34">
        <v>12</v>
      </c>
      <c r="E112" s="34">
        <v>8</v>
      </c>
      <c r="F112" s="34">
        <v>48.5</v>
      </c>
      <c r="G112" s="35">
        <f t="shared" si="0"/>
        <v>161.66666666666669</v>
      </c>
      <c r="K112" s="7"/>
      <c r="L112" s="7"/>
      <c r="M112" s="7"/>
      <c r="O112">
        <v>192.12</v>
      </c>
    </row>
    <row r="113" spans="1:15" ht="18.75" x14ac:dyDescent="0.3">
      <c r="A113" s="32"/>
      <c r="B113" s="33"/>
      <c r="C113" s="34" t="s">
        <v>20</v>
      </c>
      <c r="D113" s="34">
        <v>8</v>
      </c>
      <c r="E113" s="34">
        <v>6</v>
      </c>
      <c r="F113" s="34">
        <v>7</v>
      </c>
      <c r="G113" s="35">
        <f t="shared" si="0"/>
        <v>16.333333333333336</v>
      </c>
      <c r="K113" s="7"/>
      <c r="L113" s="7"/>
      <c r="M113" s="7"/>
      <c r="O113">
        <v>859.77</v>
      </c>
    </row>
    <row r="114" spans="1:15" ht="18.75" x14ac:dyDescent="0.3">
      <c r="A114" s="32"/>
      <c r="B114" s="33"/>
      <c r="C114" s="34" t="s">
        <v>27</v>
      </c>
      <c r="D114" s="34">
        <v>20</v>
      </c>
      <c r="E114" s="34">
        <v>10</v>
      </c>
      <c r="F114" s="34">
        <v>1</v>
      </c>
      <c r="G114" s="35">
        <f>SUM(D114+E114)/6*F114</f>
        <v>5</v>
      </c>
      <c r="K114" s="7"/>
      <c r="L114" s="7"/>
      <c r="M114" s="7"/>
      <c r="O114">
        <f>SUM(O110:O113)</f>
        <v>1844.3200000000002</v>
      </c>
    </row>
    <row r="115" spans="1:15" ht="18.75" x14ac:dyDescent="0.3">
      <c r="A115" s="90" t="s">
        <v>16</v>
      </c>
      <c r="B115" s="90"/>
      <c r="C115" s="90"/>
      <c r="D115" s="90"/>
      <c r="E115" s="90"/>
      <c r="F115" s="90"/>
      <c r="G115" s="36">
        <f>SUM(G92:G114)</f>
        <v>859.76833333333332</v>
      </c>
      <c r="H115" s="20">
        <f>SUM(G115+G91+G80+G65)</f>
        <v>1844.319722222222</v>
      </c>
    </row>
    <row r="116" spans="1:15" ht="18.75" x14ac:dyDescent="0.3">
      <c r="A116" s="32"/>
      <c r="B116" s="33" t="s">
        <v>24</v>
      </c>
      <c r="C116" s="88" t="s">
        <v>11</v>
      </c>
      <c r="D116" s="34">
        <v>22</v>
      </c>
      <c r="E116" s="34">
        <v>10</v>
      </c>
      <c r="F116" s="88">
        <v>1.5</v>
      </c>
      <c r="G116" s="89">
        <f>SUM(D116+E116+D117+E117)/6*F116/2</f>
        <v>10</v>
      </c>
    </row>
    <row r="117" spans="1:15" ht="18.75" x14ac:dyDescent="0.3">
      <c r="A117" s="32"/>
      <c r="B117" s="33" t="s">
        <v>53</v>
      </c>
      <c r="C117" s="88"/>
      <c r="D117" s="34">
        <v>36</v>
      </c>
      <c r="E117" s="34">
        <v>12</v>
      </c>
      <c r="F117" s="88"/>
      <c r="G117" s="89"/>
    </row>
    <row r="118" spans="1:15" ht="18.75" x14ac:dyDescent="0.3">
      <c r="A118" s="32"/>
      <c r="B118" s="33"/>
      <c r="C118" s="34" t="s">
        <v>13</v>
      </c>
      <c r="D118" s="34">
        <v>36</v>
      </c>
      <c r="E118" s="34">
        <v>12</v>
      </c>
      <c r="F118" s="34">
        <v>29.16</v>
      </c>
      <c r="G118" s="35">
        <f>SUM(D118+E118)/6*F118</f>
        <v>233.28</v>
      </c>
      <c r="I118" t="s">
        <v>12</v>
      </c>
      <c r="J118" t="s">
        <v>12</v>
      </c>
      <c r="K118" t="s">
        <v>12</v>
      </c>
    </row>
    <row r="119" spans="1:15" ht="18.75" x14ac:dyDescent="0.3">
      <c r="A119" s="32"/>
      <c r="B119" s="33"/>
      <c r="C119" s="88" t="s">
        <v>11</v>
      </c>
      <c r="D119" s="34">
        <v>36</v>
      </c>
      <c r="E119" s="34">
        <v>12</v>
      </c>
      <c r="F119" s="88">
        <v>1.5</v>
      </c>
      <c r="G119" s="89">
        <f>SUM(D119+E119+D120+E120)/6*F119/2</f>
        <v>10.75</v>
      </c>
      <c r="I119" t="s">
        <v>12</v>
      </c>
      <c r="J119" t="s">
        <v>12</v>
      </c>
      <c r="K119" t="s">
        <v>12</v>
      </c>
    </row>
    <row r="120" spans="1:15" ht="18.75" x14ac:dyDescent="0.3">
      <c r="A120" s="32"/>
      <c r="B120" s="33"/>
      <c r="C120" s="88"/>
      <c r="D120" s="34">
        <v>26</v>
      </c>
      <c r="E120" s="34">
        <v>12</v>
      </c>
      <c r="F120" s="88"/>
      <c r="G120" s="89"/>
      <c r="I120" t="s">
        <v>12</v>
      </c>
      <c r="J120" t="s">
        <v>12</v>
      </c>
      <c r="K120" t="s">
        <v>12</v>
      </c>
    </row>
    <row r="121" spans="1:15" ht="18.75" x14ac:dyDescent="0.3">
      <c r="A121" s="32"/>
      <c r="B121" s="33"/>
      <c r="C121" s="34" t="s">
        <v>13</v>
      </c>
      <c r="D121" s="34">
        <v>26</v>
      </c>
      <c r="E121" s="34">
        <v>12</v>
      </c>
      <c r="F121" s="34">
        <v>7.91</v>
      </c>
      <c r="G121" s="35">
        <f>SUM(D121+E121)/6*F121</f>
        <v>50.096666666666664</v>
      </c>
      <c r="I121" t="s">
        <v>12</v>
      </c>
      <c r="J121" t="s">
        <v>12</v>
      </c>
      <c r="K121" t="s">
        <v>12</v>
      </c>
    </row>
    <row r="122" spans="1:15" ht="18.75" x14ac:dyDescent="0.3">
      <c r="A122" s="32"/>
      <c r="B122" s="33" t="s">
        <v>12</v>
      </c>
      <c r="C122" s="88" t="s">
        <v>11</v>
      </c>
      <c r="D122" s="34">
        <v>26</v>
      </c>
      <c r="E122" s="34">
        <v>12</v>
      </c>
      <c r="F122" s="88">
        <v>1.5</v>
      </c>
      <c r="G122" s="89">
        <f>SUM(D122+E122+D123+E123)/6*F122/2</f>
        <v>8.5</v>
      </c>
    </row>
    <row r="123" spans="1:15" ht="18.75" x14ac:dyDescent="0.3">
      <c r="A123" s="32"/>
      <c r="B123" s="33" t="s">
        <v>12</v>
      </c>
      <c r="C123" s="88"/>
      <c r="D123" s="34">
        <v>22</v>
      </c>
      <c r="E123" s="34">
        <v>8</v>
      </c>
      <c r="F123" s="88"/>
      <c r="G123" s="89"/>
      <c r="I123" t="s">
        <v>28</v>
      </c>
      <c r="J123" t="s">
        <v>33</v>
      </c>
      <c r="K123">
        <v>3</v>
      </c>
    </row>
    <row r="124" spans="1:15" ht="18.75" x14ac:dyDescent="0.3">
      <c r="A124" s="32"/>
      <c r="B124" s="33"/>
      <c r="C124" s="34" t="s">
        <v>13</v>
      </c>
      <c r="D124" s="34">
        <v>22</v>
      </c>
      <c r="E124" s="34">
        <v>8</v>
      </c>
      <c r="F124" s="34">
        <v>18.829999999999998</v>
      </c>
      <c r="G124" s="35">
        <f>SUM(D124+E124)/6*F124</f>
        <v>94.149999999999991</v>
      </c>
      <c r="I124" t="s">
        <v>31</v>
      </c>
      <c r="J124" t="s">
        <v>29</v>
      </c>
      <c r="K124">
        <v>3</v>
      </c>
    </row>
    <row r="125" spans="1:15" ht="18.75" x14ac:dyDescent="0.3">
      <c r="A125" s="32"/>
      <c r="B125" s="33" t="s">
        <v>17</v>
      </c>
      <c r="C125" s="34" t="s">
        <v>14</v>
      </c>
      <c r="D125" s="34">
        <v>22</v>
      </c>
      <c r="E125" s="34">
        <v>8</v>
      </c>
      <c r="F125" s="34" t="s">
        <v>12</v>
      </c>
      <c r="G125" s="35">
        <f>SUM(D125*E125)/144*3</f>
        <v>3.666666666666667</v>
      </c>
      <c r="I125" t="s">
        <v>36</v>
      </c>
      <c r="J125" t="s">
        <v>57</v>
      </c>
      <c r="K125">
        <v>3</v>
      </c>
    </row>
    <row r="126" spans="1:15" ht="18.75" x14ac:dyDescent="0.3">
      <c r="A126" s="32"/>
      <c r="B126" s="33"/>
      <c r="C126" s="34" t="s">
        <v>13</v>
      </c>
      <c r="D126" s="34">
        <v>22</v>
      </c>
      <c r="E126" s="34">
        <v>8</v>
      </c>
      <c r="F126" s="34">
        <v>10.16</v>
      </c>
      <c r="G126" s="35">
        <f>SUM(D126+E126)/6*F126</f>
        <v>50.8</v>
      </c>
      <c r="I126" t="s">
        <v>36</v>
      </c>
      <c r="J126" t="s">
        <v>58</v>
      </c>
      <c r="K126">
        <v>1</v>
      </c>
    </row>
    <row r="127" spans="1:15" ht="18.75" x14ac:dyDescent="0.3">
      <c r="A127" s="32"/>
      <c r="B127" s="33"/>
      <c r="C127" s="34" t="s">
        <v>14</v>
      </c>
      <c r="D127" s="34">
        <v>22</v>
      </c>
      <c r="E127" s="34">
        <v>8</v>
      </c>
      <c r="F127" s="34" t="s">
        <v>12</v>
      </c>
      <c r="G127" s="35">
        <f>SUM(D127*E127)/144</f>
        <v>1.2222222222222223</v>
      </c>
      <c r="I127" t="s">
        <v>12</v>
      </c>
      <c r="J127" t="s">
        <v>12</v>
      </c>
      <c r="K127" t="s">
        <v>12</v>
      </c>
    </row>
    <row r="128" spans="1:15" ht="18.75" x14ac:dyDescent="0.3">
      <c r="A128" s="32"/>
      <c r="B128" s="33"/>
      <c r="C128" s="34" t="s">
        <v>13</v>
      </c>
      <c r="D128" s="34">
        <v>22</v>
      </c>
      <c r="E128" s="34">
        <v>8</v>
      </c>
      <c r="F128" s="34">
        <v>9</v>
      </c>
      <c r="G128" s="35">
        <f>SUM(D128+E128)/6*F128</f>
        <v>45</v>
      </c>
      <c r="I128" t="s">
        <v>12</v>
      </c>
      <c r="J128" t="s">
        <v>12</v>
      </c>
      <c r="K128" t="s">
        <v>12</v>
      </c>
    </row>
    <row r="129" spans="1:11" ht="18.75" x14ac:dyDescent="0.3">
      <c r="A129" s="32"/>
      <c r="B129" s="33"/>
      <c r="C129" s="34" t="s">
        <v>14</v>
      </c>
      <c r="D129" s="34">
        <v>22</v>
      </c>
      <c r="E129" s="34">
        <v>8</v>
      </c>
      <c r="F129" s="34" t="s">
        <v>12</v>
      </c>
      <c r="G129" s="35">
        <f>SUM(D129*E129)/144</f>
        <v>1.2222222222222223</v>
      </c>
    </row>
    <row r="130" spans="1:11" ht="18.75" x14ac:dyDescent="0.3">
      <c r="A130" s="32"/>
      <c r="B130" s="33" t="s">
        <v>17</v>
      </c>
      <c r="C130" s="34" t="s">
        <v>15</v>
      </c>
      <c r="D130" s="34">
        <v>18</v>
      </c>
      <c r="E130" s="34">
        <v>18</v>
      </c>
      <c r="F130" s="34">
        <v>0.83</v>
      </c>
      <c r="G130" s="35">
        <f>SUM(D130+E130)/6*F130*3</f>
        <v>14.939999999999998</v>
      </c>
    </row>
    <row r="131" spans="1:11" ht="18.75" x14ac:dyDescent="0.3">
      <c r="A131" s="32"/>
      <c r="B131" s="33"/>
      <c r="C131" s="34" t="s">
        <v>27</v>
      </c>
      <c r="D131" s="34">
        <v>40</v>
      </c>
      <c r="E131" s="34">
        <v>15</v>
      </c>
      <c r="F131" s="34">
        <v>3.16</v>
      </c>
      <c r="G131" s="35">
        <f>SUM(D131+E131)/6*F131</f>
        <v>28.966666666666665</v>
      </c>
    </row>
    <row r="132" spans="1:11" ht="18.75" x14ac:dyDescent="0.3">
      <c r="A132" s="32"/>
      <c r="B132" s="33"/>
      <c r="C132" s="34" t="s">
        <v>14</v>
      </c>
      <c r="D132" s="34">
        <v>40</v>
      </c>
      <c r="E132" s="34">
        <v>15</v>
      </c>
      <c r="F132" s="34" t="s">
        <v>12</v>
      </c>
      <c r="G132" s="35">
        <f>SUM(D132*E132)/144</f>
        <v>4.166666666666667</v>
      </c>
    </row>
    <row r="133" spans="1:11" ht="18.75" x14ac:dyDescent="0.3">
      <c r="A133" s="32"/>
      <c r="B133" s="33"/>
      <c r="C133" s="34" t="s">
        <v>26</v>
      </c>
      <c r="D133" s="34">
        <v>30</v>
      </c>
      <c r="E133" s="34">
        <v>12</v>
      </c>
      <c r="F133" s="34">
        <v>15.25</v>
      </c>
      <c r="G133" s="35">
        <f>SUM(D133+E133)/6*F133</f>
        <v>106.75</v>
      </c>
    </row>
    <row r="134" spans="1:11" ht="18.75" x14ac:dyDescent="0.3">
      <c r="A134" s="90" t="s">
        <v>16</v>
      </c>
      <c r="B134" s="90"/>
      <c r="C134" s="90"/>
      <c r="D134" s="90"/>
      <c r="E134" s="90"/>
      <c r="F134" s="90"/>
      <c r="G134" s="36">
        <f>SUM(G116:G133)</f>
        <v>663.51111111111106</v>
      </c>
    </row>
    <row r="135" spans="1:11" ht="18.75" x14ac:dyDescent="0.3">
      <c r="A135" s="32"/>
      <c r="B135" s="33" t="s">
        <v>24</v>
      </c>
      <c r="C135" s="88" t="s">
        <v>11</v>
      </c>
      <c r="D135" s="34">
        <v>22</v>
      </c>
      <c r="E135" s="34">
        <v>10</v>
      </c>
      <c r="F135" s="88">
        <v>1.5</v>
      </c>
      <c r="G135" s="89">
        <f>SUM(D135+E135+D136+E136)/6*F135/2</f>
        <v>8.25</v>
      </c>
    </row>
    <row r="136" spans="1:11" ht="18.75" x14ac:dyDescent="0.3">
      <c r="A136" s="32"/>
      <c r="B136" s="33" t="s">
        <v>54</v>
      </c>
      <c r="C136" s="88"/>
      <c r="D136" s="34">
        <v>24</v>
      </c>
      <c r="E136" s="34">
        <v>10</v>
      </c>
      <c r="F136" s="88"/>
      <c r="G136" s="89"/>
    </row>
    <row r="137" spans="1:11" ht="18.75" x14ac:dyDescent="0.3">
      <c r="A137" s="32"/>
      <c r="B137" s="33"/>
      <c r="C137" s="34" t="s">
        <v>13</v>
      </c>
      <c r="D137" s="34">
        <v>24</v>
      </c>
      <c r="E137" s="34">
        <v>10</v>
      </c>
      <c r="F137" s="34">
        <v>32.5</v>
      </c>
      <c r="G137" s="35">
        <f>SUM(D137+E137)/6*F137</f>
        <v>184.16666666666669</v>
      </c>
    </row>
    <row r="138" spans="1:11" ht="18.75" x14ac:dyDescent="0.3">
      <c r="A138" s="32"/>
      <c r="B138" s="33"/>
      <c r="C138" s="88" t="s">
        <v>11</v>
      </c>
      <c r="D138" s="34">
        <v>24</v>
      </c>
      <c r="E138" s="34">
        <v>10</v>
      </c>
      <c r="F138" s="88">
        <v>1.5</v>
      </c>
      <c r="G138" s="89">
        <f>SUM(D138+E138+D139+E139)/6*F138/2</f>
        <v>7.5</v>
      </c>
      <c r="I138" t="s">
        <v>28</v>
      </c>
      <c r="J138" t="s">
        <v>30</v>
      </c>
      <c r="K138">
        <v>2</v>
      </c>
    </row>
    <row r="139" spans="1:11" ht="18.75" x14ac:dyDescent="0.3">
      <c r="A139" s="32"/>
      <c r="B139" s="33"/>
      <c r="C139" s="88"/>
      <c r="D139" s="34">
        <v>16</v>
      </c>
      <c r="E139" s="34">
        <v>10</v>
      </c>
      <c r="F139" s="88"/>
      <c r="G139" s="89"/>
      <c r="I139" t="s">
        <v>31</v>
      </c>
      <c r="J139" t="s">
        <v>29</v>
      </c>
      <c r="K139">
        <v>2</v>
      </c>
    </row>
    <row r="140" spans="1:11" ht="18.75" x14ac:dyDescent="0.3">
      <c r="A140" s="32"/>
      <c r="B140" s="33"/>
      <c r="C140" s="34" t="s">
        <v>13</v>
      </c>
      <c r="D140" s="34">
        <v>16</v>
      </c>
      <c r="E140" s="34">
        <v>10</v>
      </c>
      <c r="F140" s="34">
        <v>12.5</v>
      </c>
      <c r="G140" s="35">
        <f>SUM(D140+E140)/6*F140</f>
        <v>54.166666666666664</v>
      </c>
      <c r="I140" t="s">
        <v>36</v>
      </c>
      <c r="J140" t="s">
        <v>46</v>
      </c>
      <c r="K140">
        <v>2</v>
      </c>
    </row>
    <row r="141" spans="1:11" ht="18.75" x14ac:dyDescent="0.3">
      <c r="A141" s="32"/>
      <c r="B141" s="33"/>
      <c r="C141" s="34" t="s">
        <v>14</v>
      </c>
      <c r="D141" s="34">
        <v>16</v>
      </c>
      <c r="E141" s="34">
        <v>10</v>
      </c>
      <c r="F141" s="34" t="s">
        <v>12</v>
      </c>
      <c r="G141" s="35">
        <f>SUM(D141*E141)/144</f>
        <v>1.1111111111111112</v>
      </c>
      <c r="I141" t="s">
        <v>12</v>
      </c>
      <c r="J141" t="s">
        <v>12</v>
      </c>
      <c r="K141" t="s">
        <v>12</v>
      </c>
    </row>
    <row r="142" spans="1:11" ht="18.75" x14ac:dyDescent="0.3">
      <c r="A142" s="32"/>
      <c r="B142" s="33"/>
      <c r="C142" s="34" t="s">
        <v>13</v>
      </c>
      <c r="D142" s="34">
        <v>16</v>
      </c>
      <c r="E142" s="34">
        <v>10</v>
      </c>
      <c r="F142" s="34">
        <v>4.5</v>
      </c>
      <c r="G142" s="35">
        <f>SUM(D142+E142)/6*F142</f>
        <v>19.5</v>
      </c>
      <c r="I142" t="s">
        <v>12</v>
      </c>
      <c r="J142" t="s">
        <v>12</v>
      </c>
      <c r="K142" t="s">
        <v>12</v>
      </c>
    </row>
    <row r="143" spans="1:11" ht="18.75" x14ac:dyDescent="0.3">
      <c r="A143" s="32"/>
      <c r="B143" s="33"/>
      <c r="C143" s="34" t="s">
        <v>14</v>
      </c>
      <c r="D143" s="34">
        <v>16</v>
      </c>
      <c r="E143" s="34">
        <v>10</v>
      </c>
      <c r="F143" s="34" t="s">
        <v>12</v>
      </c>
      <c r="G143" s="35">
        <f>SUM(D143*E143)/144</f>
        <v>1.1111111111111112</v>
      </c>
      <c r="I143" t="s">
        <v>12</v>
      </c>
    </row>
    <row r="144" spans="1:11" ht="18.75" x14ac:dyDescent="0.3">
      <c r="A144" s="32"/>
      <c r="B144" s="33" t="s">
        <v>18</v>
      </c>
      <c r="C144" s="34" t="s">
        <v>15</v>
      </c>
      <c r="D144" s="34">
        <v>15</v>
      </c>
      <c r="E144" s="34">
        <v>15</v>
      </c>
      <c r="F144" s="34">
        <v>1.1599999999999999</v>
      </c>
      <c r="G144" s="35">
        <f>SUM(D144+E144)/6*F144*2</f>
        <v>11.6</v>
      </c>
    </row>
    <row r="145" spans="1:11" ht="18.75" x14ac:dyDescent="0.3">
      <c r="A145" s="32"/>
      <c r="B145" s="33"/>
      <c r="C145" s="34" t="s">
        <v>27</v>
      </c>
      <c r="D145" s="34">
        <v>25</v>
      </c>
      <c r="E145" s="34">
        <v>12</v>
      </c>
      <c r="F145" s="34">
        <v>2</v>
      </c>
      <c r="G145" s="35">
        <f>SUM(D145+E145)/6*F145</f>
        <v>12.333333333333334</v>
      </c>
    </row>
    <row r="146" spans="1:11" ht="18.75" x14ac:dyDescent="0.3">
      <c r="A146" s="32"/>
      <c r="B146" s="33"/>
      <c r="C146" s="34" t="s">
        <v>14</v>
      </c>
      <c r="D146" s="34">
        <v>25</v>
      </c>
      <c r="E146" s="34">
        <v>12</v>
      </c>
      <c r="F146" s="34" t="s">
        <v>12</v>
      </c>
      <c r="G146" s="35">
        <f>SUM(D146*E146)/144</f>
        <v>2.0833333333333335</v>
      </c>
    </row>
    <row r="147" spans="1:11" ht="18.75" x14ac:dyDescent="0.3">
      <c r="A147" s="32"/>
      <c r="B147" s="33"/>
      <c r="C147" s="34" t="s">
        <v>26</v>
      </c>
      <c r="D147" s="34">
        <v>18</v>
      </c>
      <c r="E147" s="34">
        <v>10</v>
      </c>
      <c r="F147" s="34">
        <v>32.75</v>
      </c>
      <c r="G147" s="35">
        <f>SUM(D147+E147)/6*F147</f>
        <v>152.83333333333334</v>
      </c>
    </row>
    <row r="148" spans="1:11" ht="18.75" x14ac:dyDescent="0.3">
      <c r="A148" s="90" t="s">
        <v>16</v>
      </c>
      <c r="B148" s="90"/>
      <c r="C148" s="90"/>
      <c r="D148" s="90"/>
      <c r="E148" s="90"/>
      <c r="F148" s="90"/>
      <c r="G148" s="36">
        <f>SUM(G135:G147)</f>
        <v>454.65555555555557</v>
      </c>
    </row>
    <row r="149" spans="1:11" ht="18.75" x14ac:dyDescent="0.3">
      <c r="A149" s="32"/>
      <c r="B149" s="33" t="s">
        <v>24</v>
      </c>
      <c r="C149" s="34" t="s">
        <v>13</v>
      </c>
      <c r="D149" s="34">
        <v>25</v>
      </c>
      <c r="E149" s="34">
        <v>15</v>
      </c>
      <c r="F149" s="34">
        <v>3.5</v>
      </c>
      <c r="G149" s="35">
        <f>SUM(D149+E149)/6*F149</f>
        <v>23.333333333333336</v>
      </c>
    </row>
    <row r="150" spans="1:11" ht="18.75" x14ac:dyDescent="0.3">
      <c r="A150" s="32"/>
      <c r="B150" s="33" t="s">
        <v>55</v>
      </c>
      <c r="C150" s="34" t="s">
        <v>13</v>
      </c>
      <c r="D150" s="34">
        <v>18</v>
      </c>
      <c r="E150" s="34">
        <v>10</v>
      </c>
      <c r="F150" s="34">
        <v>9</v>
      </c>
      <c r="G150" s="35">
        <f>SUM(D150+E150)/6*F150</f>
        <v>42</v>
      </c>
      <c r="I150" t="s">
        <v>28</v>
      </c>
      <c r="J150" t="s">
        <v>29</v>
      </c>
      <c r="K150">
        <v>2</v>
      </c>
    </row>
    <row r="151" spans="1:11" ht="18.75" x14ac:dyDescent="0.3">
      <c r="A151" s="32"/>
      <c r="B151" s="33"/>
      <c r="C151" s="88" t="s">
        <v>11</v>
      </c>
      <c r="D151" s="34">
        <v>18</v>
      </c>
      <c r="E151" s="34">
        <v>10</v>
      </c>
      <c r="F151" s="88">
        <v>1</v>
      </c>
      <c r="G151" s="89">
        <f>SUM(D151+E151+D152+E152)/6*F151/2</f>
        <v>4.166666666666667</v>
      </c>
      <c r="I151" t="s">
        <v>31</v>
      </c>
      <c r="J151" t="s">
        <v>29</v>
      </c>
      <c r="K151">
        <v>2</v>
      </c>
    </row>
    <row r="152" spans="1:11" ht="18.75" x14ac:dyDescent="0.3">
      <c r="A152" s="32"/>
      <c r="B152" s="33"/>
      <c r="C152" s="88"/>
      <c r="D152" s="34">
        <v>14</v>
      </c>
      <c r="E152" s="34">
        <v>8</v>
      </c>
      <c r="F152" s="88"/>
      <c r="G152" s="89"/>
      <c r="I152" t="s">
        <v>36</v>
      </c>
      <c r="J152" t="s">
        <v>59</v>
      </c>
      <c r="K152">
        <v>1</v>
      </c>
    </row>
    <row r="153" spans="1:11" ht="18.75" x14ac:dyDescent="0.3">
      <c r="A153" s="32"/>
      <c r="B153" s="33"/>
      <c r="C153" s="34" t="s">
        <v>13</v>
      </c>
      <c r="D153" s="34">
        <v>14</v>
      </c>
      <c r="E153" s="34">
        <v>8</v>
      </c>
      <c r="F153" s="34">
        <v>10.66</v>
      </c>
      <c r="G153" s="35">
        <f>SUM(D153+E153)/6*F153</f>
        <v>39.086666666666666</v>
      </c>
    </row>
    <row r="154" spans="1:11" ht="18.75" x14ac:dyDescent="0.3">
      <c r="A154" s="32"/>
      <c r="B154" s="33"/>
      <c r="C154" s="34" t="s">
        <v>14</v>
      </c>
      <c r="D154" s="34">
        <v>14</v>
      </c>
      <c r="E154" s="34">
        <v>8</v>
      </c>
      <c r="F154" s="34" t="s">
        <v>12</v>
      </c>
      <c r="G154" s="35">
        <f>SUM(D154*E154)/144</f>
        <v>0.77777777777777779</v>
      </c>
    </row>
    <row r="155" spans="1:11" ht="18.75" x14ac:dyDescent="0.3">
      <c r="A155" s="32"/>
      <c r="B155" s="33" t="s">
        <v>18</v>
      </c>
      <c r="C155" s="34" t="s">
        <v>15</v>
      </c>
      <c r="D155" s="34">
        <v>12</v>
      </c>
      <c r="E155" s="34">
        <v>12</v>
      </c>
      <c r="F155" s="34">
        <v>0.66</v>
      </c>
      <c r="G155" s="35">
        <f>SUM(D155+E155)/6*F155*2</f>
        <v>5.28</v>
      </c>
    </row>
    <row r="156" spans="1:11" ht="18.75" x14ac:dyDescent="0.3">
      <c r="A156" s="32"/>
      <c r="B156" s="33"/>
      <c r="C156" s="34" t="s">
        <v>27</v>
      </c>
      <c r="D156" s="34">
        <v>32</v>
      </c>
      <c r="E156" s="34">
        <v>14</v>
      </c>
      <c r="F156" s="34">
        <v>1.83</v>
      </c>
      <c r="G156" s="35">
        <f>SUM(D156+E156)/6*F156</f>
        <v>14.030000000000001</v>
      </c>
    </row>
    <row r="157" spans="1:11" ht="18.75" x14ac:dyDescent="0.3">
      <c r="A157" s="32"/>
      <c r="B157" s="33"/>
      <c r="C157" s="34" t="s">
        <v>14</v>
      </c>
      <c r="D157" s="34">
        <v>32</v>
      </c>
      <c r="E157" s="34">
        <v>14</v>
      </c>
      <c r="F157" s="34" t="s">
        <v>12</v>
      </c>
      <c r="G157" s="35">
        <f>SUM(D157*E157)/144</f>
        <v>3.1111111111111112</v>
      </c>
    </row>
    <row r="158" spans="1:11" ht="18.75" x14ac:dyDescent="0.3">
      <c r="A158" s="32"/>
      <c r="B158" s="33"/>
      <c r="C158" s="34" t="s">
        <v>26</v>
      </c>
      <c r="D158" s="34">
        <v>16</v>
      </c>
      <c r="E158" s="34">
        <v>10</v>
      </c>
      <c r="F158" s="34">
        <v>18.91</v>
      </c>
      <c r="G158" s="35">
        <f>SUM(D158+E158)/6*F158</f>
        <v>81.943333333333328</v>
      </c>
    </row>
    <row r="159" spans="1:11" ht="18.75" x14ac:dyDescent="0.3">
      <c r="A159" s="32"/>
      <c r="B159" s="33"/>
      <c r="C159" s="34" t="s">
        <v>26</v>
      </c>
      <c r="D159" s="34">
        <v>25</v>
      </c>
      <c r="E159" s="34">
        <v>15</v>
      </c>
      <c r="F159" s="34">
        <v>3.33</v>
      </c>
      <c r="G159" s="35">
        <f>SUM(D159+E159)/6*F159</f>
        <v>22.200000000000003</v>
      </c>
    </row>
    <row r="160" spans="1:11" ht="18.75" x14ac:dyDescent="0.3">
      <c r="A160" s="90" t="s">
        <v>16</v>
      </c>
      <c r="B160" s="90"/>
      <c r="C160" s="90"/>
      <c r="D160" s="90"/>
      <c r="E160" s="90"/>
      <c r="F160" s="90"/>
      <c r="G160" s="36">
        <f>SUM(G149:G159)</f>
        <v>235.92888888888888</v>
      </c>
    </row>
    <row r="161" spans="1:11" ht="18.75" x14ac:dyDescent="0.3">
      <c r="A161" s="32"/>
      <c r="B161" s="33" t="s">
        <v>24</v>
      </c>
      <c r="C161" s="34" t="s">
        <v>13</v>
      </c>
      <c r="D161" s="34">
        <v>25</v>
      </c>
      <c r="E161" s="34">
        <v>16</v>
      </c>
      <c r="F161" s="34">
        <v>3.5</v>
      </c>
      <c r="G161" s="35">
        <f>SUM(D161+E161)/6*F161</f>
        <v>23.916666666666664</v>
      </c>
    </row>
    <row r="162" spans="1:11" ht="18.75" x14ac:dyDescent="0.3">
      <c r="A162" s="32"/>
      <c r="B162" s="33" t="s">
        <v>56</v>
      </c>
      <c r="C162" s="34" t="s">
        <v>13</v>
      </c>
      <c r="D162" s="34">
        <v>14</v>
      </c>
      <c r="E162" s="34">
        <v>10</v>
      </c>
      <c r="F162" s="34">
        <v>7.08</v>
      </c>
      <c r="G162" s="35">
        <f>SUM(D162+E162)/6*F162</f>
        <v>28.32</v>
      </c>
    </row>
    <row r="163" spans="1:11" ht="18.75" x14ac:dyDescent="0.3">
      <c r="A163" s="32"/>
      <c r="B163" s="33"/>
      <c r="C163" s="88" t="s">
        <v>11</v>
      </c>
      <c r="D163" s="34">
        <v>14</v>
      </c>
      <c r="E163" s="34">
        <v>10</v>
      </c>
      <c r="F163" s="88">
        <v>1</v>
      </c>
      <c r="G163" s="89">
        <f>SUM(D163+E163+D164+E164)/6*F163/2</f>
        <v>3.5</v>
      </c>
      <c r="I163" t="s">
        <v>28</v>
      </c>
      <c r="J163" t="s">
        <v>34</v>
      </c>
      <c r="K163">
        <v>1</v>
      </c>
    </row>
    <row r="164" spans="1:11" ht="18.75" x14ac:dyDescent="0.3">
      <c r="A164" s="32"/>
      <c r="B164" s="33"/>
      <c r="C164" s="88"/>
      <c r="D164" s="34">
        <v>12</v>
      </c>
      <c r="E164" s="34">
        <v>6</v>
      </c>
      <c r="F164" s="88"/>
      <c r="G164" s="89"/>
      <c r="I164" t="s">
        <v>28</v>
      </c>
      <c r="J164" t="s">
        <v>29</v>
      </c>
      <c r="K164">
        <v>2</v>
      </c>
    </row>
    <row r="165" spans="1:11" ht="18.75" x14ac:dyDescent="0.3">
      <c r="A165" s="32"/>
      <c r="B165" s="33"/>
      <c r="C165" s="34" t="s">
        <v>13</v>
      </c>
      <c r="D165" s="34">
        <v>12</v>
      </c>
      <c r="E165" s="34">
        <v>6</v>
      </c>
      <c r="F165" s="34">
        <v>12</v>
      </c>
      <c r="G165" s="35">
        <f>SUM(D165+E165)/6*F165</f>
        <v>36</v>
      </c>
      <c r="I165" t="s">
        <v>31</v>
      </c>
      <c r="J165" t="s">
        <v>32</v>
      </c>
      <c r="K165">
        <v>2</v>
      </c>
    </row>
    <row r="166" spans="1:11" ht="18.75" x14ac:dyDescent="0.3">
      <c r="A166" s="32"/>
      <c r="B166" s="33"/>
      <c r="C166" s="34" t="s">
        <v>14</v>
      </c>
      <c r="D166" s="34">
        <v>12</v>
      </c>
      <c r="E166" s="34">
        <v>6</v>
      </c>
      <c r="F166" s="34" t="s">
        <v>12</v>
      </c>
      <c r="G166" s="35">
        <f>SUM(D166*E166)/144</f>
        <v>0.5</v>
      </c>
      <c r="I166" t="s">
        <v>36</v>
      </c>
      <c r="J166" t="s">
        <v>49</v>
      </c>
      <c r="K166">
        <v>2</v>
      </c>
    </row>
    <row r="167" spans="1:11" ht="18.75" x14ac:dyDescent="0.3">
      <c r="A167" s="32"/>
      <c r="B167" s="33"/>
      <c r="C167" s="34" t="s">
        <v>13</v>
      </c>
      <c r="D167" s="34">
        <v>12</v>
      </c>
      <c r="E167" s="34">
        <v>6</v>
      </c>
      <c r="F167" s="34">
        <v>4.83</v>
      </c>
      <c r="G167" s="35">
        <f>SUM(D167+E167)/6*F167</f>
        <v>14.49</v>
      </c>
    </row>
    <row r="168" spans="1:11" ht="18.75" x14ac:dyDescent="0.3">
      <c r="A168" s="32"/>
      <c r="B168" s="33"/>
      <c r="C168" s="34" t="s">
        <v>14</v>
      </c>
      <c r="D168" s="34">
        <v>12</v>
      </c>
      <c r="E168" s="34">
        <v>6</v>
      </c>
      <c r="F168" s="34" t="s">
        <v>12</v>
      </c>
      <c r="G168" s="35">
        <f>SUM(D168*E168)/144</f>
        <v>0.5</v>
      </c>
      <c r="I168" t="s">
        <v>50</v>
      </c>
      <c r="J168" t="s">
        <v>51</v>
      </c>
      <c r="K168">
        <v>1</v>
      </c>
    </row>
    <row r="169" spans="1:11" ht="18.75" x14ac:dyDescent="0.3">
      <c r="A169" s="32"/>
      <c r="B169" s="33"/>
      <c r="C169" s="34" t="s">
        <v>13</v>
      </c>
      <c r="D169" s="34">
        <v>8</v>
      </c>
      <c r="E169" s="34">
        <v>4</v>
      </c>
      <c r="F169" s="34">
        <v>15.41</v>
      </c>
      <c r="G169" s="35">
        <f>SUM(D169+E169)/6*F169</f>
        <v>30.82</v>
      </c>
      <c r="I169" t="s">
        <v>50</v>
      </c>
      <c r="J169" t="s">
        <v>52</v>
      </c>
      <c r="K169">
        <v>1</v>
      </c>
    </row>
    <row r="170" spans="1:11" ht="18.75" x14ac:dyDescent="0.3">
      <c r="A170" s="32"/>
      <c r="B170" s="33"/>
      <c r="C170" s="34" t="s">
        <v>14</v>
      </c>
      <c r="D170" s="34">
        <v>8</v>
      </c>
      <c r="E170" s="34">
        <v>4</v>
      </c>
      <c r="F170" s="34" t="s">
        <v>12</v>
      </c>
      <c r="G170" s="35">
        <f>SUM(D170*E170)/144</f>
        <v>0.22222222222222221</v>
      </c>
      <c r="I170" t="s">
        <v>50</v>
      </c>
      <c r="J170" t="s">
        <v>49</v>
      </c>
      <c r="K170">
        <v>1</v>
      </c>
    </row>
    <row r="171" spans="1:11" ht="18.75" x14ac:dyDescent="0.3">
      <c r="A171" s="32"/>
      <c r="B171" s="33" t="s">
        <v>18</v>
      </c>
      <c r="C171" s="34" t="s">
        <v>15</v>
      </c>
      <c r="D171" s="34">
        <v>12</v>
      </c>
      <c r="E171" s="34">
        <v>12</v>
      </c>
      <c r="F171" s="34">
        <v>0.75</v>
      </c>
      <c r="G171" s="35">
        <f>SUM(D171+E171)/6*F171*2</f>
        <v>6</v>
      </c>
      <c r="I171" t="s">
        <v>50</v>
      </c>
      <c r="J171" t="s">
        <v>40</v>
      </c>
      <c r="K171">
        <v>1</v>
      </c>
    </row>
    <row r="172" spans="1:11" ht="18.75" x14ac:dyDescent="0.3">
      <c r="A172" s="32"/>
      <c r="B172" s="33" t="s">
        <v>48</v>
      </c>
      <c r="C172" s="34" t="s">
        <v>15</v>
      </c>
      <c r="D172" s="34">
        <v>6</v>
      </c>
      <c r="E172" s="34">
        <v>6</v>
      </c>
      <c r="F172" s="34">
        <v>1</v>
      </c>
      <c r="G172" s="35">
        <f>SUM(D172+E172)/6*F172</f>
        <v>2</v>
      </c>
      <c r="I172" t="s">
        <v>50</v>
      </c>
      <c r="J172" t="s">
        <v>39</v>
      </c>
      <c r="K172">
        <v>1</v>
      </c>
    </row>
    <row r="173" spans="1:11" ht="18.75" x14ac:dyDescent="0.3">
      <c r="A173" s="32"/>
      <c r="B173" s="33"/>
      <c r="C173" s="34" t="s">
        <v>27</v>
      </c>
      <c r="D173" s="34">
        <v>32</v>
      </c>
      <c r="E173" s="34">
        <v>14</v>
      </c>
      <c r="F173" s="34">
        <v>1.66</v>
      </c>
      <c r="G173" s="35">
        <f>SUM(D173+E173)/6*F173</f>
        <v>12.726666666666667</v>
      </c>
    </row>
    <row r="174" spans="1:11" ht="18.75" x14ac:dyDescent="0.3">
      <c r="A174" s="32"/>
      <c r="B174" s="33"/>
      <c r="C174" s="34" t="s">
        <v>14</v>
      </c>
      <c r="D174" s="34">
        <v>32</v>
      </c>
      <c r="E174" s="34">
        <v>14</v>
      </c>
      <c r="F174" s="34" t="s">
        <v>12</v>
      </c>
      <c r="G174" s="35">
        <f>SUM(D174*E174)/144</f>
        <v>3.1111111111111112</v>
      </c>
    </row>
    <row r="175" spans="1:11" ht="18.75" x14ac:dyDescent="0.3">
      <c r="A175" s="32"/>
      <c r="B175" s="33"/>
      <c r="C175" s="34" t="s">
        <v>26</v>
      </c>
      <c r="D175" s="34">
        <v>12</v>
      </c>
      <c r="E175" s="34">
        <v>8</v>
      </c>
      <c r="F175" s="34">
        <v>8</v>
      </c>
      <c r="G175" s="35">
        <f>SUM(D175+E175)/6*F175</f>
        <v>26.666666666666668</v>
      </c>
    </row>
    <row r="176" spans="1:11" ht="18.75" x14ac:dyDescent="0.3">
      <c r="A176" s="32"/>
      <c r="B176" s="33"/>
      <c r="C176" s="34" t="s">
        <v>20</v>
      </c>
      <c r="D176" s="34">
        <v>20</v>
      </c>
      <c r="E176" s="34">
        <v>10</v>
      </c>
      <c r="F176" s="34">
        <v>82.66</v>
      </c>
      <c r="G176" s="35">
        <f>SUM(D176+E176)/6*F176</f>
        <v>413.29999999999995</v>
      </c>
    </row>
    <row r="177" spans="1:13" ht="18.75" x14ac:dyDescent="0.3">
      <c r="A177" s="32"/>
      <c r="B177" s="33"/>
      <c r="C177" s="34" t="s">
        <v>20</v>
      </c>
      <c r="D177" s="34">
        <v>16</v>
      </c>
      <c r="E177" s="34">
        <v>8</v>
      </c>
      <c r="F177" s="34">
        <v>6.91</v>
      </c>
      <c r="G177" s="35">
        <f t="shared" ref="G177:G180" si="1">SUM(D177+E177)/6*F177</f>
        <v>27.64</v>
      </c>
    </row>
    <row r="178" spans="1:13" ht="18.75" x14ac:dyDescent="0.3">
      <c r="A178" s="32"/>
      <c r="B178" s="33"/>
      <c r="C178" s="34" t="s">
        <v>20</v>
      </c>
      <c r="D178" s="34">
        <v>12</v>
      </c>
      <c r="E178" s="34">
        <v>8</v>
      </c>
      <c r="F178" s="34">
        <v>16.66</v>
      </c>
      <c r="G178" s="35">
        <f t="shared" si="1"/>
        <v>55.533333333333339</v>
      </c>
    </row>
    <row r="179" spans="1:13" ht="18.75" x14ac:dyDescent="0.3">
      <c r="A179" s="32"/>
      <c r="B179" s="33"/>
      <c r="C179" s="34" t="s">
        <v>20</v>
      </c>
      <c r="D179" s="34">
        <v>12</v>
      </c>
      <c r="E179" s="34">
        <v>8</v>
      </c>
      <c r="F179" s="34">
        <v>48.5</v>
      </c>
      <c r="G179" s="35">
        <f t="shared" si="1"/>
        <v>161.66666666666669</v>
      </c>
    </row>
    <row r="180" spans="1:13" ht="18.75" x14ac:dyDescent="0.3">
      <c r="A180" s="32"/>
      <c r="B180" s="33"/>
      <c r="C180" s="34" t="s">
        <v>20</v>
      </c>
      <c r="D180" s="34">
        <v>8</v>
      </c>
      <c r="E180" s="34">
        <v>6</v>
      </c>
      <c r="F180" s="34">
        <v>7</v>
      </c>
      <c r="G180" s="35">
        <f t="shared" si="1"/>
        <v>16.333333333333336</v>
      </c>
    </row>
    <row r="181" spans="1:13" ht="18.75" x14ac:dyDescent="0.3">
      <c r="A181" s="32"/>
      <c r="B181" s="33"/>
      <c r="C181" s="34" t="s">
        <v>27</v>
      </c>
      <c r="D181" s="34">
        <v>20</v>
      </c>
      <c r="E181" s="34">
        <v>10</v>
      </c>
      <c r="F181" s="34">
        <v>1</v>
      </c>
      <c r="G181" s="35">
        <f>SUM(D181+E181)/6*F181</f>
        <v>5</v>
      </c>
      <c r="I181" s="20" t="s">
        <v>12</v>
      </c>
      <c r="M181">
        <v>663.51</v>
      </c>
    </row>
    <row r="182" spans="1:13" ht="18.75" x14ac:dyDescent="0.3">
      <c r="A182" s="90" t="s">
        <v>16</v>
      </c>
      <c r="B182" s="90"/>
      <c r="C182" s="90"/>
      <c r="D182" s="90"/>
      <c r="E182" s="90"/>
      <c r="F182" s="90"/>
      <c r="G182" s="36">
        <f>SUM(G161:G181)</f>
        <v>868.24666666666656</v>
      </c>
      <c r="H182" s="20">
        <f>SUM(G182+G160+G148+G134)</f>
        <v>2222.3422222222221</v>
      </c>
      <c r="M182">
        <v>454.66</v>
      </c>
    </row>
    <row r="183" spans="1:13" ht="18.75" x14ac:dyDescent="0.3">
      <c r="A183" s="32"/>
      <c r="B183" s="33" t="s">
        <v>24</v>
      </c>
      <c r="C183" s="34" t="s">
        <v>27</v>
      </c>
      <c r="D183" s="34">
        <v>21</v>
      </c>
      <c r="E183" s="34">
        <v>14</v>
      </c>
      <c r="F183" s="34">
        <v>1.5</v>
      </c>
      <c r="G183" s="35">
        <f>SUM(D183+E183)/6*F183</f>
        <v>8.75</v>
      </c>
      <c r="M183">
        <v>235.93</v>
      </c>
    </row>
    <row r="184" spans="1:13" ht="18.75" x14ac:dyDescent="0.3">
      <c r="A184" s="32"/>
      <c r="B184" s="33" t="s">
        <v>60</v>
      </c>
      <c r="C184" s="34" t="s">
        <v>13</v>
      </c>
      <c r="D184" s="34">
        <v>16</v>
      </c>
      <c r="E184" s="34">
        <v>12</v>
      </c>
      <c r="F184" s="34">
        <v>5.25</v>
      </c>
      <c r="G184" s="35">
        <f>SUM(D184+E184)/6*F184</f>
        <v>24.5</v>
      </c>
      <c r="I184" t="s">
        <v>12</v>
      </c>
      <c r="J184" t="s">
        <v>12</v>
      </c>
      <c r="K184" t="s">
        <v>12</v>
      </c>
      <c r="M184">
        <v>868.25</v>
      </c>
    </row>
    <row r="185" spans="1:13" ht="18.75" x14ac:dyDescent="0.3">
      <c r="A185" s="32"/>
      <c r="B185" s="33"/>
      <c r="C185" s="88" t="s">
        <v>11</v>
      </c>
      <c r="D185" s="34">
        <v>16</v>
      </c>
      <c r="E185" s="34">
        <v>12</v>
      </c>
      <c r="F185" s="88">
        <v>1</v>
      </c>
      <c r="G185" s="89">
        <f>SUM(D185+E185+D186+E186)/6*F185/2</f>
        <v>4.333333333333333</v>
      </c>
      <c r="I185" t="s">
        <v>12</v>
      </c>
      <c r="J185" t="s">
        <v>12</v>
      </c>
      <c r="K185" t="s">
        <v>12</v>
      </c>
      <c r="M185">
        <f>SUM(M181:M184)</f>
        <v>2222.3500000000004</v>
      </c>
    </row>
    <row r="186" spans="1:13" ht="18.75" x14ac:dyDescent="0.3">
      <c r="A186" s="32"/>
      <c r="B186" s="33"/>
      <c r="C186" s="88"/>
      <c r="D186" s="34">
        <v>14</v>
      </c>
      <c r="E186" s="34">
        <v>10</v>
      </c>
      <c r="F186" s="88"/>
      <c r="G186" s="89"/>
      <c r="I186" t="s">
        <v>12</v>
      </c>
      <c r="J186" t="s">
        <v>12</v>
      </c>
      <c r="K186" t="s">
        <v>12</v>
      </c>
    </row>
    <row r="187" spans="1:13" ht="18.75" x14ac:dyDescent="0.3">
      <c r="A187" s="32"/>
      <c r="B187" s="33"/>
      <c r="C187" s="34" t="s">
        <v>13</v>
      </c>
      <c r="D187" s="34">
        <v>14</v>
      </c>
      <c r="E187" s="34">
        <v>10</v>
      </c>
      <c r="F187" s="34">
        <v>3.75</v>
      </c>
      <c r="G187" s="35">
        <f>SUM(D187+E187)/6*F187</f>
        <v>15</v>
      </c>
      <c r="I187" t="s">
        <v>12</v>
      </c>
      <c r="J187" t="s">
        <v>12</v>
      </c>
      <c r="K187" t="s">
        <v>12</v>
      </c>
    </row>
    <row r="188" spans="1:13" ht="18.75" x14ac:dyDescent="0.3">
      <c r="A188" s="32"/>
      <c r="B188" s="33"/>
      <c r="C188" s="34" t="s">
        <v>14</v>
      </c>
      <c r="D188" s="34">
        <v>14</v>
      </c>
      <c r="E188" s="34">
        <v>10</v>
      </c>
      <c r="F188" s="34" t="s">
        <v>12</v>
      </c>
      <c r="G188" s="35">
        <f>SUM(D188*E188)/144</f>
        <v>0.97222222222222221</v>
      </c>
    </row>
    <row r="189" spans="1:13" ht="18.75" x14ac:dyDescent="0.3">
      <c r="A189" s="32"/>
      <c r="B189" s="33" t="s">
        <v>12</v>
      </c>
      <c r="C189" s="34" t="s">
        <v>13</v>
      </c>
      <c r="D189" s="34">
        <v>14</v>
      </c>
      <c r="E189" s="34">
        <v>6</v>
      </c>
      <c r="F189" s="34">
        <v>20.75</v>
      </c>
      <c r="G189" s="35">
        <f>SUM(D189+E189)/6*F189</f>
        <v>69.166666666666671</v>
      </c>
      <c r="I189" t="s">
        <v>28</v>
      </c>
      <c r="J189" t="s">
        <v>29</v>
      </c>
      <c r="K189">
        <v>1</v>
      </c>
    </row>
    <row r="190" spans="1:13" ht="18.75" x14ac:dyDescent="0.3">
      <c r="A190" s="32"/>
      <c r="B190" s="33" t="s">
        <v>12</v>
      </c>
      <c r="C190" s="34" t="s">
        <v>14</v>
      </c>
      <c r="D190" s="34">
        <v>14</v>
      </c>
      <c r="E190" s="34">
        <v>6</v>
      </c>
      <c r="F190" s="34" t="s">
        <v>12</v>
      </c>
      <c r="G190" s="35">
        <f>SUM(D190*E190)/144</f>
        <v>0.58333333333333337</v>
      </c>
      <c r="I190" t="s">
        <v>28</v>
      </c>
      <c r="J190" t="s">
        <v>32</v>
      </c>
      <c r="K190">
        <v>3</v>
      </c>
    </row>
    <row r="191" spans="1:13" ht="18.75" x14ac:dyDescent="0.3">
      <c r="A191" s="32"/>
      <c r="B191" s="33"/>
      <c r="C191" s="34" t="s">
        <v>13</v>
      </c>
      <c r="D191" s="34">
        <v>14</v>
      </c>
      <c r="E191" s="34">
        <v>6</v>
      </c>
      <c r="F191" s="34">
        <v>16.41</v>
      </c>
      <c r="G191" s="35">
        <f>SUM(D191+E191)/6*F191</f>
        <v>54.7</v>
      </c>
      <c r="I191" t="s">
        <v>31</v>
      </c>
      <c r="J191" t="s">
        <v>32</v>
      </c>
      <c r="K191">
        <v>3</v>
      </c>
    </row>
    <row r="192" spans="1:13" ht="18.75" x14ac:dyDescent="0.3">
      <c r="A192" s="32"/>
      <c r="B192" s="33"/>
      <c r="C192" s="34" t="s">
        <v>14</v>
      </c>
      <c r="D192" s="34">
        <v>14</v>
      </c>
      <c r="E192" s="34">
        <v>6</v>
      </c>
      <c r="F192" s="34" t="s">
        <v>12</v>
      </c>
      <c r="G192" s="35">
        <f>SUM(D192*E192)/144</f>
        <v>0.58333333333333337</v>
      </c>
      <c r="I192" t="s">
        <v>36</v>
      </c>
      <c r="J192" t="s">
        <v>63</v>
      </c>
      <c r="K192">
        <v>2</v>
      </c>
    </row>
    <row r="193" spans="1:11" ht="18.75" x14ac:dyDescent="0.3">
      <c r="A193" s="32"/>
      <c r="B193" s="33" t="s">
        <v>17</v>
      </c>
      <c r="C193" s="34" t="s">
        <v>15</v>
      </c>
      <c r="D193" s="34">
        <v>9</v>
      </c>
      <c r="E193" s="34">
        <v>9</v>
      </c>
      <c r="F193" s="34">
        <v>0.5</v>
      </c>
      <c r="G193" s="35">
        <f>SUM(D193+E193)/6*F193*3</f>
        <v>4.5</v>
      </c>
      <c r="I193" t="s">
        <v>36</v>
      </c>
      <c r="J193" t="s">
        <v>64</v>
      </c>
      <c r="K193">
        <v>1</v>
      </c>
    </row>
    <row r="194" spans="1:11" ht="18.75" x14ac:dyDescent="0.3">
      <c r="A194" s="32"/>
      <c r="B194" s="33" t="s">
        <v>48</v>
      </c>
      <c r="C194" s="34" t="s">
        <v>15</v>
      </c>
      <c r="D194" s="34">
        <v>12</v>
      </c>
      <c r="E194" s="34">
        <v>12</v>
      </c>
      <c r="F194" s="34">
        <v>3.75</v>
      </c>
      <c r="G194" s="35">
        <f>SUM(D194+E194)/6*F194</f>
        <v>15</v>
      </c>
    </row>
    <row r="195" spans="1:11" ht="18.75" x14ac:dyDescent="0.3">
      <c r="A195" s="32"/>
      <c r="B195" s="33"/>
      <c r="C195" s="34" t="s">
        <v>27</v>
      </c>
      <c r="D195" s="34">
        <v>25</v>
      </c>
      <c r="E195" s="34">
        <v>13</v>
      </c>
      <c r="F195" s="34">
        <v>1.66</v>
      </c>
      <c r="G195" s="35">
        <f>SUM(D195+E195)/6*F195</f>
        <v>10.513333333333332</v>
      </c>
    </row>
    <row r="196" spans="1:11" ht="18.75" x14ac:dyDescent="0.3">
      <c r="A196" s="32"/>
      <c r="B196" s="33"/>
      <c r="C196" s="34" t="s">
        <v>14</v>
      </c>
      <c r="D196" s="34">
        <v>25</v>
      </c>
      <c r="E196" s="34">
        <v>13</v>
      </c>
      <c r="F196" s="34" t="s">
        <v>12</v>
      </c>
      <c r="G196" s="35">
        <f>SUM(D196*E196)/144</f>
        <v>2.2569444444444446</v>
      </c>
    </row>
    <row r="197" spans="1:11" ht="18.75" x14ac:dyDescent="0.3">
      <c r="A197" s="32"/>
      <c r="B197" s="33"/>
      <c r="C197" s="34" t="s">
        <v>26</v>
      </c>
      <c r="D197" s="34">
        <v>14</v>
      </c>
      <c r="E197" s="34">
        <v>10</v>
      </c>
      <c r="F197" s="34">
        <v>27.66</v>
      </c>
      <c r="G197" s="35">
        <f>SUM(D197+E197)/6*F197</f>
        <v>110.64</v>
      </c>
    </row>
    <row r="198" spans="1:11" ht="18.75" x14ac:dyDescent="0.3">
      <c r="A198" s="32"/>
      <c r="B198" s="33"/>
      <c r="C198" s="88" t="s">
        <v>11</v>
      </c>
      <c r="D198" s="34">
        <v>14</v>
      </c>
      <c r="E198" s="34">
        <v>10</v>
      </c>
      <c r="F198" s="88">
        <v>1</v>
      </c>
      <c r="G198" s="89">
        <f>SUM(D198+E198+D199+E199)/6*F198/2</f>
        <v>3.3333333333333335</v>
      </c>
    </row>
    <row r="199" spans="1:11" ht="18.75" x14ac:dyDescent="0.3">
      <c r="A199" s="32"/>
      <c r="B199" s="33"/>
      <c r="C199" s="88"/>
      <c r="D199" s="34">
        <v>12</v>
      </c>
      <c r="E199" s="34">
        <v>4</v>
      </c>
      <c r="F199" s="88"/>
      <c r="G199" s="89"/>
    </row>
    <row r="200" spans="1:11" ht="18.75" x14ac:dyDescent="0.3">
      <c r="A200" s="32"/>
      <c r="B200" s="33"/>
      <c r="C200" s="34" t="s">
        <v>13</v>
      </c>
      <c r="D200" s="34">
        <v>12</v>
      </c>
      <c r="E200" s="34">
        <v>4</v>
      </c>
      <c r="F200" s="34">
        <v>13.75</v>
      </c>
      <c r="G200" s="35">
        <f>SUM(D200+E200)/6*F200</f>
        <v>36.666666666666664</v>
      </c>
    </row>
    <row r="201" spans="1:11" ht="18.75" x14ac:dyDescent="0.3">
      <c r="A201" s="32"/>
      <c r="B201" s="33"/>
      <c r="C201" s="34" t="s">
        <v>14</v>
      </c>
      <c r="D201" s="34">
        <v>12</v>
      </c>
      <c r="E201" s="34">
        <v>4</v>
      </c>
      <c r="F201" s="34" t="s">
        <v>12</v>
      </c>
      <c r="G201" s="35">
        <f>SUM(D201*E201)/144</f>
        <v>0.33333333333333331</v>
      </c>
    </row>
    <row r="202" spans="1:11" ht="18.75" x14ac:dyDescent="0.3">
      <c r="A202" s="32"/>
      <c r="B202" s="33"/>
      <c r="C202" s="34" t="s">
        <v>13</v>
      </c>
      <c r="D202" s="34">
        <v>12</v>
      </c>
      <c r="E202" s="34">
        <v>4</v>
      </c>
      <c r="F202" s="34">
        <v>3.75</v>
      </c>
      <c r="G202" s="35">
        <f>SUM(D202+E202)/6*F202</f>
        <v>10</v>
      </c>
    </row>
    <row r="203" spans="1:11" ht="18.75" x14ac:dyDescent="0.3">
      <c r="A203" s="32"/>
      <c r="B203" s="33"/>
      <c r="C203" s="34" t="s">
        <v>14</v>
      </c>
      <c r="D203" s="34">
        <v>12</v>
      </c>
      <c r="E203" s="34">
        <v>4</v>
      </c>
      <c r="F203" s="34" t="s">
        <v>12</v>
      </c>
      <c r="G203" s="35">
        <f>SUM(D203*E203)/144</f>
        <v>0.33333333333333331</v>
      </c>
    </row>
    <row r="204" spans="1:11" ht="18.75" x14ac:dyDescent="0.3">
      <c r="A204" s="32"/>
      <c r="B204" s="33"/>
      <c r="C204" s="34" t="s">
        <v>13</v>
      </c>
      <c r="D204" s="34">
        <v>12</v>
      </c>
      <c r="E204" s="34">
        <v>4</v>
      </c>
      <c r="F204" s="34">
        <v>3.75</v>
      </c>
      <c r="G204" s="35">
        <f>SUM(D204+E204)/6*F204</f>
        <v>10</v>
      </c>
    </row>
    <row r="205" spans="1:11" ht="18.75" x14ac:dyDescent="0.3">
      <c r="A205" s="32"/>
      <c r="B205" s="33"/>
      <c r="C205" s="34" t="s">
        <v>14</v>
      </c>
      <c r="D205" s="34">
        <v>12</v>
      </c>
      <c r="E205" s="34">
        <v>4</v>
      </c>
      <c r="F205" s="34" t="s">
        <v>12</v>
      </c>
      <c r="G205" s="35">
        <f>SUM(D205*E205)/144</f>
        <v>0.33333333333333331</v>
      </c>
    </row>
    <row r="206" spans="1:11" ht="18.75" x14ac:dyDescent="0.3">
      <c r="A206" s="90" t="s">
        <v>16</v>
      </c>
      <c r="B206" s="90"/>
      <c r="C206" s="90"/>
      <c r="D206" s="90"/>
      <c r="E206" s="90"/>
      <c r="F206" s="90"/>
      <c r="G206" s="36">
        <f>SUM(G183:G205)</f>
        <v>382.49916666666661</v>
      </c>
    </row>
    <row r="207" spans="1:11" ht="18.75" x14ac:dyDescent="0.3">
      <c r="A207" s="32"/>
      <c r="B207" s="33" t="s">
        <v>24</v>
      </c>
      <c r="C207" s="34" t="s">
        <v>27</v>
      </c>
      <c r="D207" s="34">
        <v>21</v>
      </c>
      <c r="E207" s="34">
        <v>14</v>
      </c>
      <c r="F207" s="34">
        <v>2</v>
      </c>
      <c r="G207" s="35">
        <f>SUM(D207+E207)/6*F207</f>
        <v>11.666666666666666</v>
      </c>
    </row>
    <row r="208" spans="1:11" ht="18.75" x14ac:dyDescent="0.3">
      <c r="A208" s="32"/>
      <c r="B208" s="33" t="s">
        <v>61</v>
      </c>
      <c r="C208" s="34" t="s">
        <v>13</v>
      </c>
      <c r="D208" s="34">
        <v>14</v>
      </c>
      <c r="E208" s="34">
        <v>8</v>
      </c>
      <c r="F208" s="34">
        <v>26.5</v>
      </c>
      <c r="G208" s="35">
        <f>SUM(D208+E208)/6*F208</f>
        <v>97.166666666666657</v>
      </c>
    </row>
    <row r="209" spans="1:11" ht="18.75" x14ac:dyDescent="0.3">
      <c r="A209" s="32"/>
      <c r="B209" s="33"/>
      <c r="C209" s="34" t="s">
        <v>14</v>
      </c>
      <c r="D209" s="34">
        <v>14</v>
      </c>
      <c r="E209" s="34">
        <v>8</v>
      </c>
      <c r="F209" s="34" t="s">
        <v>12</v>
      </c>
      <c r="G209" s="35">
        <f>SUM(D209*E209)/144</f>
        <v>0.77777777777777779</v>
      </c>
      <c r="I209" t="s">
        <v>12</v>
      </c>
      <c r="J209" t="s">
        <v>12</v>
      </c>
      <c r="K209" t="s">
        <v>12</v>
      </c>
    </row>
    <row r="210" spans="1:11" ht="18.75" x14ac:dyDescent="0.3">
      <c r="A210" s="32"/>
      <c r="B210" s="33"/>
      <c r="C210" s="34" t="s">
        <v>13</v>
      </c>
      <c r="D210" s="34">
        <v>12</v>
      </c>
      <c r="E210" s="34">
        <v>6</v>
      </c>
      <c r="F210" s="34">
        <v>7.75</v>
      </c>
      <c r="G210" s="35">
        <f>SUM(D210+E210)/6*F210</f>
        <v>23.25</v>
      </c>
      <c r="I210" t="s">
        <v>28</v>
      </c>
      <c r="J210" t="s">
        <v>29</v>
      </c>
      <c r="K210">
        <v>2</v>
      </c>
    </row>
    <row r="211" spans="1:11" ht="18.75" x14ac:dyDescent="0.3">
      <c r="A211" s="32"/>
      <c r="B211" s="33"/>
      <c r="C211" s="34" t="s">
        <v>14</v>
      </c>
      <c r="D211" s="34">
        <v>12</v>
      </c>
      <c r="E211" s="34">
        <v>6</v>
      </c>
      <c r="F211" s="34" t="s">
        <v>12</v>
      </c>
      <c r="G211" s="35">
        <f>SUM(D211*E211)/144</f>
        <v>0.5</v>
      </c>
      <c r="I211" t="s">
        <v>31</v>
      </c>
      <c r="J211" t="s">
        <v>32</v>
      </c>
      <c r="K211">
        <v>2</v>
      </c>
    </row>
    <row r="212" spans="1:11" ht="18.75" x14ac:dyDescent="0.3">
      <c r="A212" s="32"/>
      <c r="B212" s="33" t="s">
        <v>18</v>
      </c>
      <c r="C212" s="34" t="s">
        <v>15</v>
      </c>
      <c r="D212" s="34">
        <v>12</v>
      </c>
      <c r="E212" s="34">
        <v>12</v>
      </c>
      <c r="F212" s="34">
        <v>0.66</v>
      </c>
      <c r="G212" s="35">
        <f>SUM(D212+E212)/6*F212*2</f>
        <v>5.28</v>
      </c>
      <c r="I212" t="s">
        <v>36</v>
      </c>
      <c r="J212" t="s">
        <v>59</v>
      </c>
      <c r="K212">
        <v>1</v>
      </c>
    </row>
    <row r="213" spans="1:11" ht="18.75" x14ac:dyDescent="0.3">
      <c r="A213" s="32"/>
      <c r="B213" s="33" t="s">
        <v>18</v>
      </c>
      <c r="C213" s="34" t="s">
        <v>15</v>
      </c>
      <c r="D213" s="34">
        <v>9</v>
      </c>
      <c r="E213" s="34">
        <v>9</v>
      </c>
      <c r="F213" s="34">
        <v>0.83</v>
      </c>
      <c r="G213" s="35">
        <f>SUM(D213+E213)/6*F213*2</f>
        <v>4.9799999999999995</v>
      </c>
      <c r="I213" t="s">
        <v>12</v>
      </c>
      <c r="J213" t="s">
        <v>12</v>
      </c>
      <c r="K213" t="s">
        <v>12</v>
      </c>
    </row>
    <row r="214" spans="1:11" ht="18.75" x14ac:dyDescent="0.3">
      <c r="A214" s="32"/>
      <c r="B214" s="33"/>
      <c r="C214" s="34" t="s">
        <v>27</v>
      </c>
      <c r="D214" s="34">
        <v>25</v>
      </c>
      <c r="E214" s="34">
        <v>13</v>
      </c>
      <c r="F214" s="34">
        <v>1.66</v>
      </c>
      <c r="G214" s="35">
        <f>SUM(D214+E214)/6*F214</f>
        <v>10.513333333333332</v>
      </c>
    </row>
    <row r="215" spans="1:11" ht="18.75" x14ac:dyDescent="0.3">
      <c r="A215" s="32"/>
      <c r="B215" s="33"/>
      <c r="C215" s="34" t="s">
        <v>14</v>
      </c>
      <c r="D215" s="34">
        <v>25</v>
      </c>
      <c r="E215" s="34">
        <v>13</v>
      </c>
      <c r="F215" s="34" t="s">
        <v>12</v>
      </c>
      <c r="G215" s="35">
        <f>SUM(D215*E215)/144</f>
        <v>2.2569444444444446</v>
      </c>
    </row>
    <row r="216" spans="1:11" ht="18.75" x14ac:dyDescent="0.3">
      <c r="A216" s="32"/>
      <c r="B216" s="33"/>
      <c r="C216" s="34" t="s">
        <v>26</v>
      </c>
      <c r="D216" s="34">
        <v>12</v>
      </c>
      <c r="E216" s="34">
        <v>8</v>
      </c>
      <c r="F216" s="34">
        <v>32.5</v>
      </c>
      <c r="G216" s="35">
        <f>SUM(D216+E216)/6*F216</f>
        <v>108.33333333333334</v>
      </c>
    </row>
    <row r="217" spans="1:11" ht="18.75" x14ac:dyDescent="0.3">
      <c r="A217" s="32"/>
      <c r="B217" s="33"/>
      <c r="C217" s="88" t="s">
        <v>11</v>
      </c>
      <c r="D217" s="34">
        <v>12</v>
      </c>
      <c r="E217" s="34">
        <v>8</v>
      </c>
      <c r="F217" s="88">
        <v>1</v>
      </c>
      <c r="G217" s="89">
        <f>SUM(D217+E217+D218+E218)/6*F217/2</f>
        <v>3</v>
      </c>
    </row>
    <row r="218" spans="1:11" ht="18.75" x14ac:dyDescent="0.3">
      <c r="A218" s="32"/>
      <c r="B218" s="33"/>
      <c r="C218" s="88"/>
      <c r="D218" s="34">
        <v>10</v>
      </c>
      <c r="E218" s="34">
        <v>6</v>
      </c>
      <c r="F218" s="88"/>
      <c r="G218" s="89"/>
    </row>
    <row r="219" spans="1:11" ht="18.75" x14ac:dyDescent="0.3">
      <c r="A219" s="32"/>
      <c r="B219" s="33"/>
      <c r="C219" s="34" t="s">
        <v>13</v>
      </c>
      <c r="D219" s="34">
        <v>10</v>
      </c>
      <c r="E219" s="34">
        <v>6</v>
      </c>
      <c r="F219" s="34">
        <v>5.41</v>
      </c>
      <c r="G219" s="35">
        <f>SUM(D219+E219)/6*F219</f>
        <v>14.426666666666666</v>
      </c>
    </row>
    <row r="220" spans="1:11" ht="18.75" x14ac:dyDescent="0.3">
      <c r="A220" s="32"/>
      <c r="B220" s="33"/>
      <c r="C220" s="34" t="s">
        <v>14</v>
      </c>
      <c r="D220" s="34">
        <v>10</v>
      </c>
      <c r="E220" s="34">
        <v>6</v>
      </c>
      <c r="F220" s="34" t="s">
        <v>12</v>
      </c>
      <c r="G220" s="35">
        <f>SUM(D220*E220)/144</f>
        <v>0.41666666666666669</v>
      </c>
    </row>
    <row r="221" spans="1:11" ht="18.75" x14ac:dyDescent="0.3">
      <c r="A221" s="32"/>
      <c r="B221" s="33"/>
      <c r="C221" s="34" t="s">
        <v>13</v>
      </c>
      <c r="D221" s="34">
        <v>10</v>
      </c>
      <c r="E221" s="34">
        <v>6</v>
      </c>
      <c r="F221" s="34">
        <v>5.91</v>
      </c>
      <c r="G221" s="35">
        <f>SUM(D221+E221)/6*F221</f>
        <v>15.76</v>
      </c>
    </row>
    <row r="222" spans="1:11" ht="18.75" x14ac:dyDescent="0.3">
      <c r="A222" s="32"/>
      <c r="B222" s="33"/>
      <c r="C222" s="34" t="s">
        <v>14</v>
      </c>
      <c r="D222" s="34">
        <v>10</v>
      </c>
      <c r="E222" s="34">
        <v>6</v>
      </c>
      <c r="F222" s="34" t="s">
        <v>12</v>
      </c>
      <c r="G222" s="35">
        <f>SUM(D222*E222)/144</f>
        <v>0.41666666666666669</v>
      </c>
    </row>
    <row r="223" spans="1:11" ht="18.75" x14ac:dyDescent="0.3">
      <c r="A223" s="90" t="s">
        <v>16</v>
      </c>
      <c r="B223" s="90"/>
      <c r="C223" s="90"/>
      <c r="D223" s="90"/>
      <c r="E223" s="90"/>
      <c r="F223" s="90"/>
      <c r="G223" s="36">
        <f>SUM(G207:G222)</f>
        <v>298.74472222222226</v>
      </c>
    </row>
    <row r="224" spans="1:11" ht="18.75" x14ac:dyDescent="0.3">
      <c r="A224" s="32"/>
      <c r="B224" s="33" t="s">
        <v>24</v>
      </c>
      <c r="C224" s="88" t="s">
        <v>11</v>
      </c>
      <c r="D224" s="34">
        <v>20</v>
      </c>
      <c r="E224" s="34">
        <v>12</v>
      </c>
      <c r="F224" s="88">
        <v>1.5</v>
      </c>
      <c r="G224" s="89">
        <f>SUM(D224+E224+D225+E225)/6*F224/2</f>
        <v>8.75</v>
      </c>
    </row>
    <row r="225" spans="1:11" ht="18.75" x14ac:dyDescent="0.3">
      <c r="A225" s="32"/>
      <c r="B225" s="33" t="s">
        <v>62</v>
      </c>
      <c r="C225" s="88"/>
      <c r="D225" s="34">
        <v>26</v>
      </c>
      <c r="E225" s="34">
        <v>12</v>
      </c>
      <c r="F225" s="88"/>
      <c r="G225" s="89"/>
    </row>
    <row r="226" spans="1:11" ht="18.75" x14ac:dyDescent="0.3">
      <c r="A226" s="32"/>
      <c r="B226" s="33"/>
      <c r="C226" s="34" t="s">
        <v>13</v>
      </c>
      <c r="D226" s="34">
        <v>26</v>
      </c>
      <c r="E226" s="34">
        <v>12</v>
      </c>
      <c r="F226" s="34">
        <v>36</v>
      </c>
      <c r="G226" s="35">
        <f>SUM(D226+E226)/6*F226</f>
        <v>228</v>
      </c>
      <c r="I226" t="s">
        <v>28</v>
      </c>
      <c r="J226" t="s">
        <v>29</v>
      </c>
      <c r="K226">
        <v>5</v>
      </c>
    </row>
    <row r="227" spans="1:11" ht="18.75" x14ac:dyDescent="0.3">
      <c r="A227" s="32"/>
      <c r="B227" s="33"/>
      <c r="C227" s="88" t="s">
        <v>11</v>
      </c>
      <c r="D227" s="34">
        <v>26</v>
      </c>
      <c r="E227" s="34">
        <v>12</v>
      </c>
      <c r="F227" s="88">
        <v>1.5</v>
      </c>
      <c r="G227" s="89">
        <f>SUM(D227+E227+D228+E228)/6*F227/2</f>
        <v>8</v>
      </c>
      <c r="I227" t="s">
        <v>31</v>
      </c>
      <c r="J227" t="s">
        <v>32</v>
      </c>
      <c r="K227">
        <v>3</v>
      </c>
    </row>
    <row r="228" spans="1:11" ht="18.75" x14ac:dyDescent="0.3">
      <c r="A228" s="32"/>
      <c r="B228" s="33"/>
      <c r="C228" s="88"/>
      <c r="D228" s="34">
        <v>16</v>
      </c>
      <c r="E228" s="34">
        <v>10</v>
      </c>
      <c r="F228" s="88"/>
      <c r="G228" s="89"/>
      <c r="I228" t="s">
        <v>36</v>
      </c>
      <c r="J228" t="s">
        <v>66</v>
      </c>
      <c r="K228">
        <v>1</v>
      </c>
    </row>
    <row r="229" spans="1:11" ht="18.75" x14ac:dyDescent="0.3">
      <c r="A229" s="32"/>
      <c r="B229" s="33"/>
      <c r="C229" s="34" t="s">
        <v>13</v>
      </c>
      <c r="D229" s="34">
        <v>16</v>
      </c>
      <c r="E229" s="34">
        <v>10</v>
      </c>
      <c r="F229" s="34">
        <v>12.75</v>
      </c>
      <c r="G229" s="35">
        <f>SUM(D229+E229)/6*F229</f>
        <v>55.249999999999993</v>
      </c>
      <c r="I229" t="s">
        <v>36</v>
      </c>
      <c r="J229" t="s">
        <v>46</v>
      </c>
      <c r="K229">
        <v>1</v>
      </c>
    </row>
    <row r="230" spans="1:11" ht="18.75" x14ac:dyDescent="0.3">
      <c r="A230" s="32"/>
      <c r="B230" s="33"/>
      <c r="C230" s="88" t="s">
        <v>11</v>
      </c>
      <c r="D230" s="34">
        <v>16</v>
      </c>
      <c r="E230" s="34">
        <v>10</v>
      </c>
      <c r="F230" s="88">
        <v>1</v>
      </c>
      <c r="G230" s="89">
        <f>SUM(D230+E230+D231+E231)/6*F230/2</f>
        <v>3.8333333333333335</v>
      </c>
    </row>
    <row r="231" spans="1:11" ht="18.75" x14ac:dyDescent="0.3">
      <c r="A231" s="32"/>
      <c r="B231" s="33"/>
      <c r="C231" s="88"/>
      <c r="D231" s="34">
        <v>12</v>
      </c>
      <c r="E231" s="34">
        <v>8</v>
      </c>
      <c r="F231" s="88"/>
      <c r="G231" s="89"/>
    </row>
    <row r="232" spans="1:11" ht="18.75" x14ac:dyDescent="0.3">
      <c r="A232" s="32"/>
      <c r="B232" s="33"/>
      <c r="C232" s="34" t="s">
        <v>13</v>
      </c>
      <c r="D232" s="34">
        <v>12</v>
      </c>
      <c r="E232" s="34">
        <v>8</v>
      </c>
      <c r="F232" s="34">
        <v>5.5</v>
      </c>
      <c r="G232" s="35">
        <f>SUM(D232+E232)/6*F232</f>
        <v>18.333333333333336</v>
      </c>
    </row>
    <row r="233" spans="1:11" ht="18.75" x14ac:dyDescent="0.3">
      <c r="A233" s="32"/>
      <c r="B233" s="33"/>
      <c r="C233" s="34" t="s">
        <v>14</v>
      </c>
      <c r="D233" s="34">
        <v>12</v>
      </c>
      <c r="E233" s="34">
        <v>8</v>
      </c>
      <c r="F233" s="34" t="s">
        <v>12</v>
      </c>
      <c r="G233" s="35">
        <f>SUM(D233*E233)/144</f>
        <v>0.66666666666666663</v>
      </c>
    </row>
    <row r="234" spans="1:11" ht="18.75" x14ac:dyDescent="0.3">
      <c r="A234" s="32"/>
      <c r="B234" s="33"/>
      <c r="C234" s="34" t="s">
        <v>13</v>
      </c>
      <c r="D234" s="34">
        <v>16</v>
      </c>
      <c r="E234" s="34">
        <v>10</v>
      </c>
      <c r="F234" s="34">
        <v>5</v>
      </c>
      <c r="G234" s="35">
        <f>SUM(D234+E234)/6*F234</f>
        <v>21.666666666666664</v>
      </c>
    </row>
    <row r="235" spans="1:11" ht="18.75" x14ac:dyDescent="0.3">
      <c r="A235" s="32"/>
      <c r="B235" s="33"/>
      <c r="C235" s="88" t="s">
        <v>11</v>
      </c>
      <c r="D235" s="34">
        <v>16</v>
      </c>
      <c r="E235" s="34">
        <v>10</v>
      </c>
      <c r="F235" s="88">
        <v>1</v>
      </c>
      <c r="G235" s="89">
        <f>SUM(D235+E235+D236+E236)/6*F235/2</f>
        <v>3.8333333333333335</v>
      </c>
    </row>
    <row r="236" spans="1:11" ht="18.75" x14ac:dyDescent="0.3">
      <c r="A236" s="32"/>
      <c r="B236" s="33"/>
      <c r="C236" s="88"/>
      <c r="D236" s="34">
        <v>12</v>
      </c>
      <c r="E236" s="34">
        <v>8</v>
      </c>
      <c r="F236" s="88"/>
      <c r="G236" s="89"/>
    </row>
    <row r="237" spans="1:11" ht="18.75" x14ac:dyDescent="0.3">
      <c r="A237" s="32"/>
      <c r="B237" s="33"/>
      <c r="C237" s="34" t="s">
        <v>13</v>
      </c>
      <c r="D237" s="34">
        <v>12</v>
      </c>
      <c r="E237" s="34">
        <v>8</v>
      </c>
      <c r="F237" s="34">
        <v>11</v>
      </c>
      <c r="G237" s="35">
        <f>SUM(D237+E237)/6*F237</f>
        <v>36.666666666666671</v>
      </c>
    </row>
    <row r="238" spans="1:11" ht="18.75" x14ac:dyDescent="0.3">
      <c r="A238" s="32"/>
      <c r="B238" s="33"/>
      <c r="C238" s="34" t="s">
        <v>14</v>
      </c>
      <c r="D238" s="34">
        <v>12</v>
      </c>
      <c r="E238" s="34">
        <v>8</v>
      </c>
      <c r="F238" s="34" t="s">
        <v>12</v>
      </c>
      <c r="G238" s="35">
        <f>SUM(D238*E238)/144</f>
        <v>0.66666666666666663</v>
      </c>
    </row>
    <row r="239" spans="1:11" ht="18.75" x14ac:dyDescent="0.3">
      <c r="A239" s="32"/>
      <c r="B239" s="33" t="s">
        <v>65</v>
      </c>
      <c r="C239" s="34" t="s">
        <v>15</v>
      </c>
      <c r="D239" s="34">
        <v>12</v>
      </c>
      <c r="E239" s="34">
        <v>12</v>
      </c>
      <c r="F239" s="34">
        <v>0.66</v>
      </c>
      <c r="G239" s="35">
        <f>SUM(D239+E239)/6*F239*5</f>
        <v>13.200000000000001</v>
      </c>
    </row>
    <row r="240" spans="1:11" ht="18.75" x14ac:dyDescent="0.3">
      <c r="A240" s="32"/>
      <c r="B240" s="33" t="s">
        <v>17</v>
      </c>
      <c r="C240" s="34" t="s">
        <v>15</v>
      </c>
      <c r="D240" s="34">
        <v>9</v>
      </c>
      <c r="E240" s="34">
        <v>9</v>
      </c>
      <c r="F240" s="34">
        <v>0.5</v>
      </c>
      <c r="G240" s="35">
        <f>SUM(D240+E240)/6*F240*3</f>
        <v>4.5</v>
      </c>
    </row>
    <row r="241" spans="1:11" ht="18.75" x14ac:dyDescent="0.3">
      <c r="A241" s="32"/>
      <c r="B241" s="33"/>
      <c r="C241" s="34" t="s">
        <v>27</v>
      </c>
      <c r="D241" s="34">
        <v>37</v>
      </c>
      <c r="E241" s="34">
        <v>16</v>
      </c>
      <c r="F241" s="34">
        <v>3</v>
      </c>
      <c r="G241" s="35">
        <f>SUM(D241+E241)/6*F241</f>
        <v>26.5</v>
      </c>
    </row>
    <row r="242" spans="1:11" ht="18.75" x14ac:dyDescent="0.3">
      <c r="A242" s="32"/>
      <c r="B242" s="33"/>
      <c r="C242" s="34" t="s">
        <v>14</v>
      </c>
      <c r="D242" s="34">
        <v>37</v>
      </c>
      <c r="E242" s="34">
        <v>16</v>
      </c>
      <c r="F242" s="34" t="s">
        <v>12</v>
      </c>
      <c r="G242" s="35">
        <f>SUM(D242*E242)/144</f>
        <v>4.1111111111111107</v>
      </c>
    </row>
    <row r="243" spans="1:11" ht="18.75" x14ac:dyDescent="0.3">
      <c r="A243" s="32"/>
      <c r="B243" s="33"/>
      <c r="C243" s="34" t="s">
        <v>26</v>
      </c>
      <c r="D243" s="34">
        <v>22</v>
      </c>
      <c r="E243" s="34">
        <v>12</v>
      </c>
      <c r="F243" s="34">
        <v>27.58</v>
      </c>
      <c r="G243" s="35">
        <f>SUM(D243+E243)/6*F243</f>
        <v>156.28666666666666</v>
      </c>
    </row>
    <row r="244" spans="1:11" ht="18.75" x14ac:dyDescent="0.3">
      <c r="A244" s="32"/>
      <c r="B244" s="33"/>
      <c r="C244" s="88" t="s">
        <v>11</v>
      </c>
      <c r="D244" s="34">
        <v>22</v>
      </c>
      <c r="E244" s="34">
        <v>12</v>
      </c>
      <c r="F244" s="88">
        <v>1</v>
      </c>
      <c r="G244" s="89">
        <f>SUM(D244+E244+D245+E245)/6*F244/2</f>
        <v>5</v>
      </c>
    </row>
    <row r="245" spans="1:11" ht="18.75" x14ac:dyDescent="0.3">
      <c r="A245" s="32"/>
      <c r="B245" s="33"/>
      <c r="C245" s="88"/>
      <c r="D245" s="34">
        <v>16</v>
      </c>
      <c r="E245" s="34">
        <v>10</v>
      </c>
      <c r="F245" s="88"/>
      <c r="G245" s="89"/>
    </row>
    <row r="246" spans="1:11" ht="18.75" x14ac:dyDescent="0.3">
      <c r="A246" s="32"/>
      <c r="B246" s="33"/>
      <c r="C246" s="34" t="s">
        <v>13</v>
      </c>
      <c r="D246" s="34">
        <v>16</v>
      </c>
      <c r="E246" s="34">
        <v>10</v>
      </c>
      <c r="F246" s="34">
        <v>15</v>
      </c>
      <c r="G246" s="35">
        <f>SUM(D246+E246)/6*F246</f>
        <v>65</v>
      </c>
    </row>
    <row r="247" spans="1:11" ht="18.75" x14ac:dyDescent="0.3">
      <c r="A247" s="32"/>
      <c r="B247" s="33"/>
      <c r="C247" s="88" t="s">
        <v>11</v>
      </c>
      <c r="D247" s="34">
        <v>16</v>
      </c>
      <c r="E247" s="34">
        <v>10</v>
      </c>
      <c r="F247" s="88">
        <v>1</v>
      </c>
      <c r="G247" s="89">
        <f>SUM(D247+E247+D248+E248)/6*F247/2</f>
        <v>3.8333333333333335</v>
      </c>
    </row>
    <row r="248" spans="1:11" ht="18.75" x14ac:dyDescent="0.3">
      <c r="A248" s="32"/>
      <c r="B248" s="33"/>
      <c r="C248" s="88"/>
      <c r="D248" s="34">
        <v>12</v>
      </c>
      <c r="E248" s="34">
        <v>8</v>
      </c>
      <c r="F248" s="88"/>
      <c r="G248" s="89"/>
      <c r="K248">
        <v>382.51</v>
      </c>
    </row>
    <row r="249" spans="1:11" ht="18.75" x14ac:dyDescent="0.3">
      <c r="A249" s="32"/>
      <c r="B249" s="33"/>
      <c r="C249" s="34" t="s">
        <v>13</v>
      </c>
      <c r="D249" s="34">
        <v>12</v>
      </c>
      <c r="E249" s="34">
        <v>8</v>
      </c>
      <c r="F249" s="34">
        <v>5</v>
      </c>
      <c r="G249" s="35">
        <f>SUM(D249+E249)/6*F249</f>
        <v>16.666666666666668</v>
      </c>
      <c r="K249">
        <v>298.74</v>
      </c>
    </row>
    <row r="250" spans="1:11" ht="18.75" x14ac:dyDescent="0.3">
      <c r="A250" s="32"/>
      <c r="B250" s="33"/>
      <c r="C250" s="34" t="s">
        <v>14</v>
      </c>
      <c r="D250" s="34">
        <v>12</v>
      </c>
      <c r="E250" s="34">
        <v>8</v>
      </c>
      <c r="F250" s="34" t="s">
        <v>12</v>
      </c>
      <c r="G250" s="35">
        <f>SUM(D250*E250)/144</f>
        <v>0.66666666666666663</v>
      </c>
      <c r="K250">
        <v>681.43</v>
      </c>
    </row>
    <row r="251" spans="1:11" ht="18.75" x14ac:dyDescent="0.3">
      <c r="A251" s="90" t="s">
        <v>16</v>
      </c>
      <c r="B251" s="90"/>
      <c r="C251" s="90"/>
      <c r="D251" s="90"/>
      <c r="E251" s="90"/>
      <c r="F251" s="90"/>
      <c r="G251" s="36">
        <f>SUM(G224:G250)</f>
        <v>681.43111111111102</v>
      </c>
      <c r="K251">
        <f>SUM(K248:K250)</f>
        <v>1362.6799999999998</v>
      </c>
    </row>
    <row r="252" spans="1:11" ht="18.75" x14ac:dyDescent="0.3">
      <c r="A252" s="37"/>
      <c r="B252" s="38" t="s">
        <v>67</v>
      </c>
      <c r="C252" s="39" t="s">
        <v>68</v>
      </c>
      <c r="D252" s="39">
        <v>12</v>
      </c>
      <c r="E252" s="39">
        <v>8</v>
      </c>
      <c r="F252" s="39">
        <v>13</v>
      </c>
      <c r="G252" s="40">
        <f>SUM(D252+E252)/6*F252</f>
        <v>43.333333333333336</v>
      </c>
    </row>
    <row r="253" spans="1:11" ht="18.75" x14ac:dyDescent="0.3">
      <c r="A253" s="37"/>
      <c r="B253" s="38" t="s">
        <v>60</v>
      </c>
      <c r="C253" s="39" t="s">
        <v>68</v>
      </c>
      <c r="D253" s="39">
        <v>14</v>
      </c>
      <c r="E253" s="39">
        <v>11</v>
      </c>
      <c r="F253" s="39">
        <v>1</v>
      </c>
      <c r="G253" s="40">
        <f>SUM(D253+E253)/6*F253</f>
        <v>4.166666666666667</v>
      </c>
      <c r="I253" t="s">
        <v>69</v>
      </c>
      <c r="J253" t="s">
        <v>29</v>
      </c>
      <c r="K253">
        <v>1</v>
      </c>
    </row>
    <row r="254" spans="1:11" ht="18.75" x14ac:dyDescent="0.3">
      <c r="A254" s="37"/>
      <c r="B254" s="38" t="s">
        <v>48</v>
      </c>
      <c r="C254" s="39" t="s">
        <v>15</v>
      </c>
      <c r="D254" s="39">
        <v>12</v>
      </c>
      <c r="E254" s="39">
        <v>12</v>
      </c>
      <c r="F254" s="39">
        <v>1</v>
      </c>
      <c r="G254" s="40">
        <f>SUM(D254+E254)/6*F254</f>
        <v>4</v>
      </c>
      <c r="I254" t="s">
        <v>70</v>
      </c>
      <c r="J254" t="s">
        <v>71</v>
      </c>
      <c r="K254">
        <v>1</v>
      </c>
    </row>
    <row r="255" spans="1:11" ht="18.75" x14ac:dyDescent="0.3">
      <c r="A255" s="83" t="s">
        <v>16</v>
      </c>
      <c r="B255" s="83"/>
      <c r="C255" s="83"/>
      <c r="D255" s="83"/>
      <c r="E255" s="83"/>
      <c r="F255" s="83"/>
      <c r="G255" s="41">
        <f>SUM(G252:G254)</f>
        <v>51.5</v>
      </c>
      <c r="I255" t="s">
        <v>12</v>
      </c>
      <c r="J255" t="s">
        <v>12</v>
      </c>
      <c r="K255" t="s">
        <v>12</v>
      </c>
    </row>
    <row r="256" spans="1:11" ht="18.75" x14ac:dyDescent="0.3">
      <c r="A256" s="38"/>
      <c r="B256" s="38" t="s">
        <v>72</v>
      </c>
      <c r="C256" s="91" t="s">
        <v>11</v>
      </c>
      <c r="D256" s="39">
        <v>12</v>
      </c>
      <c r="E256" s="39">
        <v>12</v>
      </c>
      <c r="F256" s="91">
        <v>4.16</v>
      </c>
      <c r="G256" s="92">
        <f>SUM(D256+E256+D257+E257)/6*F256/2</f>
        <v>15.253333333333334</v>
      </c>
    </row>
    <row r="257" spans="1:11" ht="18.75" x14ac:dyDescent="0.3">
      <c r="A257" s="38"/>
      <c r="B257" s="38" t="s">
        <v>60</v>
      </c>
      <c r="C257" s="91"/>
      <c r="D257" s="39">
        <v>12</v>
      </c>
      <c r="E257" s="39">
        <v>8</v>
      </c>
      <c r="F257" s="91"/>
      <c r="G257" s="92"/>
    </row>
    <row r="258" spans="1:11" ht="18.75" x14ac:dyDescent="0.3">
      <c r="A258" s="37"/>
      <c r="B258" s="46"/>
      <c r="C258" s="39" t="s">
        <v>20</v>
      </c>
      <c r="D258" s="39">
        <v>12</v>
      </c>
      <c r="E258" s="39">
        <v>8</v>
      </c>
      <c r="F258" s="39">
        <v>4</v>
      </c>
      <c r="G258" s="40">
        <f>SUM(D258+E258)/6*F258</f>
        <v>13.333333333333334</v>
      </c>
      <c r="I258" t="s">
        <v>12</v>
      </c>
      <c r="J258" t="s">
        <v>12</v>
      </c>
      <c r="K258" t="s">
        <v>12</v>
      </c>
    </row>
    <row r="259" spans="1:11" ht="18.75" x14ac:dyDescent="0.3">
      <c r="A259" s="37"/>
      <c r="B259" s="46"/>
      <c r="C259" s="91" t="s">
        <v>11</v>
      </c>
      <c r="D259" s="39">
        <v>12</v>
      </c>
      <c r="E259" s="39">
        <v>8</v>
      </c>
      <c r="F259" s="91">
        <v>1</v>
      </c>
      <c r="G259" s="92">
        <f>SUM(D259+E259+D260+E260)/6*F259/2</f>
        <v>2.8333333333333335</v>
      </c>
      <c r="I259" t="s">
        <v>12</v>
      </c>
      <c r="J259" t="s">
        <v>12</v>
      </c>
      <c r="K259" t="s">
        <v>12</v>
      </c>
    </row>
    <row r="260" spans="1:11" ht="18.75" x14ac:dyDescent="0.3">
      <c r="A260" s="37"/>
      <c r="B260" s="46"/>
      <c r="C260" s="91"/>
      <c r="D260" s="39">
        <v>8</v>
      </c>
      <c r="E260" s="39">
        <v>6</v>
      </c>
      <c r="F260" s="91"/>
      <c r="G260" s="92"/>
    </row>
    <row r="261" spans="1:11" ht="18.75" x14ac:dyDescent="0.3">
      <c r="A261" s="37"/>
      <c r="B261" s="38"/>
      <c r="C261" s="39" t="s">
        <v>20</v>
      </c>
      <c r="D261" s="39">
        <v>8</v>
      </c>
      <c r="E261" s="39">
        <v>6</v>
      </c>
      <c r="F261" s="39">
        <v>7.5</v>
      </c>
      <c r="G261" s="40">
        <f>SUM(D261+E261)/6*F261</f>
        <v>17.5</v>
      </c>
      <c r="I261" t="s">
        <v>73</v>
      </c>
      <c r="J261" t="s">
        <v>29</v>
      </c>
      <c r="K261">
        <v>1</v>
      </c>
    </row>
    <row r="262" spans="1:11" ht="18.75" x14ac:dyDescent="0.3">
      <c r="A262" s="37"/>
      <c r="B262" s="38"/>
      <c r="C262" s="39" t="s">
        <v>20</v>
      </c>
      <c r="D262" s="39">
        <v>8</v>
      </c>
      <c r="E262" s="39">
        <v>6</v>
      </c>
      <c r="F262" s="39">
        <v>19</v>
      </c>
      <c r="G262" s="40">
        <f>SUM(D262+E262)/6*F262</f>
        <v>44.333333333333336</v>
      </c>
      <c r="I262" t="s">
        <v>12</v>
      </c>
      <c r="J262" t="s">
        <v>12</v>
      </c>
      <c r="K262" t="s">
        <v>12</v>
      </c>
    </row>
    <row r="263" spans="1:11" ht="18.75" x14ac:dyDescent="0.3">
      <c r="A263" s="37"/>
      <c r="B263" s="38" t="s">
        <v>48</v>
      </c>
      <c r="C263" s="39" t="s">
        <v>20</v>
      </c>
      <c r="D263" s="39">
        <v>12</v>
      </c>
      <c r="E263" s="39">
        <v>12</v>
      </c>
      <c r="F263" s="39">
        <v>1</v>
      </c>
      <c r="G263" s="40">
        <f>SUM(D263+E263)/6*F263</f>
        <v>4</v>
      </c>
      <c r="I263" t="s">
        <v>12</v>
      </c>
      <c r="J263" t="s">
        <v>12</v>
      </c>
      <c r="K263" t="s">
        <v>12</v>
      </c>
    </row>
    <row r="264" spans="1:11" ht="18.75" x14ac:dyDescent="0.3">
      <c r="A264" s="83" t="s">
        <v>16</v>
      </c>
      <c r="B264" s="83"/>
      <c r="C264" s="83"/>
      <c r="D264" s="83"/>
      <c r="E264" s="83"/>
      <c r="F264" s="83"/>
      <c r="G264" s="42">
        <f>SUM(G256:G263)</f>
        <v>97.25333333333333</v>
      </c>
      <c r="H264" s="20">
        <f>SUM(G264+G255+G251+G223+G206)</f>
        <v>1511.4283333333333</v>
      </c>
      <c r="K264" s="20">
        <f>SUM(G251+G223+G206+G182+G160+G148+G134+G115+G91+G80+G65+G45)</f>
        <v>6113.369999999999</v>
      </c>
    </row>
    <row r="265" spans="1:11" x14ac:dyDescent="0.25">
      <c r="A265" s="14"/>
      <c r="B265" s="14"/>
      <c r="C265" s="14"/>
      <c r="D265" s="14"/>
      <c r="E265" s="14"/>
      <c r="F265" s="14"/>
      <c r="G265" s="15"/>
    </row>
    <row r="266" spans="1:11" x14ac:dyDescent="0.25">
      <c r="A266" s="14"/>
      <c r="B266" s="14"/>
      <c r="C266" s="14"/>
      <c r="D266" s="14"/>
      <c r="E266" s="14"/>
      <c r="F266" s="14"/>
      <c r="G266" s="15"/>
    </row>
    <row r="267" spans="1:11" x14ac:dyDescent="0.25">
      <c r="A267" s="14"/>
      <c r="B267" s="14"/>
      <c r="C267" s="14"/>
      <c r="D267" s="14"/>
      <c r="E267" s="14"/>
      <c r="F267" s="14"/>
      <c r="G267" s="15"/>
    </row>
    <row r="268" spans="1:11" ht="15.75" thickBot="1" x14ac:dyDescent="0.3">
      <c r="A268" s="14"/>
      <c r="B268" s="14"/>
      <c r="C268" s="14"/>
      <c r="D268" s="14"/>
      <c r="E268" s="14"/>
      <c r="F268" s="14"/>
      <c r="G268" s="15"/>
    </row>
    <row r="269" spans="1:11" ht="24" thickBot="1" x14ac:dyDescent="0.4">
      <c r="A269" s="84" t="s">
        <v>21</v>
      </c>
      <c r="B269" s="85"/>
      <c r="C269" s="85"/>
      <c r="D269" s="85"/>
      <c r="E269" s="85"/>
      <c r="F269" s="86"/>
      <c r="G269" s="15"/>
      <c r="H269" t="s">
        <v>78</v>
      </c>
      <c r="I269" s="20">
        <f>SUM(G264+G255+G181+G180+G179+G178+G177+G176+G114+G113+G112+G111+G110+G109+G44+G43)</f>
        <v>1571.9033333333334</v>
      </c>
    </row>
    <row r="270" spans="1:11" ht="26.25" customHeight="1" x14ac:dyDescent="0.35">
      <c r="A270" s="87" t="s">
        <v>79</v>
      </c>
      <c r="B270" s="87"/>
      <c r="C270" s="87"/>
      <c r="D270" s="87"/>
      <c r="E270" s="54">
        <v>6113.38</v>
      </c>
      <c r="F270" s="55"/>
      <c r="G270" s="15"/>
      <c r="I270" s="20"/>
    </row>
    <row r="271" spans="1:11" ht="26.25" customHeight="1" x14ac:dyDescent="0.35">
      <c r="A271" s="81" t="s">
        <v>80</v>
      </c>
      <c r="B271" s="81"/>
      <c r="C271" s="81"/>
      <c r="D271" s="81"/>
      <c r="E271" s="53"/>
      <c r="F271" s="52">
        <v>684.03</v>
      </c>
    </row>
    <row r="272" spans="1:11" ht="26.25" customHeight="1" x14ac:dyDescent="0.35">
      <c r="A272" s="81" t="s">
        <v>81</v>
      </c>
      <c r="B272" s="81"/>
      <c r="C272" s="81"/>
      <c r="D272" s="81"/>
      <c r="E272" s="53"/>
      <c r="F272" s="52">
        <v>1844.32</v>
      </c>
    </row>
    <row r="273" spans="1:7" ht="26.25" customHeight="1" x14ac:dyDescent="0.35">
      <c r="A273" s="81" t="s">
        <v>82</v>
      </c>
      <c r="B273" s="81"/>
      <c r="C273" s="81"/>
      <c r="D273" s="81"/>
      <c r="E273" s="53"/>
      <c r="F273" s="52">
        <v>2222.35</v>
      </c>
    </row>
    <row r="274" spans="1:7" ht="26.25" customHeight="1" x14ac:dyDescent="0.35">
      <c r="A274" s="81" t="s">
        <v>83</v>
      </c>
      <c r="B274" s="81"/>
      <c r="C274" s="81"/>
      <c r="D274" s="81"/>
      <c r="E274" s="53"/>
      <c r="F274" s="52">
        <v>1362.68</v>
      </c>
    </row>
    <row r="275" spans="1:7" ht="26.25" customHeight="1" x14ac:dyDescent="0.35">
      <c r="A275" s="81" t="s">
        <v>68</v>
      </c>
      <c r="B275" s="81"/>
      <c r="C275" s="81"/>
      <c r="D275" s="81"/>
      <c r="E275" s="53"/>
      <c r="F275" s="52">
        <v>51.5</v>
      </c>
      <c r="G275" s="20"/>
    </row>
    <row r="276" spans="1:7" ht="26.25" customHeight="1" x14ac:dyDescent="0.35">
      <c r="A276" s="81" t="s">
        <v>20</v>
      </c>
      <c r="B276" s="81"/>
      <c r="C276" s="81"/>
      <c r="D276" s="81"/>
      <c r="E276" s="53"/>
      <c r="F276" s="52">
        <v>97.25</v>
      </c>
    </row>
    <row r="277" spans="1:7" ht="23.25" x14ac:dyDescent="0.25">
      <c r="A277" s="82" t="s">
        <v>22</v>
      </c>
      <c r="B277" s="82"/>
      <c r="C277" s="82"/>
      <c r="D277" s="82"/>
      <c r="E277" s="56" t="s">
        <v>12</v>
      </c>
      <c r="F277" s="56">
        <f>SUM(F271:F276)</f>
        <v>6262.13</v>
      </c>
    </row>
    <row r="288" spans="1:7" ht="16.5" x14ac:dyDescent="0.3">
      <c r="C288" s="7" t="s">
        <v>13</v>
      </c>
      <c r="D288" s="7">
        <v>26</v>
      </c>
      <c r="E288" s="7">
        <v>16</v>
      </c>
      <c r="F288" s="7">
        <v>2.5</v>
      </c>
      <c r="G288" s="9">
        <f>SUM(D288+E288)/6*F288</f>
        <v>17.5</v>
      </c>
    </row>
    <row r="289" spans="3:7" ht="16.5" x14ac:dyDescent="0.3">
      <c r="C289" s="7" t="s">
        <v>13</v>
      </c>
      <c r="D289" s="7">
        <v>26</v>
      </c>
      <c r="E289" s="7">
        <v>16</v>
      </c>
      <c r="F289" s="7">
        <v>9.66</v>
      </c>
      <c r="G289" s="9">
        <f t="shared" ref="G289:G292" si="2">SUM(D289+E289)/6*F289</f>
        <v>67.62</v>
      </c>
    </row>
    <row r="290" spans="3:7" ht="16.5" x14ac:dyDescent="0.3">
      <c r="C290" s="7" t="s">
        <v>13</v>
      </c>
      <c r="D290" s="7">
        <v>26</v>
      </c>
      <c r="E290" s="7">
        <v>16</v>
      </c>
      <c r="F290" s="7">
        <v>5.5</v>
      </c>
      <c r="G290" s="9">
        <f t="shared" si="2"/>
        <v>38.5</v>
      </c>
    </row>
    <row r="291" spans="3:7" ht="16.5" x14ac:dyDescent="0.3">
      <c r="C291" s="7" t="s">
        <v>13</v>
      </c>
      <c r="D291" s="7">
        <v>26</v>
      </c>
      <c r="E291" s="7">
        <v>16</v>
      </c>
      <c r="F291" s="7">
        <v>4.66</v>
      </c>
      <c r="G291" s="9">
        <f t="shared" si="2"/>
        <v>32.620000000000005</v>
      </c>
    </row>
    <row r="292" spans="3:7" ht="16.5" x14ac:dyDescent="0.3">
      <c r="C292" s="7" t="s">
        <v>13</v>
      </c>
      <c r="D292" s="7">
        <v>26</v>
      </c>
      <c r="E292" s="7">
        <v>16</v>
      </c>
      <c r="F292" s="7">
        <v>0.25</v>
      </c>
      <c r="G292" s="9">
        <f t="shared" si="2"/>
        <v>1.75</v>
      </c>
    </row>
    <row r="293" spans="3:7" x14ac:dyDescent="0.25">
      <c r="G293" s="20">
        <f>SUM(G288:G292)</f>
        <v>157.99</v>
      </c>
    </row>
    <row r="295" spans="3:7" ht="16.5" x14ac:dyDescent="0.3">
      <c r="C295" s="93" t="s">
        <v>11</v>
      </c>
      <c r="D295" s="7">
        <v>23</v>
      </c>
      <c r="E295" s="7">
        <v>23</v>
      </c>
      <c r="F295" s="93">
        <v>2.5</v>
      </c>
      <c r="G295" s="94">
        <f>SUM(D295+E295+D296+E296)/6*F295/2</f>
        <v>19.166666666666668</v>
      </c>
    </row>
    <row r="296" spans="3:7" ht="16.5" x14ac:dyDescent="0.3">
      <c r="C296" s="93"/>
      <c r="D296" s="7">
        <v>30</v>
      </c>
      <c r="E296" s="7">
        <v>16</v>
      </c>
      <c r="F296" s="93"/>
      <c r="G296" s="94"/>
    </row>
    <row r="297" spans="3:7" ht="16.5" x14ac:dyDescent="0.3">
      <c r="C297" s="7" t="s">
        <v>13</v>
      </c>
      <c r="D297" s="7">
        <v>30</v>
      </c>
      <c r="E297" s="7">
        <v>16</v>
      </c>
      <c r="F297" s="7">
        <v>12</v>
      </c>
      <c r="G297" s="9">
        <f>SUM(D297+E297)/6*F297</f>
        <v>92</v>
      </c>
    </row>
    <row r="298" spans="3:7" ht="16.5" x14ac:dyDescent="0.3">
      <c r="C298" s="7" t="s">
        <v>13</v>
      </c>
      <c r="D298" s="7">
        <v>26</v>
      </c>
      <c r="E298" s="7">
        <v>16</v>
      </c>
      <c r="F298" s="7">
        <v>7.16</v>
      </c>
      <c r="G298" s="9">
        <f t="shared" ref="G298:G300" si="3">SUM(D298+E298)/6*F298</f>
        <v>50.120000000000005</v>
      </c>
    </row>
    <row r="299" spans="3:7" ht="16.5" x14ac:dyDescent="0.3">
      <c r="C299" s="7" t="s">
        <v>13</v>
      </c>
      <c r="D299" s="7">
        <v>26</v>
      </c>
      <c r="E299" s="7">
        <v>16</v>
      </c>
      <c r="F299" s="7">
        <v>9.66</v>
      </c>
      <c r="G299" s="9">
        <f t="shared" si="3"/>
        <v>67.62</v>
      </c>
    </row>
    <row r="300" spans="3:7" ht="16.5" x14ac:dyDescent="0.3">
      <c r="C300" s="7" t="s">
        <v>13</v>
      </c>
      <c r="D300" s="7">
        <v>26</v>
      </c>
      <c r="E300" s="7">
        <v>16</v>
      </c>
      <c r="F300" s="7">
        <v>2.83</v>
      </c>
      <c r="G300" s="9">
        <f t="shared" si="3"/>
        <v>19.810000000000002</v>
      </c>
    </row>
    <row r="301" spans="3:7" x14ac:dyDescent="0.25">
      <c r="G301" s="20">
        <f>SUM(G295:G300)</f>
        <v>248.7166666666667</v>
      </c>
    </row>
  </sheetData>
  <mergeCells count="125">
    <mergeCell ref="C295:C296"/>
    <mergeCell ref="F295:F296"/>
    <mergeCell ref="G295:G296"/>
    <mergeCell ref="A1:G1"/>
    <mergeCell ref="A2:G2"/>
    <mergeCell ref="A3:G3"/>
    <mergeCell ref="B7:B8"/>
    <mergeCell ref="C7:G7"/>
    <mergeCell ref="C9:C10"/>
    <mergeCell ref="F9:F10"/>
    <mergeCell ref="G9:G10"/>
    <mergeCell ref="C256:C257"/>
    <mergeCell ref="F256:F257"/>
    <mergeCell ref="G256:G257"/>
    <mergeCell ref="C18:C19"/>
    <mergeCell ref="F18:F19"/>
    <mergeCell ref="G18:G19"/>
    <mergeCell ref="C23:C24"/>
    <mergeCell ref="F23:F24"/>
    <mergeCell ref="G23:G24"/>
    <mergeCell ref="C12:C13"/>
    <mergeCell ref="F12:F13"/>
    <mergeCell ref="G12:G13"/>
    <mergeCell ref="C15:C16"/>
    <mergeCell ref="F69:F70"/>
    <mergeCell ref="G69:G70"/>
    <mergeCell ref="A80:F80"/>
    <mergeCell ref="F15:F16"/>
    <mergeCell ref="G15:G16"/>
    <mergeCell ref="C52:C53"/>
    <mergeCell ref="F52:F53"/>
    <mergeCell ref="G52:G53"/>
    <mergeCell ref="A65:F65"/>
    <mergeCell ref="C66:C67"/>
    <mergeCell ref="F66:F67"/>
    <mergeCell ref="G66:G67"/>
    <mergeCell ref="A45:F45"/>
    <mergeCell ref="C46:C47"/>
    <mergeCell ref="F46:F47"/>
    <mergeCell ref="G46:G47"/>
    <mergeCell ref="C49:C50"/>
    <mergeCell ref="F49:F50"/>
    <mergeCell ref="G49:G50"/>
    <mergeCell ref="G95:G96"/>
    <mergeCell ref="A115:F115"/>
    <mergeCell ref="C116:C117"/>
    <mergeCell ref="F116:F117"/>
    <mergeCell ref="G116:G117"/>
    <mergeCell ref="C83:C84"/>
    <mergeCell ref="F83:F84"/>
    <mergeCell ref="G83:G84"/>
    <mergeCell ref="A91:F91"/>
    <mergeCell ref="C92:C93"/>
    <mergeCell ref="F92:F93"/>
    <mergeCell ref="G92:G93"/>
    <mergeCell ref="G135:G136"/>
    <mergeCell ref="C138:C139"/>
    <mergeCell ref="F138:F139"/>
    <mergeCell ref="G138:G139"/>
    <mergeCell ref="C119:C120"/>
    <mergeCell ref="F119:F120"/>
    <mergeCell ref="G119:G120"/>
    <mergeCell ref="C122:C123"/>
    <mergeCell ref="F122:F123"/>
    <mergeCell ref="G122:G123"/>
    <mergeCell ref="G185:G186"/>
    <mergeCell ref="C198:C199"/>
    <mergeCell ref="F198:F199"/>
    <mergeCell ref="G198:G199"/>
    <mergeCell ref="A160:F160"/>
    <mergeCell ref="C163:C164"/>
    <mergeCell ref="F163:F164"/>
    <mergeCell ref="G163:G164"/>
    <mergeCell ref="A148:F148"/>
    <mergeCell ref="C151:C152"/>
    <mergeCell ref="F151:F152"/>
    <mergeCell ref="G151:G152"/>
    <mergeCell ref="G227:G228"/>
    <mergeCell ref="C230:C231"/>
    <mergeCell ref="F230:F231"/>
    <mergeCell ref="G230:G231"/>
    <mergeCell ref="A206:F206"/>
    <mergeCell ref="C217:C218"/>
    <mergeCell ref="F217:F218"/>
    <mergeCell ref="G217:G218"/>
    <mergeCell ref="A223:F223"/>
    <mergeCell ref="C224:C225"/>
    <mergeCell ref="F224:F225"/>
    <mergeCell ref="G224:G225"/>
    <mergeCell ref="G247:G248"/>
    <mergeCell ref="A251:F251"/>
    <mergeCell ref="A255:F255"/>
    <mergeCell ref="C259:C260"/>
    <mergeCell ref="F259:F260"/>
    <mergeCell ref="G259:G260"/>
    <mergeCell ref="C235:C236"/>
    <mergeCell ref="F235:F236"/>
    <mergeCell ref="G235:G236"/>
    <mergeCell ref="C244:C245"/>
    <mergeCell ref="F244:F245"/>
    <mergeCell ref="G244:G245"/>
    <mergeCell ref="A7:A8"/>
    <mergeCell ref="A274:D274"/>
    <mergeCell ref="A277:D277"/>
    <mergeCell ref="A264:F264"/>
    <mergeCell ref="A269:F269"/>
    <mergeCell ref="A270:D270"/>
    <mergeCell ref="A271:D271"/>
    <mergeCell ref="A272:D272"/>
    <mergeCell ref="A273:D273"/>
    <mergeCell ref="C247:C248"/>
    <mergeCell ref="F247:F248"/>
    <mergeCell ref="A275:D275"/>
    <mergeCell ref="A276:D276"/>
    <mergeCell ref="C227:C228"/>
    <mergeCell ref="F227:F228"/>
    <mergeCell ref="A182:F182"/>
    <mergeCell ref="C185:C186"/>
    <mergeCell ref="F185:F186"/>
    <mergeCell ref="A134:F134"/>
    <mergeCell ref="C135:C136"/>
    <mergeCell ref="F135:F136"/>
    <mergeCell ref="C95:C96"/>
    <mergeCell ref="F95:F96"/>
    <mergeCell ref="C69:C70"/>
  </mergeCells>
  <printOptions horizontalCentered="1"/>
  <pageMargins left="0.25" right="0.25" top="0" bottom="0" header="0.3" footer="0.3"/>
  <pageSetup paperSize="9" scale="90" orientation="portrait" r:id="rId1"/>
  <rowBreaks count="7" manualBreakCount="7">
    <brk id="45" max="6" man="1"/>
    <brk id="80" max="6" man="1"/>
    <brk id="115" max="6" man="1"/>
    <brk id="148" max="6" man="1"/>
    <brk id="182" max="6" man="1"/>
    <brk id="223" max="6" man="1"/>
    <brk id="264" max="6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1"/>
  <sheetViews>
    <sheetView zoomScaleNormal="100" workbookViewId="0">
      <selection sqref="A1:G4"/>
    </sheetView>
  </sheetViews>
  <sheetFormatPr defaultRowHeight="15" x14ac:dyDescent="0.25"/>
  <cols>
    <col min="1" max="1" width="6.7109375" bestFit="1" customWidth="1"/>
    <col min="2" max="2" width="8.7109375" bestFit="1" customWidth="1"/>
    <col min="3" max="3" width="18" bestFit="1" customWidth="1"/>
    <col min="4" max="4" width="14" customWidth="1"/>
    <col min="5" max="5" width="13.85546875" customWidth="1"/>
    <col min="6" max="6" width="11" customWidth="1"/>
    <col min="7" max="7" width="12.85546875" customWidth="1"/>
    <col min="9" max="9" width="11" customWidth="1"/>
    <col min="10" max="10" width="12.140625" bestFit="1" customWidth="1"/>
  </cols>
  <sheetData>
    <row r="1" spans="1:14" ht="36" x14ac:dyDescent="0.55000000000000004">
      <c r="A1" s="110" t="s">
        <v>0</v>
      </c>
      <c r="B1" s="110"/>
      <c r="C1" s="110"/>
      <c r="D1" s="110"/>
      <c r="E1" s="110"/>
      <c r="F1" s="110"/>
      <c r="G1" s="110"/>
    </row>
    <row r="2" spans="1:14" ht="20.25" x14ac:dyDescent="0.3">
      <c r="A2" s="111" t="s">
        <v>1</v>
      </c>
      <c r="B2" s="111"/>
      <c r="C2" s="111"/>
      <c r="D2" s="111"/>
      <c r="E2" s="111"/>
      <c r="F2" s="111"/>
      <c r="G2" s="111"/>
    </row>
    <row r="3" spans="1:14" ht="18.75" x14ac:dyDescent="0.3">
      <c r="A3" s="112" t="s">
        <v>23</v>
      </c>
      <c r="B3" s="112"/>
      <c r="C3" s="112"/>
      <c r="D3" s="112"/>
      <c r="E3" s="112"/>
      <c r="F3" s="112"/>
      <c r="G3" s="112"/>
    </row>
    <row r="4" spans="1:14" ht="16.5" x14ac:dyDescent="0.3">
      <c r="C4" s="1"/>
      <c r="D4" s="1"/>
      <c r="E4" s="1"/>
      <c r="F4" s="1"/>
      <c r="G4" s="2" t="s">
        <v>19</v>
      </c>
    </row>
    <row r="5" spans="1:14" ht="15.75" x14ac:dyDescent="0.3">
      <c r="A5" s="3" t="s">
        <v>2</v>
      </c>
      <c r="B5" s="104" t="s">
        <v>3</v>
      </c>
      <c r="C5" s="113" t="s">
        <v>4</v>
      </c>
      <c r="D5" s="113"/>
      <c r="E5" s="113"/>
      <c r="F5" s="113"/>
      <c r="G5" s="113"/>
    </row>
    <row r="6" spans="1:14" x14ac:dyDescent="0.25">
      <c r="A6" s="3" t="s">
        <v>5</v>
      </c>
      <c r="B6" s="104"/>
      <c r="C6" s="4" t="s">
        <v>6</v>
      </c>
      <c r="D6" s="4" t="s">
        <v>7</v>
      </c>
      <c r="E6" s="4" t="s">
        <v>8</v>
      </c>
      <c r="F6" s="4" t="s">
        <v>9</v>
      </c>
      <c r="G6" s="5" t="s">
        <v>10</v>
      </c>
      <c r="I6" s="25" t="s">
        <v>109</v>
      </c>
      <c r="J6" s="25"/>
      <c r="K6" s="25" t="s">
        <v>99</v>
      </c>
      <c r="L6" s="25" t="s">
        <v>99</v>
      </c>
      <c r="M6" s="25" t="s">
        <v>99</v>
      </c>
      <c r="N6" s="25" t="s">
        <v>99</v>
      </c>
    </row>
    <row r="7" spans="1:14" ht="16.5" x14ac:dyDescent="0.3">
      <c r="A7" s="3"/>
      <c r="B7" s="6" t="s">
        <v>24</v>
      </c>
      <c r="C7" s="93" t="s">
        <v>11</v>
      </c>
      <c r="D7" s="7">
        <v>48.5</v>
      </c>
      <c r="E7" s="7">
        <v>9.5</v>
      </c>
      <c r="F7" s="105">
        <v>2</v>
      </c>
      <c r="G7" s="94">
        <f>SUM(D7+E7+D8+E8)/6*F7/2</f>
        <v>15.5</v>
      </c>
      <c r="I7" s="26" t="s">
        <v>94</v>
      </c>
      <c r="J7" s="24" t="s">
        <v>95</v>
      </c>
      <c r="K7" s="25">
        <v>75</v>
      </c>
      <c r="L7" s="25"/>
      <c r="M7" s="25"/>
      <c r="N7" s="25"/>
    </row>
    <row r="8" spans="1:14" ht="16.5" x14ac:dyDescent="0.3">
      <c r="A8" s="3"/>
      <c r="B8" s="6" t="s">
        <v>25</v>
      </c>
      <c r="C8" s="93"/>
      <c r="D8" s="7">
        <v>25.5</v>
      </c>
      <c r="E8" s="7">
        <v>9.5</v>
      </c>
      <c r="F8" s="105"/>
      <c r="G8" s="94"/>
      <c r="I8" s="26" t="s">
        <v>96</v>
      </c>
      <c r="J8" s="26" t="s">
        <v>97</v>
      </c>
      <c r="K8" s="25" t="s">
        <v>100</v>
      </c>
      <c r="L8" s="25" t="s">
        <v>101</v>
      </c>
      <c r="M8" s="25" t="s">
        <v>102</v>
      </c>
      <c r="N8" s="25" t="s">
        <v>103</v>
      </c>
    </row>
    <row r="9" spans="1:14" ht="16.5" x14ac:dyDescent="0.3">
      <c r="A9" s="3"/>
      <c r="B9" s="6"/>
      <c r="C9" s="7" t="s">
        <v>13</v>
      </c>
      <c r="D9" s="7">
        <v>46</v>
      </c>
      <c r="E9" s="7">
        <v>12</v>
      </c>
      <c r="F9" s="7">
        <v>8.16</v>
      </c>
      <c r="G9" s="8">
        <f>SUM(D9+E9)/6*F9</f>
        <v>78.88</v>
      </c>
      <c r="I9" s="26" t="s">
        <v>98</v>
      </c>
      <c r="J9" s="26" t="s">
        <v>97</v>
      </c>
      <c r="K9" s="25" t="s">
        <v>104</v>
      </c>
      <c r="L9" s="25" t="s">
        <v>105</v>
      </c>
      <c r="M9" s="25" t="s">
        <v>106</v>
      </c>
      <c r="N9" s="25" t="s">
        <v>107</v>
      </c>
    </row>
    <row r="10" spans="1:14" ht="16.5" x14ac:dyDescent="0.3">
      <c r="A10" s="3"/>
      <c r="B10" s="6"/>
      <c r="C10" s="93" t="s">
        <v>11</v>
      </c>
      <c r="D10" s="7">
        <v>46</v>
      </c>
      <c r="E10" s="7">
        <v>12</v>
      </c>
      <c r="F10" s="93">
        <v>2</v>
      </c>
      <c r="G10" s="94">
        <f>SUM(D10+E10+D11+E11)/6*F10/2</f>
        <v>17.666666666666668</v>
      </c>
      <c r="I10" s="27" t="s">
        <v>77</v>
      </c>
      <c r="J10" s="27" t="s">
        <v>108</v>
      </c>
      <c r="K10" s="25">
        <v>25</v>
      </c>
      <c r="L10" s="25">
        <v>25</v>
      </c>
      <c r="M10" s="25"/>
      <c r="N10" s="25"/>
    </row>
    <row r="11" spans="1:14" ht="16.5" x14ac:dyDescent="0.3">
      <c r="A11" s="3"/>
      <c r="B11" s="6"/>
      <c r="C11" s="93"/>
      <c r="D11" s="7">
        <v>36</v>
      </c>
      <c r="E11" s="7">
        <v>12</v>
      </c>
      <c r="F11" s="93"/>
      <c r="G11" s="94"/>
    </row>
    <row r="12" spans="1:14" ht="16.5" x14ac:dyDescent="0.3">
      <c r="A12" s="3"/>
      <c r="B12" s="6"/>
      <c r="C12" s="7" t="s">
        <v>13</v>
      </c>
      <c r="D12" s="7">
        <v>36</v>
      </c>
      <c r="E12" s="7">
        <v>12</v>
      </c>
      <c r="F12" s="7">
        <v>16.829999999999998</v>
      </c>
      <c r="G12" s="9">
        <f>SUM(D12+E12)/6*F12</f>
        <v>134.63999999999999</v>
      </c>
    </row>
    <row r="13" spans="1:14" ht="16.5" x14ac:dyDescent="0.3">
      <c r="A13" s="3"/>
      <c r="B13" s="16"/>
      <c r="C13" s="93" t="s">
        <v>11</v>
      </c>
      <c r="D13" s="7">
        <v>36</v>
      </c>
      <c r="E13" s="7">
        <v>12</v>
      </c>
      <c r="F13" s="93">
        <v>1.5</v>
      </c>
      <c r="G13" s="94">
        <f>SUM(D13+E13+D14+E14)/6*F13/2</f>
        <v>11.25</v>
      </c>
      <c r="I13" s="25" t="s">
        <v>110</v>
      </c>
      <c r="J13" s="25"/>
      <c r="K13" s="25" t="s">
        <v>99</v>
      </c>
      <c r="L13" s="25" t="s">
        <v>12</v>
      </c>
      <c r="M13" s="25" t="s">
        <v>99</v>
      </c>
      <c r="N13" s="25" t="s">
        <v>12</v>
      </c>
    </row>
    <row r="14" spans="1:14" ht="16.5" x14ac:dyDescent="0.3">
      <c r="A14" s="3"/>
      <c r="B14" s="16"/>
      <c r="C14" s="93"/>
      <c r="D14" s="7">
        <v>32</v>
      </c>
      <c r="E14" s="7">
        <v>10</v>
      </c>
      <c r="F14" s="93"/>
      <c r="G14" s="94"/>
      <c r="I14" s="26" t="s">
        <v>94</v>
      </c>
      <c r="J14" s="24" t="s">
        <v>111</v>
      </c>
      <c r="K14" s="25">
        <v>36</v>
      </c>
      <c r="L14" s="25" t="s">
        <v>112</v>
      </c>
      <c r="M14" s="25">
        <v>15</v>
      </c>
      <c r="N14" s="25"/>
    </row>
    <row r="15" spans="1:14" ht="16.5" x14ac:dyDescent="0.3">
      <c r="A15" s="3"/>
      <c r="B15" s="16"/>
      <c r="C15" s="7" t="s">
        <v>13</v>
      </c>
      <c r="D15" s="7">
        <v>32</v>
      </c>
      <c r="E15" s="7">
        <v>10</v>
      </c>
      <c r="F15" s="7">
        <v>11.16</v>
      </c>
      <c r="G15" s="9">
        <f>SUM(D15+E15)/6*F15</f>
        <v>78.12</v>
      </c>
      <c r="I15" s="26" t="s">
        <v>96</v>
      </c>
      <c r="J15" s="26" t="s">
        <v>112</v>
      </c>
      <c r="K15" s="25" t="s">
        <v>113</v>
      </c>
      <c r="L15" s="25" t="s">
        <v>114</v>
      </c>
      <c r="M15" s="25" t="s">
        <v>115</v>
      </c>
      <c r="N15" s="25" t="s">
        <v>116</v>
      </c>
    </row>
    <row r="16" spans="1:14" ht="16.5" x14ac:dyDescent="0.3">
      <c r="A16" s="3"/>
      <c r="B16" s="16"/>
      <c r="C16" s="93" t="s">
        <v>11</v>
      </c>
      <c r="D16" s="7">
        <v>32</v>
      </c>
      <c r="E16" s="7">
        <v>10</v>
      </c>
      <c r="F16" s="93">
        <v>1.5</v>
      </c>
      <c r="G16" s="94">
        <f>SUM(D16+E16+D17+E17)/6*F16/2</f>
        <v>8.75</v>
      </c>
      <c r="I16" s="27" t="s">
        <v>98</v>
      </c>
      <c r="J16" s="26" t="s">
        <v>112</v>
      </c>
      <c r="K16" s="25" t="s">
        <v>113</v>
      </c>
      <c r="L16" s="25" t="s">
        <v>117</v>
      </c>
      <c r="M16" s="25" t="s">
        <v>118</v>
      </c>
      <c r="N16" s="25" t="s">
        <v>119</v>
      </c>
    </row>
    <row r="17" spans="1:14" ht="16.5" x14ac:dyDescent="0.3">
      <c r="A17" s="3"/>
      <c r="B17" s="16"/>
      <c r="C17" s="93"/>
      <c r="D17" s="7">
        <v>18</v>
      </c>
      <c r="E17" s="7">
        <v>10</v>
      </c>
      <c r="F17" s="93"/>
      <c r="G17" s="94"/>
      <c r="I17" s="26" t="s">
        <v>120</v>
      </c>
      <c r="J17" s="26" t="s">
        <v>112</v>
      </c>
      <c r="K17" s="25" t="s">
        <v>122</v>
      </c>
      <c r="L17" s="25" t="s">
        <v>123</v>
      </c>
      <c r="M17" s="25" t="s">
        <v>12</v>
      </c>
      <c r="N17" s="25" t="s">
        <v>12</v>
      </c>
    </row>
    <row r="18" spans="1:14" ht="16.5" x14ac:dyDescent="0.3">
      <c r="A18" s="3"/>
      <c r="B18" s="16"/>
      <c r="C18" s="7" t="s">
        <v>13</v>
      </c>
      <c r="D18" s="7">
        <v>18</v>
      </c>
      <c r="E18" s="7">
        <v>10</v>
      </c>
      <c r="F18" s="7">
        <v>32.659999999999997</v>
      </c>
      <c r="G18" s="9">
        <f>SUM(D18+E18)/6*F18</f>
        <v>152.41333333333333</v>
      </c>
      <c r="I18" s="26" t="s">
        <v>121</v>
      </c>
      <c r="J18" s="24" t="s">
        <v>111</v>
      </c>
      <c r="K18" s="25">
        <v>26</v>
      </c>
      <c r="L18" s="25" t="s">
        <v>112</v>
      </c>
      <c r="M18" s="25">
        <v>14</v>
      </c>
    </row>
    <row r="19" spans="1:14" ht="16.5" x14ac:dyDescent="0.3">
      <c r="A19" s="3"/>
      <c r="B19" s="11"/>
      <c r="C19" s="7" t="s">
        <v>14</v>
      </c>
      <c r="D19" s="7">
        <v>18</v>
      </c>
      <c r="E19" s="7">
        <v>10</v>
      </c>
      <c r="F19" s="7" t="s">
        <v>12</v>
      </c>
      <c r="G19" s="9">
        <f>SUM(D19*E19)/144</f>
        <v>1.25</v>
      </c>
    </row>
    <row r="20" spans="1:14" ht="16.5" x14ac:dyDescent="0.3">
      <c r="A20" s="3"/>
      <c r="B20" s="6"/>
      <c r="C20" s="7" t="s">
        <v>13</v>
      </c>
      <c r="D20" s="7">
        <v>16</v>
      </c>
      <c r="E20" s="7">
        <v>12</v>
      </c>
      <c r="F20" s="7">
        <v>16.25</v>
      </c>
      <c r="G20" s="9">
        <f>SUM(D20+E20)/6*F20</f>
        <v>75.833333333333343</v>
      </c>
    </row>
    <row r="21" spans="1:14" ht="16.5" x14ac:dyDescent="0.3">
      <c r="A21" s="3"/>
      <c r="B21" s="11" t="s">
        <v>12</v>
      </c>
      <c r="C21" s="93" t="s">
        <v>11</v>
      </c>
      <c r="D21" s="7">
        <v>16</v>
      </c>
      <c r="E21" s="7">
        <v>12</v>
      </c>
      <c r="F21" s="105">
        <v>1</v>
      </c>
      <c r="G21" s="94">
        <f>SUM(D21+E21+D22+E22)/6*F21/2</f>
        <v>4.333333333333333</v>
      </c>
    </row>
    <row r="22" spans="1:14" ht="16.5" x14ac:dyDescent="0.3">
      <c r="A22" s="3"/>
      <c r="B22" s="11" t="s">
        <v>12</v>
      </c>
      <c r="C22" s="93"/>
      <c r="D22" s="7">
        <v>16</v>
      </c>
      <c r="E22" s="7">
        <v>8</v>
      </c>
      <c r="F22" s="105"/>
      <c r="G22" s="94"/>
    </row>
    <row r="23" spans="1:14" ht="16.5" x14ac:dyDescent="0.3">
      <c r="A23" s="3"/>
      <c r="B23" s="11"/>
      <c r="C23" s="7" t="s">
        <v>13</v>
      </c>
      <c r="D23" s="7">
        <v>16</v>
      </c>
      <c r="E23" s="7">
        <v>8</v>
      </c>
      <c r="F23" s="7">
        <v>12</v>
      </c>
      <c r="G23" s="8">
        <f>SUM(D23+E23)/6*F23</f>
        <v>48</v>
      </c>
    </row>
    <row r="24" spans="1:14" ht="16.5" x14ac:dyDescent="0.3">
      <c r="A24" s="3"/>
      <c r="B24" s="16"/>
      <c r="C24" s="7" t="s">
        <v>14</v>
      </c>
      <c r="D24" s="7">
        <v>16</v>
      </c>
      <c r="E24" s="7">
        <v>8</v>
      </c>
      <c r="F24" s="7" t="s">
        <v>12</v>
      </c>
      <c r="G24" s="9">
        <f>SUM(D24*E24)/144</f>
        <v>0.88888888888888884</v>
      </c>
    </row>
    <row r="25" spans="1:14" ht="16.5" x14ac:dyDescent="0.3">
      <c r="A25" s="3"/>
      <c r="B25" s="11"/>
      <c r="C25" s="7" t="s">
        <v>13</v>
      </c>
      <c r="D25" s="7">
        <v>16</v>
      </c>
      <c r="E25" s="7">
        <v>8</v>
      </c>
      <c r="F25" s="7">
        <v>13.08</v>
      </c>
      <c r="G25" s="8">
        <f>SUM(D25+E25)/6*F25</f>
        <v>52.32</v>
      </c>
    </row>
    <row r="26" spans="1:14" ht="16.5" x14ac:dyDescent="0.3">
      <c r="A26" s="3"/>
      <c r="B26" s="11"/>
      <c r="C26" s="7" t="s">
        <v>14</v>
      </c>
      <c r="D26" s="7">
        <v>16</v>
      </c>
      <c r="E26" s="7">
        <v>8</v>
      </c>
      <c r="F26" s="7" t="s">
        <v>12</v>
      </c>
      <c r="G26" s="9">
        <f>SUM(D26*E26)/144</f>
        <v>0.88888888888888884</v>
      </c>
    </row>
    <row r="27" spans="1:14" ht="16.5" x14ac:dyDescent="0.3">
      <c r="A27" s="3"/>
      <c r="B27" s="11"/>
      <c r="C27" s="7" t="s">
        <v>13</v>
      </c>
      <c r="D27" s="7">
        <v>18</v>
      </c>
      <c r="E27" s="7">
        <v>10</v>
      </c>
      <c r="F27" s="7">
        <v>5.16</v>
      </c>
      <c r="G27" s="9">
        <f>SUM(D27+E27)/6*F27</f>
        <v>24.080000000000002</v>
      </c>
      <c r="I27" t="s">
        <v>28</v>
      </c>
      <c r="J27" t="s">
        <v>29</v>
      </c>
      <c r="K27">
        <v>2</v>
      </c>
    </row>
    <row r="28" spans="1:14" ht="16.5" x14ac:dyDescent="0.3">
      <c r="A28" s="3"/>
      <c r="B28" s="11"/>
      <c r="C28" s="7" t="s">
        <v>14</v>
      </c>
      <c r="D28" s="7">
        <v>18</v>
      </c>
      <c r="E28" s="7">
        <v>10</v>
      </c>
      <c r="F28" s="7" t="s">
        <v>12</v>
      </c>
      <c r="G28" s="9">
        <f>SUM(D28*E28)/144</f>
        <v>1.25</v>
      </c>
      <c r="I28" t="s">
        <v>28</v>
      </c>
      <c r="J28" t="s">
        <v>30</v>
      </c>
      <c r="K28">
        <v>3</v>
      </c>
    </row>
    <row r="29" spans="1:14" ht="16.5" x14ac:dyDescent="0.3">
      <c r="A29" s="3"/>
      <c r="B29" s="11"/>
      <c r="C29" s="7" t="s">
        <v>13</v>
      </c>
      <c r="D29" s="7">
        <v>18</v>
      </c>
      <c r="E29" s="7">
        <v>10</v>
      </c>
      <c r="F29" s="7">
        <v>13.75</v>
      </c>
      <c r="G29" s="9">
        <f>SUM(D29+E29)/6*F29</f>
        <v>64.166666666666671</v>
      </c>
      <c r="I29" t="s">
        <v>31</v>
      </c>
      <c r="J29" t="s">
        <v>32</v>
      </c>
      <c r="K29">
        <v>2</v>
      </c>
    </row>
    <row r="30" spans="1:14" ht="16.5" x14ac:dyDescent="0.3">
      <c r="A30" s="3"/>
      <c r="B30" s="11"/>
      <c r="C30" s="7" t="s">
        <v>14</v>
      </c>
      <c r="D30" s="7">
        <v>18</v>
      </c>
      <c r="E30" s="7">
        <v>10</v>
      </c>
      <c r="F30" s="7" t="s">
        <v>12</v>
      </c>
      <c r="G30" s="9">
        <f>SUM(D30*E30)/144</f>
        <v>1.25</v>
      </c>
      <c r="I30" t="s">
        <v>31</v>
      </c>
      <c r="J30" t="s">
        <v>33</v>
      </c>
      <c r="K30">
        <v>2</v>
      </c>
    </row>
    <row r="31" spans="1:14" ht="16.5" x14ac:dyDescent="0.3">
      <c r="A31" s="3"/>
      <c r="B31" s="17"/>
      <c r="C31" s="7" t="s">
        <v>13</v>
      </c>
      <c r="D31" s="7">
        <v>8</v>
      </c>
      <c r="E31" s="7">
        <v>4</v>
      </c>
      <c r="F31" s="7">
        <v>63</v>
      </c>
      <c r="G31" s="9">
        <f>SUM(D31+E31)/6*F31</f>
        <v>126</v>
      </c>
      <c r="I31" t="s">
        <v>28</v>
      </c>
      <c r="J31" t="s">
        <v>34</v>
      </c>
      <c r="K31">
        <v>1</v>
      </c>
    </row>
    <row r="32" spans="1:14" ht="16.5" x14ac:dyDescent="0.3">
      <c r="A32" s="3"/>
      <c r="B32" s="17"/>
      <c r="C32" s="7" t="s">
        <v>14</v>
      </c>
      <c r="D32" s="7">
        <v>8</v>
      </c>
      <c r="E32" s="7">
        <v>4</v>
      </c>
      <c r="F32" s="7" t="s">
        <v>12</v>
      </c>
      <c r="G32" s="9">
        <f>SUM(D32*E32)/144</f>
        <v>0.22222222222222221</v>
      </c>
      <c r="I32" t="s">
        <v>31</v>
      </c>
      <c r="J32" t="s">
        <v>34</v>
      </c>
      <c r="K32">
        <v>1</v>
      </c>
    </row>
    <row r="33" spans="1:11" ht="16.5" x14ac:dyDescent="0.3">
      <c r="A33" s="3"/>
      <c r="B33" s="17" t="s">
        <v>18</v>
      </c>
      <c r="C33" s="7" t="s">
        <v>15</v>
      </c>
      <c r="D33" s="7">
        <v>6</v>
      </c>
      <c r="E33" s="7">
        <v>6</v>
      </c>
      <c r="F33" s="7">
        <v>0.5</v>
      </c>
      <c r="G33" s="9">
        <f>SUM(D33+E33)/6*F33*2</f>
        <v>2</v>
      </c>
      <c r="I33" t="s">
        <v>35</v>
      </c>
      <c r="J33" t="s">
        <v>29</v>
      </c>
      <c r="K33">
        <v>1</v>
      </c>
    </row>
    <row r="34" spans="1:11" ht="16.5" x14ac:dyDescent="0.3">
      <c r="A34" s="3"/>
      <c r="B34" s="11" t="s">
        <v>18</v>
      </c>
      <c r="C34" s="7" t="s">
        <v>15</v>
      </c>
      <c r="D34" s="7">
        <v>12</v>
      </c>
      <c r="E34" s="7">
        <v>12</v>
      </c>
      <c r="F34" s="7">
        <v>0.5</v>
      </c>
      <c r="G34" s="9">
        <f>SUM(D34+E34)/6*F34*2</f>
        <v>4</v>
      </c>
      <c r="I34" t="s">
        <v>36</v>
      </c>
      <c r="J34" t="s">
        <v>37</v>
      </c>
      <c r="K34">
        <v>3</v>
      </c>
    </row>
    <row r="35" spans="1:11" ht="16.5" x14ac:dyDescent="0.3">
      <c r="A35" s="3"/>
      <c r="B35" s="16" t="s">
        <v>17</v>
      </c>
      <c r="C35" s="7" t="s">
        <v>15</v>
      </c>
      <c r="D35" s="7">
        <v>15</v>
      </c>
      <c r="E35" s="7">
        <v>15</v>
      </c>
      <c r="F35" s="7">
        <v>0.5</v>
      </c>
      <c r="G35" s="9">
        <f>SUM(D35+E35)/6*F35*3</f>
        <v>7.5</v>
      </c>
      <c r="I35" t="s">
        <v>36</v>
      </c>
      <c r="J35" t="s">
        <v>38</v>
      </c>
      <c r="K35">
        <v>1</v>
      </c>
    </row>
    <row r="36" spans="1:11" ht="16.5" x14ac:dyDescent="0.3">
      <c r="A36" s="3"/>
      <c r="B36" s="16"/>
      <c r="C36" s="7" t="s">
        <v>27</v>
      </c>
      <c r="D36" s="7">
        <v>41</v>
      </c>
      <c r="E36" s="7">
        <v>15</v>
      </c>
      <c r="F36" s="7">
        <v>5.16</v>
      </c>
      <c r="G36" s="9">
        <f>SUM(D36+E36)/6*F36</f>
        <v>48.160000000000004</v>
      </c>
      <c r="I36" t="s">
        <v>36</v>
      </c>
      <c r="J36" t="s">
        <v>39</v>
      </c>
      <c r="K36">
        <v>2</v>
      </c>
    </row>
    <row r="37" spans="1:11" ht="16.5" x14ac:dyDescent="0.3">
      <c r="A37" s="3"/>
      <c r="B37" s="16"/>
      <c r="C37" s="7" t="s">
        <v>14</v>
      </c>
      <c r="D37" s="7">
        <v>41</v>
      </c>
      <c r="E37" s="7">
        <v>15</v>
      </c>
      <c r="F37" s="7" t="s">
        <v>12</v>
      </c>
      <c r="G37" s="9">
        <f>SUM(D37*E37)/144</f>
        <v>4.270833333333333</v>
      </c>
      <c r="I37" t="s">
        <v>36</v>
      </c>
      <c r="J37" t="s">
        <v>40</v>
      </c>
      <c r="K37">
        <v>1</v>
      </c>
    </row>
    <row r="38" spans="1:11" ht="16.5" x14ac:dyDescent="0.3">
      <c r="A38" s="3"/>
      <c r="B38" s="16"/>
      <c r="C38" s="7" t="s">
        <v>26</v>
      </c>
      <c r="D38" s="7">
        <v>30</v>
      </c>
      <c r="E38" s="7">
        <v>10</v>
      </c>
      <c r="F38" s="7">
        <v>5.66</v>
      </c>
      <c r="G38" s="9">
        <f>SUM(D38+E38)/6*F38</f>
        <v>37.733333333333334</v>
      </c>
    </row>
    <row r="39" spans="1:11" ht="16.5" x14ac:dyDescent="0.3">
      <c r="A39" s="3"/>
      <c r="B39" s="16"/>
      <c r="C39" s="7" t="s">
        <v>26</v>
      </c>
      <c r="D39" s="7">
        <v>8</v>
      </c>
      <c r="E39" s="7">
        <v>4</v>
      </c>
      <c r="F39" s="7">
        <v>33</v>
      </c>
      <c r="G39" s="9">
        <f>SUM(D39+E39)/6*F39</f>
        <v>66</v>
      </c>
    </row>
    <row r="40" spans="1:11" ht="16.5" x14ac:dyDescent="0.3">
      <c r="A40" s="3"/>
      <c r="B40" s="16"/>
      <c r="C40" s="7" t="s">
        <v>14</v>
      </c>
      <c r="D40" s="7">
        <v>8</v>
      </c>
      <c r="E40" s="7">
        <v>4</v>
      </c>
      <c r="F40" s="7" t="s">
        <v>12</v>
      </c>
      <c r="G40" s="9">
        <f>SUM(D40*E40)/144</f>
        <v>0.22222222222222221</v>
      </c>
    </row>
    <row r="41" spans="1:11" ht="16.5" x14ac:dyDescent="0.3">
      <c r="A41" s="3"/>
      <c r="B41" s="16"/>
      <c r="C41" s="7" t="s">
        <v>20</v>
      </c>
      <c r="D41" s="7">
        <v>12</v>
      </c>
      <c r="E41" s="7">
        <v>8</v>
      </c>
      <c r="F41" s="7">
        <v>47</v>
      </c>
      <c r="G41" s="9">
        <f>SUM(D41+E41)/6*F41</f>
        <v>156.66666666666669</v>
      </c>
    </row>
    <row r="42" spans="1:11" ht="16.5" x14ac:dyDescent="0.3">
      <c r="A42" s="3"/>
      <c r="B42" s="16"/>
      <c r="C42" s="7" t="s">
        <v>27</v>
      </c>
      <c r="D42" s="7">
        <v>12</v>
      </c>
      <c r="E42" s="7">
        <v>12</v>
      </c>
      <c r="F42" s="7">
        <v>1</v>
      </c>
      <c r="G42" s="9">
        <f>SUM(D42+E42)/6*F42</f>
        <v>4</v>
      </c>
    </row>
    <row r="43" spans="1:11" x14ac:dyDescent="0.25">
      <c r="A43" s="104" t="s">
        <v>16</v>
      </c>
      <c r="B43" s="104"/>
      <c r="C43" s="104"/>
      <c r="D43" s="104"/>
      <c r="E43" s="104"/>
      <c r="F43" s="104"/>
      <c r="G43" s="10">
        <f>SUM(G7:G42)</f>
        <v>1228.2563888888892</v>
      </c>
    </row>
    <row r="44" spans="1:11" ht="16.5" x14ac:dyDescent="0.3">
      <c r="A44" s="3"/>
      <c r="B44" s="17" t="s">
        <v>24</v>
      </c>
      <c r="C44" s="93" t="s">
        <v>11</v>
      </c>
      <c r="D44" s="7">
        <v>20</v>
      </c>
      <c r="E44" s="7">
        <v>12</v>
      </c>
      <c r="F44" s="105">
        <v>1.5</v>
      </c>
      <c r="G44" s="94">
        <f>SUM(D44+E44+D45+E45)/6*F44/2</f>
        <v>8.75</v>
      </c>
    </row>
    <row r="45" spans="1:11" ht="16.5" x14ac:dyDescent="0.3">
      <c r="A45" s="3"/>
      <c r="B45" s="17" t="s">
        <v>41</v>
      </c>
      <c r="C45" s="93"/>
      <c r="D45" s="7">
        <v>26</v>
      </c>
      <c r="E45" s="7">
        <v>12</v>
      </c>
      <c r="F45" s="105"/>
      <c r="G45" s="94"/>
    </row>
    <row r="46" spans="1:11" ht="16.5" x14ac:dyDescent="0.3">
      <c r="A46" s="3"/>
      <c r="B46" s="12"/>
      <c r="C46" s="7" t="s">
        <v>13</v>
      </c>
      <c r="D46" s="7">
        <v>26</v>
      </c>
      <c r="E46" s="7">
        <v>12</v>
      </c>
      <c r="F46" s="7">
        <v>43.58</v>
      </c>
      <c r="G46" s="8">
        <f>SUM(D46+E46)/6*F46</f>
        <v>276.00666666666666</v>
      </c>
      <c r="I46" t="s">
        <v>12</v>
      </c>
      <c r="J46" t="s">
        <v>12</v>
      </c>
      <c r="K46" t="s">
        <v>12</v>
      </c>
    </row>
    <row r="47" spans="1:11" ht="16.5" x14ac:dyDescent="0.3">
      <c r="A47" s="3"/>
      <c r="B47" s="12"/>
      <c r="C47" s="93" t="s">
        <v>11</v>
      </c>
      <c r="D47" s="7">
        <v>26</v>
      </c>
      <c r="E47" s="7">
        <v>12</v>
      </c>
      <c r="F47" s="93">
        <v>1.5</v>
      </c>
      <c r="G47" s="94">
        <f>SUM(D47+E47+D48+E48)/6*F47/2</f>
        <v>9</v>
      </c>
      <c r="I47" t="s">
        <v>12</v>
      </c>
      <c r="J47" t="s">
        <v>12</v>
      </c>
      <c r="K47" t="s">
        <v>12</v>
      </c>
    </row>
    <row r="48" spans="1:11" ht="16.5" x14ac:dyDescent="0.3">
      <c r="A48" s="3"/>
      <c r="B48" s="12"/>
      <c r="C48" s="93"/>
      <c r="D48" s="7">
        <v>24</v>
      </c>
      <c r="E48" s="7">
        <v>10</v>
      </c>
      <c r="F48" s="93"/>
      <c r="G48" s="94"/>
      <c r="I48" t="s">
        <v>12</v>
      </c>
      <c r="J48" t="s">
        <v>12</v>
      </c>
      <c r="K48" t="s">
        <v>12</v>
      </c>
    </row>
    <row r="49" spans="1:11" ht="16.5" x14ac:dyDescent="0.3">
      <c r="A49" s="3"/>
      <c r="B49" s="12"/>
      <c r="C49" s="7" t="s">
        <v>13</v>
      </c>
      <c r="D49" s="7">
        <v>24</v>
      </c>
      <c r="E49" s="7">
        <v>10</v>
      </c>
      <c r="F49" s="7">
        <v>16.829999999999998</v>
      </c>
      <c r="G49" s="9">
        <f>SUM(D49+E49)/6*F49</f>
        <v>95.36999999999999</v>
      </c>
      <c r="I49" t="s">
        <v>12</v>
      </c>
      <c r="J49" t="s">
        <v>12</v>
      </c>
      <c r="K49" t="s">
        <v>12</v>
      </c>
    </row>
    <row r="50" spans="1:11" ht="16.5" x14ac:dyDescent="0.3">
      <c r="A50" s="3"/>
      <c r="B50" s="12" t="s">
        <v>12</v>
      </c>
      <c r="C50" s="93" t="s">
        <v>11</v>
      </c>
      <c r="D50" s="7">
        <v>24</v>
      </c>
      <c r="E50" s="7">
        <v>10</v>
      </c>
      <c r="F50" s="105">
        <v>1.5</v>
      </c>
      <c r="G50" s="94">
        <f>SUM(D50+E50+D51+E51)/6*F50/2</f>
        <v>7.5</v>
      </c>
      <c r="I50" t="s">
        <v>28</v>
      </c>
      <c r="J50" t="s">
        <v>30</v>
      </c>
      <c r="K50">
        <v>3</v>
      </c>
    </row>
    <row r="51" spans="1:11" ht="16.5" x14ac:dyDescent="0.3">
      <c r="A51" s="3"/>
      <c r="B51" s="12" t="s">
        <v>12</v>
      </c>
      <c r="C51" s="93"/>
      <c r="D51" s="7">
        <v>18</v>
      </c>
      <c r="E51" s="7">
        <v>8</v>
      </c>
      <c r="F51" s="105"/>
      <c r="G51" s="94"/>
      <c r="I51" t="s">
        <v>31</v>
      </c>
      <c r="J51" t="s">
        <v>30</v>
      </c>
      <c r="K51">
        <v>3</v>
      </c>
    </row>
    <row r="52" spans="1:11" ht="16.5" x14ac:dyDescent="0.3">
      <c r="A52" s="3"/>
      <c r="B52" s="12"/>
      <c r="C52" s="7" t="s">
        <v>13</v>
      </c>
      <c r="D52" s="7">
        <v>18</v>
      </c>
      <c r="E52" s="7">
        <v>8</v>
      </c>
      <c r="F52" s="7">
        <v>24.75</v>
      </c>
      <c r="G52" s="8">
        <f>SUM(D52+E52)/6*F52</f>
        <v>107.24999999999999</v>
      </c>
      <c r="I52" t="s">
        <v>35</v>
      </c>
      <c r="J52" t="s">
        <v>29</v>
      </c>
      <c r="K52">
        <v>1</v>
      </c>
    </row>
    <row r="53" spans="1:11" ht="16.5" x14ac:dyDescent="0.3">
      <c r="A53" s="3"/>
      <c r="B53" s="12"/>
      <c r="C53" s="7" t="s">
        <v>14</v>
      </c>
      <c r="D53" s="7">
        <v>18</v>
      </c>
      <c r="E53" s="7">
        <v>8</v>
      </c>
      <c r="F53" s="7" t="s">
        <v>12</v>
      </c>
      <c r="G53" s="9">
        <f>SUM(D53*E53)/144</f>
        <v>1</v>
      </c>
      <c r="I53" t="s">
        <v>36</v>
      </c>
      <c r="J53" t="s">
        <v>42</v>
      </c>
      <c r="K53">
        <v>3</v>
      </c>
    </row>
    <row r="54" spans="1:11" ht="16.5" x14ac:dyDescent="0.3">
      <c r="A54" s="3"/>
      <c r="B54" s="12"/>
      <c r="C54" s="7" t="s">
        <v>13</v>
      </c>
      <c r="D54" s="7">
        <v>18</v>
      </c>
      <c r="E54" s="7">
        <v>8</v>
      </c>
      <c r="F54" s="7">
        <v>10.16</v>
      </c>
      <c r="G54" s="9">
        <f>SUM(D54+E54)/6*F54</f>
        <v>44.026666666666664</v>
      </c>
      <c r="I54" t="s">
        <v>36</v>
      </c>
      <c r="J54" t="s">
        <v>40</v>
      </c>
      <c r="K54">
        <v>1</v>
      </c>
    </row>
    <row r="55" spans="1:11" ht="16.5" x14ac:dyDescent="0.3">
      <c r="A55" s="3"/>
      <c r="B55" s="12"/>
      <c r="C55" s="7" t="s">
        <v>14</v>
      </c>
      <c r="D55" s="7">
        <v>18</v>
      </c>
      <c r="E55" s="7">
        <v>8</v>
      </c>
      <c r="F55" s="7" t="s">
        <v>12</v>
      </c>
      <c r="G55" s="9">
        <f>SUM(D55*E55)/144</f>
        <v>1</v>
      </c>
      <c r="I55" t="s">
        <v>36</v>
      </c>
      <c r="J55" t="s">
        <v>43</v>
      </c>
      <c r="K55">
        <v>1</v>
      </c>
    </row>
    <row r="56" spans="1:11" ht="16.5" x14ac:dyDescent="0.3">
      <c r="A56" s="3"/>
      <c r="B56" s="12"/>
      <c r="C56" s="7" t="s">
        <v>13</v>
      </c>
      <c r="D56" s="7">
        <v>18</v>
      </c>
      <c r="E56" s="7">
        <v>8</v>
      </c>
      <c r="F56" s="7">
        <v>9</v>
      </c>
      <c r="G56" s="9">
        <f>SUM(D56+E56)/6*F56</f>
        <v>39</v>
      </c>
      <c r="I56" t="s">
        <v>12</v>
      </c>
      <c r="J56" t="s">
        <v>12</v>
      </c>
      <c r="K56" t="s">
        <v>12</v>
      </c>
    </row>
    <row r="57" spans="1:11" ht="16.5" x14ac:dyDescent="0.3">
      <c r="A57" s="3"/>
      <c r="B57" s="12"/>
      <c r="C57" s="7" t="s">
        <v>14</v>
      </c>
      <c r="D57" s="7">
        <v>18</v>
      </c>
      <c r="E57" s="7">
        <v>8</v>
      </c>
      <c r="F57" s="7" t="s">
        <v>12</v>
      </c>
      <c r="G57" s="9">
        <f>SUM(D57*E57)/144</f>
        <v>1</v>
      </c>
    </row>
    <row r="58" spans="1:11" ht="16.5" x14ac:dyDescent="0.3">
      <c r="A58" s="3"/>
      <c r="B58" s="17" t="s">
        <v>17</v>
      </c>
      <c r="C58" s="7" t="s">
        <v>15</v>
      </c>
      <c r="D58" s="7">
        <v>15</v>
      </c>
      <c r="E58" s="7">
        <v>15</v>
      </c>
      <c r="F58" s="7">
        <v>0.5</v>
      </c>
      <c r="G58" s="9">
        <f>SUM(D58+E58)/6*F58*3</f>
        <v>7.5</v>
      </c>
    </row>
    <row r="59" spans="1:11" ht="16.5" x14ac:dyDescent="0.3">
      <c r="A59" s="3"/>
      <c r="B59" s="12"/>
      <c r="C59" s="7" t="s">
        <v>27</v>
      </c>
      <c r="D59" s="7">
        <v>40</v>
      </c>
      <c r="E59" s="7">
        <v>15</v>
      </c>
      <c r="F59" s="7">
        <v>3</v>
      </c>
      <c r="G59" s="9">
        <f>SUM(D59+E59)/6*F59</f>
        <v>27.5</v>
      </c>
    </row>
    <row r="60" spans="1:11" ht="16.5" x14ac:dyDescent="0.3">
      <c r="A60" s="3"/>
      <c r="B60" s="12"/>
      <c r="C60" s="7" t="s">
        <v>14</v>
      </c>
      <c r="D60" s="7">
        <v>40</v>
      </c>
      <c r="E60" s="7">
        <v>15</v>
      </c>
      <c r="F60" s="7" t="s">
        <v>12</v>
      </c>
      <c r="G60" s="9">
        <f>SUM(D60*E60)/144</f>
        <v>4.166666666666667</v>
      </c>
    </row>
    <row r="61" spans="1:11" ht="16.5" x14ac:dyDescent="0.3">
      <c r="A61" s="3"/>
      <c r="B61" s="12"/>
      <c r="C61" s="7" t="s">
        <v>26</v>
      </c>
      <c r="D61" s="7">
        <v>24</v>
      </c>
      <c r="E61" s="7">
        <v>12</v>
      </c>
      <c r="F61" s="7">
        <v>19.25</v>
      </c>
      <c r="G61" s="9">
        <f>SUM(D61+E61)/6*F61</f>
        <v>115.5</v>
      </c>
    </row>
    <row r="62" spans="1:11" x14ac:dyDescent="0.25">
      <c r="A62" s="104" t="s">
        <v>16</v>
      </c>
      <c r="B62" s="104"/>
      <c r="C62" s="104"/>
      <c r="D62" s="104"/>
      <c r="E62" s="104"/>
      <c r="F62" s="104"/>
      <c r="G62" s="10">
        <f>SUM(G44:G61)</f>
        <v>744.56999999999994</v>
      </c>
    </row>
    <row r="63" spans="1:11" ht="16.5" x14ac:dyDescent="0.3">
      <c r="A63" s="3"/>
      <c r="B63" s="17" t="s">
        <v>24</v>
      </c>
      <c r="C63" s="93" t="s">
        <v>11</v>
      </c>
      <c r="D63" s="7">
        <v>20</v>
      </c>
      <c r="E63" s="7">
        <v>12</v>
      </c>
      <c r="F63" s="105">
        <v>1.5</v>
      </c>
      <c r="G63" s="94">
        <f>SUM(D63+E63+D64+E64)/6*F63/2</f>
        <v>7.75</v>
      </c>
    </row>
    <row r="64" spans="1:11" ht="16.5" x14ac:dyDescent="0.3">
      <c r="A64" s="3"/>
      <c r="B64" s="17" t="s">
        <v>44</v>
      </c>
      <c r="C64" s="93"/>
      <c r="D64" s="7">
        <v>20</v>
      </c>
      <c r="E64" s="7">
        <v>10</v>
      </c>
      <c r="F64" s="105"/>
      <c r="G64" s="94"/>
    </row>
    <row r="65" spans="1:11" ht="16.5" x14ac:dyDescent="0.3">
      <c r="A65" s="3"/>
      <c r="B65" s="12"/>
      <c r="C65" s="7" t="s">
        <v>13</v>
      </c>
      <c r="D65" s="7">
        <v>20</v>
      </c>
      <c r="E65" s="7">
        <v>10</v>
      </c>
      <c r="F65" s="7">
        <v>54.25</v>
      </c>
      <c r="G65" s="8">
        <f>SUM(D65+E65)/6*F65</f>
        <v>271.25</v>
      </c>
    </row>
    <row r="66" spans="1:11" ht="16.5" x14ac:dyDescent="0.3">
      <c r="A66" s="3"/>
      <c r="B66" s="12"/>
      <c r="C66" s="93" t="s">
        <v>11</v>
      </c>
      <c r="D66" s="7">
        <v>20</v>
      </c>
      <c r="E66" s="7">
        <v>10</v>
      </c>
      <c r="F66" s="93">
        <v>1.5</v>
      </c>
      <c r="G66" s="94">
        <f>SUM(D66+E66+D67+E67)/6*F66/2</f>
        <v>7</v>
      </c>
      <c r="I66" t="s">
        <v>28</v>
      </c>
      <c r="J66" t="s">
        <v>29</v>
      </c>
      <c r="K66">
        <v>2</v>
      </c>
    </row>
    <row r="67" spans="1:11" ht="16.5" x14ac:dyDescent="0.3">
      <c r="A67" s="3"/>
      <c r="B67" s="12"/>
      <c r="C67" s="93"/>
      <c r="D67" s="7">
        <v>16</v>
      </c>
      <c r="E67" s="7">
        <v>10</v>
      </c>
      <c r="F67" s="93"/>
      <c r="G67" s="94"/>
      <c r="I67" t="s">
        <v>31</v>
      </c>
      <c r="J67" t="s">
        <v>32</v>
      </c>
      <c r="K67">
        <v>2</v>
      </c>
    </row>
    <row r="68" spans="1:11" ht="16.5" x14ac:dyDescent="0.3">
      <c r="A68" s="3"/>
      <c r="B68" s="12"/>
      <c r="C68" s="7" t="s">
        <v>13</v>
      </c>
      <c r="D68" s="7">
        <v>16</v>
      </c>
      <c r="E68" s="7">
        <v>10</v>
      </c>
      <c r="F68" s="7">
        <v>21.83</v>
      </c>
      <c r="G68" s="9">
        <f>SUM(D68+E68)/6*F68</f>
        <v>94.59666666666665</v>
      </c>
      <c r="I68" t="s">
        <v>36</v>
      </c>
      <c r="J68" t="s">
        <v>46</v>
      </c>
      <c r="K68">
        <v>2</v>
      </c>
    </row>
    <row r="69" spans="1:11" ht="16.5" x14ac:dyDescent="0.3">
      <c r="A69" s="3"/>
      <c r="B69" s="12"/>
      <c r="C69" s="7" t="s">
        <v>14</v>
      </c>
      <c r="D69" s="7">
        <v>16</v>
      </c>
      <c r="E69" s="7">
        <v>10</v>
      </c>
      <c r="F69" s="7" t="s">
        <v>12</v>
      </c>
      <c r="G69" s="9">
        <f>SUM(D69*E69)/144</f>
        <v>1.1111111111111112</v>
      </c>
      <c r="I69" t="s">
        <v>12</v>
      </c>
      <c r="J69" t="s">
        <v>12</v>
      </c>
      <c r="K69" t="s">
        <v>12</v>
      </c>
    </row>
    <row r="70" spans="1:11" ht="16.5" x14ac:dyDescent="0.3">
      <c r="A70" s="3"/>
      <c r="B70" s="17"/>
      <c r="C70" s="7" t="s">
        <v>13</v>
      </c>
      <c r="D70" s="7">
        <v>16</v>
      </c>
      <c r="E70" s="7">
        <v>10</v>
      </c>
      <c r="F70" s="7">
        <v>4.75</v>
      </c>
      <c r="G70" s="9">
        <f>SUM(D70+E70)/6*F70</f>
        <v>20.583333333333332</v>
      </c>
      <c r="I70" t="s">
        <v>12</v>
      </c>
      <c r="J70" t="s">
        <v>12</v>
      </c>
      <c r="K70" t="s">
        <v>12</v>
      </c>
    </row>
    <row r="71" spans="1:11" ht="16.5" x14ac:dyDescent="0.3">
      <c r="A71" s="3"/>
      <c r="B71" s="17"/>
      <c r="C71" s="7" t="s">
        <v>14</v>
      </c>
      <c r="D71" s="7">
        <v>16</v>
      </c>
      <c r="E71" s="7">
        <v>10</v>
      </c>
      <c r="F71" s="7" t="s">
        <v>12</v>
      </c>
      <c r="G71" s="9">
        <f>SUM(D71*E71)/144</f>
        <v>1.1111111111111112</v>
      </c>
      <c r="I71" t="s">
        <v>12</v>
      </c>
    </row>
    <row r="72" spans="1:11" ht="16.5" x14ac:dyDescent="0.3">
      <c r="A72" s="3"/>
      <c r="B72" s="17" t="s">
        <v>18</v>
      </c>
      <c r="C72" s="7" t="s">
        <v>15</v>
      </c>
      <c r="D72" s="7">
        <v>12</v>
      </c>
      <c r="E72" s="7">
        <v>12</v>
      </c>
      <c r="F72" s="7">
        <v>0.5</v>
      </c>
      <c r="G72" s="9">
        <f>SUM(D72+E72)/6*F72*2</f>
        <v>4</v>
      </c>
    </row>
    <row r="73" spans="1:11" ht="16.5" x14ac:dyDescent="0.3">
      <c r="A73" s="3"/>
      <c r="B73" s="17"/>
      <c r="C73" s="7" t="s">
        <v>27</v>
      </c>
      <c r="D73" s="7">
        <v>32</v>
      </c>
      <c r="E73" s="7">
        <v>14</v>
      </c>
      <c r="F73" s="7">
        <v>1.66</v>
      </c>
      <c r="G73" s="9">
        <f>SUM(D73+E73)/6*F73</f>
        <v>12.726666666666667</v>
      </c>
    </row>
    <row r="74" spans="1:11" ht="16.5" x14ac:dyDescent="0.3">
      <c r="A74" s="3"/>
      <c r="B74" s="17"/>
      <c r="C74" s="7" t="s">
        <v>14</v>
      </c>
      <c r="D74" s="7">
        <v>32</v>
      </c>
      <c r="E74" s="7">
        <v>14</v>
      </c>
      <c r="F74" s="7" t="s">
        <v>12</v>
      </c>
      <c r="G74" s="9">
        <f>SUM(D74*E74)/144</f>
        <v>3.1111111111111112</v>
      </c>
    </row>
    <row r="75" spans="1:11" ht="16.5" x14ac:dyDescent="0.3">
      <c r="A75" s="3"/>
      <c r="B75" s="17"/>
      <c r="C75" s="7" t="s">
        <v>26</v>
      </c>
      <c r="D75" s="7">
        <v>18</v>
      </c>
      <c r="E75" s="7">
        <v>6</v>
      </c>
      <c r="F75" s="7">
        <v>48</v>
      </c>
      <c r="G75" s="9">
        <f>SUM(D75+E75)/6*F75</f>
        <v>192</v>
      </c>
    </row>
    <row r="76" spans="1:11" x14ac:dyDescent="0.25">
      <c r="A76" s="104" t="s">
        <v>16</v>
      </c>
      <c r="B76" s="104"/>
      <c r="C76" s="104"/>
      <c r="D76" s="104"/>
      <c r="E76" s="104"/>
      <c r="F76" s="104"/>
      <c r="G76" s="10">
        <f>SUM(G63:G75)</f>
        <v>615.2399999999999</v>
      </c>
    </row>
    <row r="77" spans="1:11" ht="16.5" x14ac:dyDescent="0.3">
      <c r="A77" s="3"/>
      <c r="B77" s="17" t="s">
        <v>24</v>
      </c>
      <c r="C77" s="93" t="s">
        <v>11</v>
      </c>
      <c r="D77" s="7">
        <v>20</v>
      </c>
      <c r="E77" s="7">
        <v>12</v>
      </c>
      <c r="F77" s="105">
        <v>1.5</v>
      </c>
      <c r="G77" s="94">
        <f>SUM(D77+E77+D78+E78)/6*F77/2</f>
        <v>7.75</v>
      </c>
    </row>
    <row r="78" spans="1:11" ht="16.5" x14ac:dyDescent="0.3">
      <c r="A78" s="3"/>
      <c r="B78" s="17" t="s">
        <v>45</v>
      </c>
      <c r="C78" s="93"/>
      <c r="D78" s="7">
        <v>20</v>
      </c>
      <c r="E78" s="7">
        <v>10</v>
      </c>
      <c r="F78" s="105"/>
      <c r="G78" s="94"/>
    </row>
    <row r="79" spans="1:11" ht="16.5" x14ac:dyDescent="0.3">
      <c r="A79" s="3"/>
      <c r="B79" s="12"/>
      <c r="C79" s="7" t="s">
        <v>13</v>
      </c>
      <c r="D79" s="7">
        <v>20</v>
      </c>
      <c r="E79" s="7">
        <v>10</v>
      </c>
      <c r="F79" s="7">
        <v>14.5</v>
      </c>
      <c r="G79" s="8">
        <f>SUM(D79+E79)/6*F79</f>
        <v>72.5</v>
      </c>
      <c r="I79" t="s">
        <v>28</v>
      </c>
      <c r="J79" t="s">
        <v>29</v>
      </c>
      <c r="K79">
        <v>2</v>
      </c>
    </row>
    <row r="80" spans="1:11" ht="16.5" x14ac:dyDescent="0.3">
      <c r="A80" s="3"/>
      <c r="B80" s="12"/>
      <c r="C80" s="93" t="s">
        <v>11</v>
      </c>
      <c r="D80" s="7">
        <v>20</v>
      </c>
      <c r="E80" s="7">
        <v>10</v>
      </c>
      <c r="F80" s="93">
        <v>1.5</v>
      </c>
      <c r="G80" s="94">
        <f>SUM(D80+E80+D81+E81)/6*F80/2</f>
        <v>7</v>
      </c>
      <c r="I80" t="s">
        <v>31</v>
      </c>
      <c r="J80" t="s">
        <v>32</v>
      </c>
      <c r="K80">
        <v>2</v>
      </c>
    </row>
    <row r="81" spans="1:11" ht="16.5" x14ac:dyDescent="0.3">
      <c r="A81" s="3"/>
      <c r="B81" s="12"/>
      <c r="C81" s="93"/>
      <c r="D81" s="7">
        <v>16</v>
      </c>
      <c r="E81" s="7">
        <v>10</v>
      </c>
      <c r="F81" s="93"/>
      <c r="G81" s="94"/>
      <c r="I81" t="s">
        <v>36</v>
      </c>
      <c r="J81" t="s">
        <v>46</v>
      </c>
      <c r="K81">
        <v>1</v>
      </c>
    </row>
    <row r="82" spans="1:11" ht="16.5" x14ac:dyDescent="0.3">
      <c r="A82" s="3"/>
      <c r="B82" s="12"/>
      <c r="C82" s="7" t="s">
        <v>13</v>
      </c>
      <c r="D82" s="7">
        <v>16</v>
      </c>
      <c r="E82" s="7">
        <v>10</v>
      </c>
      <c r="F82" s="7">
        <v>20</v>
      </c>
      <c r="G82" s="9">
        <f>SUM(D82+E82)/6*F82</f>
        <v>86.666666666666657</v>
      </c>
    </row>
    <row r="83" spans="1:11" ht="16.5" x14ac:dyDescent="0.3">
      <c r="A83" s="3"/>
      <c r="B83" s="12"/>
      <c r="C83" s="7" t="s">
        <v>14</v>
      </c>
      <c r="D83" s="7">
        <v>16</v>
      </c>
      <c r="E83" s="7">
        <v>10</v>
      </c>
      <c r="F83" s="7" t="s">
        <v>12</v>
      </c>
      <c r="G83" s="9">
        <f>SUM(D83*E83)/144</f>
        <v>1.1111111111111112</v>
      </c>
    </row>
    <row r="84" spans="1:11" ht="16.5" x14ac:dyDescent="0.3">
      <c r="A84" s="3"/>
      <c r="B84" s="17" t="s">
        <v>18</v>
      </c>
      <c r="C84" s="7" t="s">
        <v>15</v>
      </c>
      <c r="D84" s="7">
        <v>12</v>
      </c>
      <c r="E84" s="7">
        <v>12</v>
      </c>
      <c r="F84" s="7">
        <v>0.5</v>
      </c>
      <c r="G84" s="9">
        <f>SUM(D84+E84)/6*F84*2</f>
        <v>4</v>
      </c>
    </row>
    <row r="85" spans="1:11" ht="16.5" x14ac:dyDescent="0.3">
      <c r="A85" s="3"/>
      <c r="B85" s="12"/>
      <c r="C85" s="7" t="s">
        <v>27</v>
      </c>
      <c r="D85" s="7">
        <v>32</v>
      </c>
      <c r="E85" s="7">
        <v>14</v>
      </c>
      <c r="F85" s="7">
        <v>1.83</v>
      </c>
      <c r="G85" s="9">
        <f>SUM(D85+E85)/6*F85</f>
        <v>14.030000000000001</v>
      </c>
    </row>
    <row r="86" spans="1:11" ht="16.5" x14ac:dyDescent="0.3">
      <c r="A86" s="3"/>
      <c r="B86" s="12"/>
      <c r="C86" s="7" t="s">
        <v>14</v>
      </c>
      <c r="D86" s="7">
        <v>32</v>
      </c>
      <c r="E86" s="7">
        <v>14</v>
      </c>
      <c r="F86" s="7" t="s">
        <v>12</v>
      </c>
      <c r="G86" s="9">
        <f>SUM(D86*E86)/144</f>
        <v>3.1111111111111112</v>
      </c>
    </row>
    <row r="87" spans="1:11" ht="16.5" x14ac:dyDescent="0.3">
      <c r="A87" s="3"/>
      <c r="B87" s="12"/>
      <c r="C87" s="7" t="s">
        <v>26</v>
      </c>
      <c r="D87" s="7">
        <v>16</v>
      </c>
      <c r="E87" s="7">
        <v>10</v>
      </c>
      <c r="F87" s="7">
        <v>15.5</v>
      </c>
      <c r="G87" s="9">
        <f>SUM(D87+E87)/6*F87</f>
        <v>67.166666666666657</v>
      </c>
    </row>
    <row r="88" spans="1:11" x14ac:dyDescent="0.25">
      <c r="A88" s="104" t="s">
        <v>16</v>
      </c>
      <c r="B88" s="104"/>
      <c r="C88" s="104"/>
      <c r="D88" s="104"/>
      <c r="E88" s="104"/>
      <c r="F88" s="104"/>
      <c r="G88" s="10">
        <f>SUM(G77:G87)</f>
        <v>263.33555555555552</v>
      </c>
    </row>
    <row r="89" spans="1:11" ht="16.5" x14ac:dyDescent="0.3">
      <c r="A89" s="3"/>
      <c r="B89" s="17" t="s">
        <v>24</v>
      </c>
      <c r="C89" s="93" t="s">
        <v>11</v>
      </c>
      <c r="D89" s="7">
        <v>20</v>
      </c>
      <c r="E89" s="7">
        <v>12</v>
      </c>
      <c r="F89" s="105">
        <v>1.5</v>
      </c>
      <c r="G89" s="94">
        <f>SUM(D89+E89+D90+E90)/6*F89/2</f>
        <v>6.75</v>
      </c>
    </row>
    <row r="90" spans="1:11" ht="16.5" x14ac:dyDescent="0.3">
      <c r="A90" s="3"/>
      <c r="B90" s="17" t="s">
        <v>47</v>
      </c>
      <c r="C90" s="93"/>
      <c r="D90" s="7">
        <v>14</v>
      </c>
      <c r="E90" s="7">
        <v>8</v>
      </c>
      <c r="F90" s="105"/>
      <c r="G90" s="94"/>
    </row>
    <row r="91" spans="1:11" ht="16.5" x14ac:dyDescent="0.3">
      <c r="A91" s="3"/>
      <c r="B91" s="12"/>
      <c r="C91" s="7" t="s">
        <v>13</v>
      </c>
      <c r="D91" s="7">
        <v>14</v>
      </c>
      <c r="E91" s="7">
        <v>8</v>
      </c>
      <c r="F91" s="7">
        <v>9.5</v>
      </c>
      <c r="G91" s="8">
        <f>SUM(D91+E91)/6*F91</f>
        <v>34.833333333333329</v>
      </c>
    </row>
    <row r="92" spans="1:11" ht="16.5" x14ac:dyDescent="0.3">
      <c r="A92" s="3"/>
      <c r="B92" s="12"/>
      <c r="C92" s="93" t="s">
        <v>11</v>
      </c>
      <c r="D92" s="7">
        <v>14</v>
      </c>
      <c r="E92" s="7">
        <v>8</v>
      </c>
      <c r="F92" s="93">
        <v>1</v>
      </c>
      <c r="G92" s="94">
        <f>SUM(D92+E92+D93+E93)/6*F92/2</f>
        <v>3.3333333333333335</v>
      </c>
      <c r="I92" t="s">
        <v>28</v>
      </c>
      <c r="J92" t="s">
        <v>34</v>
      </c>
      <c r="K92">
        <v>1</v>
      </c>
    </row>
    <row r="93" spans="1:11" ht="16.5" x14ac:dyDescent="0.3">
      <c r="A93" s="3"/>
      <c r="B93" s="12"/>
      <c r="C93" s="93"/>
      <c r="D93" s="7">
        <v>12</v>
      </c>
      <c r="E93" s="7">
        <v>6</v>
      </c>
      <c r="F93" s="93"/>
      <c r="G93" s="94"/>
      <c r="I93" t="s">
        <v>28</v>
      </c>
      <c r="J93" t="s">
        <v>32</v>
      </c>
      <c r="K93">
        <v>2</v>
      </c>
    </row>
    <row r="94" spans="1:11" ht="16.5" x14ac:dyDescent="0.3">
      <c r="A94" s="3"/>
      <c r="B94" s="12"/>
      <c r="C94" s="7" t="s">
        <v>13</v>
      </c>
      <c r="D94" s="7">
        <v>12</v>
      </c>
      <c r="E94" s="7">
        <v>6</v>
      </c>
      <c r="F94" s="7">
        <v>9</v>
      </c>
      <c r="G94" s="9">
        <f>SUM(D94+E94)/6*F94</f>
        <v>27</v>
      </c>
      <c r="I94" t="s">
        <v>31</v>
      </c>
      <c r="J94" t="s">
        <v>32</v>
      </c>
      <c r="K94">
        <v>2</v>
      </c>
    </row>
    <row r="95" spans="1:11" ht="16.5" x14ac:dyDescent="0.3">
      <c r="A95" s="3"/>
      <c r="B95" s="12"/>
      <c r="C95" s="7" t="s">
        <v>14</v>
      </c>
      <c r="D95" s="7">
        <v>12</v>
      </c>
      <c r="E95" s="7">
        <v>6</v>
      </c>
      <c r="F95" s="7" t="s">
        <v>12</v>
      </c>
      <c r="G95" s="9">
        <f>SUM(D95*E95)/144</f>
        <v>0.5</v>
      </c>
      <c r="I95" t="s">
        <v>36</v>
      </c>
      <c r="J95" t="s">
        <v>49</v>
      </c>
      <c r="K95">
        <v>2</v>
      </c>
    </row>
    <row r="96" spans="1:11" ht="16.5" x14ac:dyDescent="0.3">
      <c r="A96" s="3"/>
      <c r="B96" s="12"/>
      <c r="C96" s="7" t="s">
        <v>13</v>
      </c>
      <c r="D96" s="7">
        <v>12</v>
      </c>
      <c r="E96" s="7">
        <v>6</v>
      </c>
      <c r="F96" s="7">
        <v>21.16</v>
      </c>
      <c r="G96" s="9">
        <f>SUM(D96+E96)/6*F96</f>
        <v>63.480000000000004</v>
      </c>
    </row>
    <row r="97" spans="1:11" ht="16.5" x14ac:dyDescent="0.3">
      <c r="A97" s="3"/>
      <c r="B97" s="12"/>
      <c r="C97" s="7" t="s">
        <v>14</v>
      </c>
      <c r="D97" s="7">
        <v>12</v>
      </c>
      <c r="E97" s="7">
        <v>6</v>
      </c>
      <c r="F97" s="7" t="s">
        <v>12</v>
      </c>
      <c r="G97" s="9">
        <f>SUM(D97*E97)/144</f>
        <v>0.5</v>
      </c>
      <c r="I97" t="s">
        <v>50</v>
      </c>
      <c r="J97" t="s">
        <v>51</v>
      </c>
      <c r="K97">
        <v>1</v>
      </c>
    </row>
    <row r="98" spans="1:11" ht="16.5" x14ac:dyDescent="0.3">
      <c r="A98" s="3"/>
      <c r="B98" s="12"/>
      <c r="C98" s="7" t="s">
        <v>13</v>
      </c>
      <c r="D98" s="7">
        <v>8</v>
      </c>
      <c r="E98" s="7">
        <v>4</v>
      </c>
      <c r="F98" s="7">
        <v>27</v>
      </c>
      <c r="G98" s="9">
        <f>SUM(D98+E98)/6*F98</f>
        <v>54</v>
      </c>
      <c r="I98" t="s">
        <v>50</v>
      </c>
      <c r="J98" t="s">
        <v>52</v>
      </c>
      <c r="K98">
        <v>1</v>
      </c>
    </row>
    <row r="99" spans="1:11" ht="16.5" x14ac:dyDescent="0.3">
      <c r="A99" s="3"/>
      <c r="B99" s="12"/>
      <c r="C99" s="7" t="s">
        <v>14</v>
      </c>
      <c r="D99" s="7">
        <v>8</v>
      </c>
      <c r="E99" s="7">
        <v>4</v>
      </c>
      <c r="F99" s="7" t="s">
        <v>12</v>
      </c>
      <c r="G99" s="9">
        <f>SUM(D99*E99)/144</f>
        <v>0.22222222222222221</v>
      </c>
      <c r="I99" t="s">
        <v>50</v>
      </c>
      <c r="J99" t="s">
        <v>49</v>
      </c>
      <c r="K99">
        <v>1</v>
      </c>
    </row>
    <row r="100" spans="1:11" ht="16.5" x14ac:dyDescent="0.3">
      <c r="A100" s="3"/>
      <c r="B100" s="17" t="s">
        <v>18</v>
      </c>
      <c r="C100" s="7" t="s">
        <v>15</v>
      </c>
      <c r="D100" s="7">
        <v>9</v>
      </c>
      <c r="E100" s="7">
        <v>9</v>
      </c>
      <c r="F100" s="7">
        <v>0.5</v>
      </c>
      <c r="G100" s="9">
        <f>SUM(D100+E100)/6*F100*2</f>
        <v>3</v>
      </c>
      <c r="I100" t="s">
        <v>50</v>
      </c>
      <c r="J100" t="s">
        <v>40</v>
      </c>
      <c r="K100">
        <v>1</v>
      </c>
    </row>
    <row r="101" spans="1:11" ht="16.5" x14ac:dyDescent="0.3">
      <c r="A101" s="3"/>
      <c r="B101" s="17" t="s">
        <v>48</v>
      </c>
      <c r="C101" s="7" t="s">
        <v>15</v>
      </c>
      <c r="D101" s="7">
        <v>6</v>
      </c>
      <c r="E101" s="7">
        <v>6</v>
      </c>
      <c r="F101" s="7">
        <v>0.5</v>
      </c>
      <c r="G101" s="9">
        <f>SUM(D101+E101)/6*F101</f>
        <v>1</v>
      </c>
      <c r="I101" t="s">
        <v>50</v>
      </c>
      <c r="J101" t="s">
        <v>39</v>
      </c>
      <c r="K101">
        <v>1</v>
      </c>
    </row>
    <row r="102" spans="1:11" ht="16.5" x14ac:dyDescent="0.3">
      <c r="A102" s="3"/>
      <c r="B102" s="17"/>
      <c r="C102" s="7" t="s">
        <v>27</v>
      </c>
      <c r="D102" s="7">
        <v>37</v>
      </c>
      <c r="E102" s="7">
        <v>16</v>
      </c>
      <c r="F102" s="7">
        <v>3</v>
      </c>
      <c r="G102" s="9">
        <f>SUM(D102+E102)/6*F102</f>
        <v>26.5</v>
      </c>
    </row>
    <row r="103" spans="1:11" ht="16.5" x14ac:dyDescent="0.3">
      <c r="A103" s="3"/>
      <c r="B103" s="17"/>
      <c r="C103" s="7" t="s">
        <v>14</v>
      </c>
      <c r="D103" s="7">
        <v>37</v>
      </c>
      <c r="E103" s="7">
        <v>16</v>
      </c>
      <c r="F103" s="7" t="s">
        <v>12</v>
      </c>
      <c r="G103" s="9">
        <f>SUM(D103*E103)/144</f>
        <v>4.1111111111111107</v>
      </c>
    </row>
    <row r="104" spans="1:11" ht="16.5" x14ac:dyDescent="0.3">
      <c r="A104" s="3"/>
      <c r="B104" s="17"/>
      <c r="C104" s="7" t="s">
        <v>26</v>
      </c>
      <c r="D104" s="7">
        <v>12</v>
      </c>
      <c r="E104" s="7">
        <v>8</v>
      </c>
      <c r="F104" s="7">
        <v>14</v>
      </c>
      <c r="G104" s="9">
        <f>SUM(D104+E104)/6*F104</f>
        <v>46.666666666666671</v>
      </c>
    </row>
    <row r="105" spans="1:11" ht="16.5" x14ac:dyDescent="0.3">
      <c r="A105" s="3"/>
      <c r="B105" s="18"/>
      <c r="C105" s="7" t="s">
        <v>20</v>
      </c>
      <c r="D105" s="7">
        <v>20</v>
      </c>
      <c r="E105" s="7">
        <v>10</v>
      </c>
      <c r="F105" s="7">
        <v>148.25</v>
      </c>
      <c r="G105" s="9">
        <f>SUM(D105+E105)/6*F105</f>
        <v>741.25</v>
      </c>
    </row>
    <row r="106" spans="1:11" ht="16.5" x14ac:dyDescent="0.3">
      <c r="A106" s="3"/>
      <c r="B106" s="18"/>
      <c r="C106" s="7" t="s">
        <v>20</v>
      </c>
      <c r="D106" s="7">
        <v>16</v>
      </c>
      <c r="E106" s="7">
        <v>8</v>
      </c>
      <c r="F106" s="7">
        <v>26.5</v>
      </c>
      <c r="G106" s="9">
        <f t="shared" ref="G106:G109" si="0">SUM(D106+E106)/6*F106</f>
        <v>106</v>
      </c>
    </row>
    <row r="107" spans="1:11" ht="16.5" x14ac:dyDescent="0.3">
      <c r="A107" s="3"/>
      <c r="B107" s="18"/>
      <c r="C107" s="7" t="s">
        <v>20</v>
      </c>
      <c r="D107" s="7">
        <v>12</v>
      </c>
      <c r="E107" s="7">
        <v>8</v>
      </c>
      <c r="F107" s="7">
        <v>4</v>
      </c>
      <c r="G107" s="9">
        <f t="shared" si="0"/>
        <v>13.333333333333334</v>
      </c>
    </row>
    <row r="108" spans="1:11" ht="16.5" x14ac:dyDescent="0.3">
      <c r="A108" s="3"/>
      <c r="B108" s="18"/>
      <c r="C108" s="7" t="s">
        <v>20</v>
      </c>
      <c r="D108" s="7">
        <v>12</v>
      </c>
      <c r="E108" s="7">
        <v>8</v>
      </c>
      <c r="F108" s="7">
        <v>48.5</v>
      </c>
      <c r="G108" s="9">
        <f t="shared" si="0"/>
        <v>161.66666666666669</v>
      </c>
    </row>
    <row r="109" spans="1:11" ht="16.5" x14ac:dyDescent="0.3">
      <c r="A109" s="3"/>
      <c r="B109" s="18"/>
      <c r="C109" s="7" t="s">
        <v>20</v>
      </c>
      <c r="D109" s="7">
        <v>8</v>
      </c>
      <c r="E109" s="7">
        <v>6</v>
      </c>
      <c r="F109" s="7">
        <v>7</v>
      </c>
      <c r="G109" s="9">
        <f t="shared" si="0"/>
        <v>16.333333333333336</v>
      </c>
    </row>
    <row r="110" spans="1:11" ht="16.5" x14ac:dyDescent="0.3">
      <c r="A110" s="3"/>
      <c r="B110" s="18"/>
      <c r="C110" s="7" t="s">
        <v>27</v>
      </c>
      <c r="D110" s="7">
        <v>20</v>
      </c>
      <c r="E110" s="7">
        <v>10</v>
      </c>
      <c r="F110" s="7">
        <v>1</v>
      </c>
      <c r="G110" s="9">
        <f>SUM(D110+E110)/6*F110</f>
        <v>5</v>
      </c>
    </row>
    <row r="111" spans="1:11" x14ac:dyDescent="0.25">
      <c r="A111" s="104" t="s">
        <v>16</v>
      </c>
      <c r="B111" s="104"/>
      <c r="C111" s="104"/>
      <c r="D111" s="104"/>
      <c r="E111" s="104"/>
      <c r="F111" s="104"/>
      <c r="G111" s="10">
        <f>SUM(G89:G110)</f>
        <v>1315.4799999999998</v>
      </c>
      <c r="H111" s="20">
        <f>SUM(G111+G88+G76+G62)</f>
        <v>2938.6255555555554</v>
      </c>
    </row>
    <row r="112" spans="1:11" ht="16.5" x14ac:dyDescent="0.3">
      <c r="A112" s="3"/>
      <c r="B112" s="18" t="s">
        <v>24</v>
      </c>
      <c r="C112" s="93" t="s">
        <v>11</v>
      </c>
      <c r="D112" s="7">
        <v>20</v>
      </c>
      <c r="E112" s="7">
        <v>12</v>
      </c>
      <c r="F112" s="105">
        <v>1.5</v>
      </c>
      <c r="G112" s="94">
        <f>SUM(D112+E112+D113+E113)/6*F112/2</f>
        <v>10</v>
      </c>
    </row>
    <row r="113" spans="1:11" ht="16.5" x14ac:dyDescent="0.3">
      <c r="A113" s="3"/>
      <c r="B113" s="18" t="s">
        <v>53</v>
      </c>
      <c r="C113" s="93"/>
      <c r="D113" s="7">
        <v>36</v>
      </c>
      <c r="E113" s="7">
        <v>12</v>
      </c>
      <c r="F113" s="105"/>
      <c r="G113" s="94"/>
    </row>
    <row r="114" spans="1:11" ht="16.5" x14ac:dyDescent="0.3">
      <c r="A114" s="3"/>
      <c r="B114" s="18"/>
      <c r="C114" s="7" t="s">
        <v>13</v>
      </c>
      <c r="D114" s="7">
        <v>36</v>
      </c>
      <c r="E114" s="7">
        <v>12</v>
      </c>
      <c r="F114" s="7">
        <v>38.83</v>
      </c>
      <c r="G114" s="8">
        <f>SUM(D114+E114)/6*F114</f>
        <v>310.64</v>
      </c>
      <c r="I114" t="s">
        <v>12</v>
      </c>
      <c r="J114" t="s">
        <v>12</v>
      </c>
      <c r="K114" t="s">
        <v>12</v>
      </c>
    </row>
    <row r="115" spans="1:11" ht="16.5" x14ac:dyDescent="0.3">
      <c r="A115" s="3"/>
      <c r="B115" s="18"/>
      <c r="C115" s="93" t="s">
        <v>11</v>
      </c>
      <c r="D115" s="7">
        <v>36</v>
      </c>
      <c r="E115" s="7">
        <v>12</v>
      </c>
      <c r="F115" s="93">
        <v>1.5</v>
      </c>
      <c r="G115" s="94">
        <f>SUM(D115+E115+D116+E116)/6*F115/2</f>
        <v>10.75</v>
      </c>
      <c r="I115" t="s">
        <v>12</v>
      </c>
      <c r="J115" t="s">
        <v>12</v>
      </c>
      <c r="K115" t="s">
        <v>12</v>
      </c>
    </row>
    <row r="116" spans="1:11" ht="16.5" x14ac:dyDescent="0.3">
      <c r="A116" s="3"/>
      <c r="B116" s="18"/>
      <c r="C116" s="93"/>
      <c r="D116" s="7">
        <v>26</v>
      </c>
      <c r="E116" s="7">
        <v>12</v>
      </c>
      <c r="F116" s="93"/>
      <c r="G116" s="94"/>
      <c r="I116" t="s">
        <v>12</v>
      </c>
      <c r="J116" t="s">
        <v>12</v>
      </c>
      <c r="K116" t="s">
        <v>12</v>
      </c>
    </row>
    <row r="117" spans="1:11" ht="16.5" x14ac:dyDescent="0.3">
      <c r="A117" s="3"/>
      <c r="B117" s="18"/>
      <c r="C117" s="7" t="s">
        <v>13</v>
      </c>
      <c r="D117" s="7">
        <v>26</v>
      </c>
      <c r="E117" s="7">
        <v>12</v>
      </c>
      <c r="F117" s="7">
        <v>16.75</v>
      </c>
      <c r="G117" s="9">
        <f>SUM(D117+E117)/6*F117</f>
        <v>106.08333333333333</v>
      </c>
      <c r="I117" t="s">
        <v>12</v>
      </c>
      <c r="J117" t="s">
        <v>12</v>
      </c>
      <c r="K117" t="s">
        <v>12</v>
      </c>
    </row>
    <row r="118" spans="1:11" ht="16.5" x14ac:dyDescent="0.3">
      <c r="A118" s="3"/>
      <c r="B118" s="18" t="s">
        <v>12</v>
      </c>
      <c r="C118" s="93" t="s">
        <v>11</v>
      </c>
      <c r="D118" s="7">
        <v>26</v>
      </c>
      <c r="E118" s="7">
        <v>12</v>
      </c>
      <c r="F118" s="105">
        <v>1.5</v>
      </c>
      <c r="G118" s="94">
        <f>SUM(D118+E118+D119+E119)/6*F118/2</f>
        <v>8.5</v>
      </c>
    </row>
    <row r="119" spans="1:11" ht="16.5" x14ac:dyDescent="0.3">
      <c r="A119" s="3"/>
      <c r="B119" s="18" t="s">
        <v>12</v>
      </c>
      <c r="C119" s="93"/>
      <c r="D119" s="7">
        <v>22</v>
      </c>
      <c r="E119" s="7">
        <v>8</v>
      </c>
      <c r="F119" s="105"/>
      <c r="G119" s="94"/>
      <c r="I119" t="s">
        <v>28</v>
      </c>
      <c r="J119" t="s">
        <v>33</v>
      </c>
      <c r="K119">
        <v>3</v>
      </c>
    </row>
    <row r="120" spans="1:11" ht="16.5" x14ac:dyDescent="0.3">
      <c r="A120" s="3"/>
      <c r="B120" s="18"/>
      <c r="C120" s="7" t="s">
        <v>13</v>
      </c>
      <c r="D120" s="7">
        <v>22</v>
      </c>
      <c r="E120" s="7">
        <v>8</v>
      </c>
      <c r="F120" s="7">
        <v>25.83</v>
      </c>
      <c r="G120" s="8">
        <f>SUM(D120+E120)/6*F120</f>
        <v>129.14999999999998</v>
      </c>
      <c r="I120" t="s">
        <v>31</v>
      </c>
      <c r="J120" t="s">
        <v>29</v>
      </c>
      <c r="K120">
        <v>3</v>
      </c>
    </row>
    <row r="121" spans="1:11" ht="16.5" x14ac:dyDescent="0.3">
      <c r="A121" s="3"/>
      <c r="B121" s="18"/>
      <c r="C121" s="7" t="s">
        <v>14</v>
      </c>
      <c r="D121" s="7">
        <v>22</v>
      </c>
      <c r="E121" s="7">
        <v>8</v>
      </c>
      <c r="F121" s="7" t="s">
        <v>12</v>
      </c>
      <c r="G121" s="9">
        <f>SUM(D121*E121)/144</f>
        <v>1.2222222222222223</v>
      </c>
      <c r="I121" t="s">
        <v>36</v>
      </c>
      <c r="J121" t="s">
        <v>57</v>
      </c>
      <c r="K121">
        <v>3</v>
      </c>
    </row>
    <row r="122" spans="1:11" ht="16.5" x14ac:dyDescent="0.3">
      <c r="A122" s="3"/>
      <c r="B122" s="18"/>
      <c r="C122" s="7" t="s">
        <v>13</v>
      </c>
      <c r="D122" s="7">
        <v>22</v>
      </c>
      <c r="E122" s="7">
        <v>8</v>
      </c>
      <c r="F122" s="7">
        <v>10.16</v>
      </c>
      <c r="G122" s="9">
        <f>SUM(D122+E122)/6*F122</f>
        <v>50.8</v>
      </c>
      <c r="I122" t="s">
        <v>36</v>
      </c>
      <c r="J122" t="s">
        <v>58</v>
      </c>
      <c r="K122">
        <v>1</v>
      </c>
    </row>
    <row r="123" spans="1:11" ht="16.5" x14ac:dyDescent="0.3">
      <c r="A123" s="3"/>
      <c r="B123" s="18"/>
      <c r="C123" s="7" t="s">
        <v>14</v>
      </c>
      <c r="D123" s="7">
        <v>22</v>
      </c>
      <c r="E123" s="7">
        <v>8</v>
      </c>
      <c r="F123" s="7" t="s">
        <v>12</v>
      </c>
      <c r="G123" s="9">
        <f>SUM(D123*E123)/144</f>
        <v>1.2222222222222223</v>
      </c>
      <c r="I123" t="s">
        <v>12</v>
      </c>
      <c r="J123" t="s">
        <v>12</v>
      </c>
      <c r="K123" t="s">
        <v>12</v>
      </c>
    </row>
    <row r="124" spans="1:11" ht="16.5" x14ac:dyDescent="0.3">
      <c r="A124" s="3"/>
      <c r="B124" s="18"/>
      <c r="C124" s="7" t="s">
        <v>13</v>
      </c>
      <c r="D124" s="7">
        <v>22</v>
      </c>
      <c r="E124" s="7">
        <v>8</v>
      </c>
      <c r="F124" s="7">
        <v>9</v>
      </c>
      <c r="G124" s="9">
        <f>SUM(D124+E124)/6*F124</f>
        <v>45</v>
      </c>
      <c r="I124" t="s">
        <v>12</v>
      </c>
      <c r="J124" t="s">
        <v>12</v>
      </c>
      <c r="K124" t="s">
        <v>12</v>
      </c>
    </row>
    <row r="125" spans="1:11" ht="16.5" x14ac:dyDescent="0.3">
      <c r="A125" s="3"/>
      <c r="B125" s="18"/>
      <c r="C125" s="7" t="s">
        <v>14</v>
      </c>
      <c r="D125" s="7">
        <v>22</v>
      </c>
      <c r="E125" s="7">
        <v>8</v>
      </c>
      <c r="F125" s="7" t="s">
        <v>12</v>
      </c>
      <c r="G125" s="9">
        <f>SUM(D125*E125)/144</f>
        <v>1.2222222222222223</v>
      </c>
    </row>
    <row r="126" spans="1:11" ht="16.5" x14ac:dyDescent="0.3">
      <c r="A126" s="3"/>
      <c r="B126" s="18" t="s">
        <v>17</v>
      </c>
      <c r="C126" s="7" t="s">
        <v>15</v>
      </c>
      <c r="D126" s="7">
        <v>18</v>
      </c>
      <c r="E126" s="7">
        <v>18</v>
      </c>
      <c r="F126" s="7">
        <v>0.5</v>
      </c>
      <c r="G126" s="9">
        <f>SUM(D126+E126)/6*F126*3</f>
        <v>9</v>
      </c>
    </row>
    <row r="127" spans="1:11" ht="16.5" x14ac:dyDescent="0.3">
      <c r="A127" s="3"/>
      <c r="B127" s="18"/>
      <c r="C127" s="7" t="s">
        <v>27</v>
      </c>
      <c r="D127" s="7">
        <v>40</v>
      </c>
      <c r="E127" s="7">
        <v>15</v>
      </c>
      <c r="F127" s="7">
        <v>3</v>
      </c>
      <c r="G127" s="9">
        <f>SUM(D127+E127)/6*F127</f>
        <v>27.5</v>
      </c>
    </row>
    <row r="128" spans="1:11" ht="16.5" x14ac:dyDescent="0.3">
      <c r="A128" s="3"/>
      <c r="B128" s="18"/>
      <c r="C128" s="7" t="s">
        <v>14</v>
      </c>
      <c r="D128" s="7">
        <v>40</v>
      </c>
      <c r="E128" s="7">
        <v>15</v>
      </c>
      <c r="F128" s="7" t="s">
        <v>12</v>
      </c>
      <c r="G128" s="9">
        <f>SUM(D128*E128)/144</f>
        <v>4.166666666666667</v>
      </c>
    </row>
    <row r="129" spans="1:11" ht="16.5" x14ac:dyDescent="0.3">
      <c r="A129" s="3"/>
      <c r="B129" s="18"/>
      <c r="C129" s="7" t="s">
        <v>26</v>
      </c>
      <c r="D129" s="7">
        <v>30</v>
      </c>
      <c r="E129" s="7">
        <v>12</v>
      </c>
      <c r="F129" s="7">
        <v>19</v>
      </c>
      <c r="G129" s="9">
        <f>SUM(D129+E129)/6*F129</f>
        <v>133</v>
      </c>
    </row>
    <row r="130" spans="1:11" x14ac:dyDescent="0.25">
      <c r="A130" s="104" t="s">
        <v>16</v>
      </c>
      <c r="B130" s="104"/>
      <c r="C130" s="104"/>
      <c r="D130" s="104"/>
      <c r="E130" s="104"/>
      <c r="F130" s="104"/>
      <c r="G130" s="10">
        <f>SUM(G112:G129)</f>
        <v>848.25666666666632</v>
      </c>
    </row>
    <row r="131" spans="1:11" ht="16.5" x14ac:dyDescent="0.3">
      <c r="A131" s="3"/>
      <c r="B131" s="18" t="s">
        <v>24</v>
      </c>
      <c r="C131" s="93" t="s">
        <v>11</v>
      </c>
      <c r="D131" s="7">
        <v>20</v>
      </c>
      <c r="E131" s="7">
        <v>12</v>
      </c>
      <c r="F131" s="105">
        <v>1.5</v>
      </c>
      <c r="G131" s="94">
        <f>SUM(D131+E131+D132+E132)/6*F131/2</f>
        <v>8.25</v>
      </c>
    </row>
    <row r="132" spans="1:11" ht="16.5" x14ac:dyDescent="0.3">
      <c r="A132" s="3"/>
      <c r="B132" s="18" t="s">
        <v>54</v>
      </c>
      <c r="C132" s="93"/>
      <c r="D132" s="7">
        <v>24</v>
      </c>
      <c r="E132" s="7">
        <v>10</v>
      </c>
      <c r="F132" s="105"/>
      <c r="G132" s="94"/>
    </row>
    <row r="133" spans="1:11" ht="16.5" x14ac:dyDescent="0.3">
      <c r="A133" s="3"/>
      <c r="B133" s="18"/>
      <c r="C133" s="7" t="s">
        <v>13</v>
      </c>
      <c r="D133" s="7">
        <v>24</v>
      </c>
      <c r="E133" s="7">
        <v>10</v>
      </c>
      <c r="F133" s="7">
        <v>52.33</v>
      </c>
      <c r="G133" s="8">
        <f>SUM(D133+E133)/6*F133</f>
        <v>296.53666666666669</v>
      </c>
    </row>
    <row r="134" spans="1:11" ht="16.5" x14ac:dyDescent="0.3">
      <c r="A134" s="3"/>
      <c r="B134" s="18"/>
      <c r="C134" s="93" t="s">
        <v>11</v>
      </c>
      <c r="D134" s="7">
        <v>24</v>
      </c>
      <c r="E134" s="7">
        <v>10</v>
      </c>
      <c r="F134" s="93">
        <v>1.5</v>
      </c>
      <c r="G134" s="94">
        <f>SUM(D134+E134+D135+E135)/6*F134/2</f>
        <v>7.5</v>
      </c>
      <c r="I134" t="s">
        <v>28</v>
      </c>
      <c r="J134" t="s">
        <v>30</v>
      </c>
      <c r="K134">
        <v>2</v>
      </c>
    </row>
    <row r="135" spans="1:11" ht="16.5" x14ac:dyDescent="0.3">
      <c r="A135" s="3"/>
      <c r="B135" s="18"/>
      <c r="C135" s="93"/>
      <c r="D135" s="7">
        <v>16</v>
      </c>
      <c r="E135" s="7">
        <v>10</v>
      </c>
      <c r="F135" s="93"/>
      <c r="G135" s="94"/>
      <c r="I135" t="s">
        <v>31</v>
      </c>
      <c r="J135" t="s">
        <v>29</v>
      </c>
      <c r="K135">
        <v>2</v>
      </c>
    </row>
    <row r="136" spans="1:11" ht="16.5" x14ac:dyDescent="0.3">
      <c r="A136" s="3"/>
      <c r="B136" s="18"/>
      <c r="C136" s="7" t="s">
        <v>13</v>
      </c>
      <c r="D136" s="7">
        <v>16</v>
      </c>
      <c r="E136" s="7">
        <v>10</v>
      </c>
      <c r="F136" s="7">
        <v>24</v>
      </c>
      <c r="G136" s="9">
        <f>SUM(D136+E136)/6*F136</f>
        <v>104</v>
      </c>
      <c r="I136" t="s">
        <v>36</v>
      </c>
      <c r="J136" t="s">
        <v>46</v>
      </c>
      <c r="K136">
        <v>2</v>
      </c>
    </row>
    <row r="137" spans="1:11" ht="16.5" x14ac:dyDescent="0.3">
      <c r="A137" s="3"/>
      <c r="B137" s="18"/>
      <c r="C137" s="7" t="s">
        <v>14</v>
      </c>
      <c r="D137" s="7">
        <v>16</v>
      </c>
      <c r="E137" s="7">
        <v>10</v>
      </c>
      <c r="F137" s="7" t="s">
        <v>12</v>
      </c>
      <c r="G137" s="9">
        <f>SUM(D137*E137)/144</f>
        <v>1.1111111111111112</v>
      </c>
      <c r="I137" t="s">
        <v>12</v>
      </c>
      <c r="J137" t="s">
        <v>12</v>
      </c>
      <c r="K137" t="s">
        <v>12</v>
      </c>
    </row>
    <row r="138" spans="1:11" ht="16.5" x14ac:dyDescent="0.3">
      <c r="A138" s="3"/>
      <c r="B138" s="18"/>
      <c r="C138" s="7" t="s">
        <v>13</v>
      </c>
      <c r="D138" s="7">
        <v>16</v>
      </c>
      <c r="E138" s="7">
        <v>10</v>
      </c>
      <c r="F138" s="7">
        <v>4.83</v>
      </c>
      <c r="G138" s="9">
        <f>SUM(D138+E138)/6*F138</f>
        <v>20.93</v>
      </c>
      <c r="I138" t="s">
        <v>12</v>
      </c>
      <c r="J138" t="s">
        <v>12</v>
      </c>
      <c r="K138" t="s">
        <v>12</v>
      </c>
    </row>
    <row r="139" spans="1:11" ht="16.5" x14ac:dyDescent="0.3">
      <c r="A139" s="3"/>
      <c r="B139" s="18"/>
      <c r="C139" s="7" t="s">
        <v>14</v>
      </c>
      <c r="D139" s="7">
        <v>16</v>
      </c>
      <c r="E139" s="7">
        <v>10</v>
      </c>
      <c r="F139" s="7" t="s">
        <v>12</v>
      </c>
      <c r="G139" s="9">
        <f>SUM(D139*E139)/144</f>
        <v>1.1111111111111112</v>
      </c>
      <c r="I139" t="s">
        <v>12</v>
      </c>
    </row>
    <row r="140" spans="1:11" ht="16.5" x14ac:dyDescent="0.3">
      <c r="A140" s="3"/>
      <c r="B140" s="18" t="s">
        <v>18</v>
      </c>
      <c r="C140" s="7" t="s">
        <v>15</v>
      </c>
      <c r="D140" s="7">
        <v>15</v>
      </c>
      <c r="E140" s="7">
        <v>15</v>
      </c>
      <c r="F140" s="7">
        <v>0.5</v>
      </c>
      <c r="G140" s="9">
        <f>SUM(D140+E140)/6*F140*2</f>
        <v>5</v>
      </c>
    </row>
    <row r="141" spans="1:11" ht="16.5" x14ac:dyDescent="0.3">
      <c r="A141" s="3"/>
      <c r="B141" s="18"/>
      <c r="C141" s="7" t="s">
        <v>27</v>
      </c>
      <c r="D141" s="7">
        <v>32</v>
      </c>
      <c r="E141" s="7">
        <v>14</v>
      </c>
      <c r="F141" s="7">
        <v>1.66</v>
      </c>
      <c r="G141" s="9">
        <f>SUM(D141+E141)/6*F141</f>
        <v>12.726666666666667</v>
      </c>
    </row>
    <row r="142" spans="1:11" ht="16.5" x14ac:dyDescent="0.3">
      <c r="A142" s="3"/>
      <c r="B142" s="18"/>
      <c r="C142" s="7" t="s">
        <v>14</v>
      </c>
      <c r="D142" s="7">
        <v>32</v>
      </c>
      <c r="E142" s="7">
        <v>14</v>
      </c>
      <c r="F142" s="7" t="s">
        <v>12</v>
      </c>
      <c r="G142" s="9">
        <f>SUM(D142*E142)/144</f>
        <v>3.1111111111111112</v>
      </c>
    </row>
    <row r="143" spans="1:11" ht="16.5" x14ac:dyDescent="0.3">
      <c r="A143" s="3"/>
      <c r="B143" s="18"/>
      <c r="C143" s="7" t="s">
        <v>26</v>
      </c>
      <c r="D143" s="7">
        <v>18</v>
      </c>
      <c r="E143" s="7">
        <v>10</v>
      </c>
      <c r="F143" s="7">
        <v>48.25</v>
      </c>
      <c r="G143" s="9">
        <f>SUM(D143+E143)/6*F143</f>
        <v>225.16666666666669</v>
      </c>
    </row>
    <row r="144" spans="1:11" x14ac:dyDescent="0.25">
      <c r="A144" s="104" t="s">
        <v>16</v>
      </c>
      <c r="B144" s="104"/>
      <c r="C144" s="104"/>
      <c r="D144" s="104"/>
      <c r="E144" s="104"/>
      <c r="F144" s="104"/>
      <c r="G144" s="10">
        <f>SUM(G131:G143)</f>
        <v>685.44333333333338</v>
      </c>
    </row>
    <row r="145" spans="1:11" ht="16.5" x14ac:dyDescent="0.3">
      <c r="A145" s="3"/>
      <c r="B145" s="18" t="s">
        <v>24</v>
      </c>
      <c r="C145" s="93" t="s">
        <v>11</v>
      </c>
      <c r="D145" s="7">
        <v>20</v>
      </c>
      <c r="E145" s="7">
        <v>12</v>
      </c>
      <c r="F145" s="105">
        <v>1.5</v>
      </c>
      <c r="G145" s="94">
        <f>SUM(D145+E145+D146+E146)/6*F145/2</f>
        <v>7.5</v>
      </c>
    </row>
    <row r="146" spans="1:11" ht="16.5" x14ac:dyDescent="0.3">
      <c r="A146" s="3"/>
      <c r="B146" s="18" t="s">
        <v>55</v>
      </c>
      <c r="C146" s="93"/>
      <c r="D146" s="7">
        <v>18</v>
      </c>
      <c r="E146" s="7">
        <v>10</v>
      </c>
      <c r="F146" s="105"/>
      <c r="G146" s="94"/>
    </row>
    <row r="147" spans="1:11" ht="16.5" x14ac:dyDescent="0.3">
      <c r="A147" s="3"/>
      <c r="B147" s="18"/>
      <c r="C147" s="7" t="s">
        <v>13</v>
      </c>
      <c r="D147" s="7">
        <v>18</v>
      </c>
      <c r="E147" s="7">
        <v>10</v>
      </c>
      <c r="F147" s="7">
        <v>14.25</v>
      </c>
      <c r="G147" s="8">
        <f>SUM(D147+E147)/6*F147</f>
        <v>66.5</v>
      </c>
      <c r="I147" t="s">
        <v>28</v>
      </c>
      <c r="J147" t="s">
        <v>29</v>
      </c>
      <c r="K147">
        <v>2</v>
      </c>
    </row>
    <row r="148" spans="1:11" ht="16.5" x14ac:dyDescent="0.3">
      <c r="A148" s="3"/>
      <c r="B148" s="18"/>
      <c r="C148" s="93" t="s">
        <v>11</v>
      </c>
      <c r="D148" s="7">
        <v>18</v>
      </c>
      <c r="E148" s="7">
        <v>10</v>
      </c>
      <c r="F148" s="93">
        <v>1</v>
      </c>
      <c r="G148" s="94">
        <f>SUM(D148+E148+D149+E149)/6*F148/2</f>
        <v>4.166666666666667</v>
      </c>
      <c r="I148" t="s">
        <v>31</v>
      </c>
      <c r="J148" t="s">
        <v>29</v>
      </c>
      <c r="K148">
        <v>2</v>
      </c>
    </row>
    <row r="149" spans="1:11" ht="16.5" x14ac:dyDescent="0.3">
      <c r="A149" s="3"/>
      <c r="B149" s="18"/>
      <c r="C149" s="93"/>
      <c r="D149" s="7">
        <v>14</v>
      </c>
      <c r="E149" s="7">
        <v>8</v>
      </c>
      <c r="F149" s="93"/>
      <c r="G149" s="94"/>
      <c r="I149" t="s">
        <v>36</v>
      </c>
      <c r="J149" t="s">
        <v>59</v>
      </c>
      <c r="K149">
        <v>1</v>
      </c>
    </row>
    <row r="150" spans="1:11" ht="16.5" x14ac:dyDescent="0.3">
      <c r="A150" s="3"/>
      <c r="B150" s="18"/>
      <c r="C150" s="7" t="s">
        <v>13</v>
      </c>
      <c r="D150" s="7">
        <v>14</v>
      </c>
      <c r="E150" s="7">
        <v>8</v>
      </c>
      <c r="F150" s="7">
        <v>20.25</v>
      </c>
      <c r="G150" s="9">
        <f>SUM(D150+E150)/6*F150</f>
        <v>74.25</v>
      </c>
    </row>
    <row r="151" spans="1:11" ht="16.5" x14ac:dyDescent="0.3">
      <c r="A151" s="3"/>
      <c r="B151" s="18"/>
      <c r="C151" s="7" t="s">
        <v>14</v>
      </c>
      <c r="D151" s="7">
        <v>14</v>
      </c>
      <c r="E151" s="7">
        <v>8</v>
      </c>
      <c r="F151" s="7" t="s">
        <v>12</v>
      </c>
      <c r="G151" s="9">
        <f>SUM(D151*E151)/144</f>
        <v>0.77777777777777779</v>
      </c>
    </row>
    <row r="152" spans="1:11" ht="16.5" x14ac:dyDescent="0.3">
      <c r="A152" s="3"/>
      <c r="B152" s="18" t="s">
        <v>18</v>
      </c>
      <c r="C152" s="7" t="s">
        <v>15</v>
      </c>
      <c r="D152" s="7">
        <v>12</v>
      </c>
      <c r="E152" s="7">
        <v>12</v>
      </c>
      <c r="F152" s="7">
        <v>0.5</v>
      </c>
      <c r="G152" s="9">
        <f>SUM(D152+E152)/6*F152*2</f>
        <v>4</v>
      </c>
    </row>
    <row r="153" spans="1:11" ht="16.5" x14ac:dyDescent="0.3">
      <c r="A153" s="3"/>
      <c r="B153" s="18"/>
      <c r="C153" s="7" t="s">
        <v>27</v>
      </c>
      <c r="D153" s="7">
        <v>32</v>
      </c>
      <c r="E153" s="7">
        <v>14</v>
      </c>
      <c r="F153" s="7">
        <v>1.83</v>
      </c>
      <c r="G153" s="9">
        <f>SUM(D153+E153)/6*F153</f>
        <v>14.030000000000001</v>
      </c>
    </row>
    <row r="154" spans="1:11" ht="16.5" x14ac:dyDescent="0.3">
      <c r="A154" s="3"/>
      <c r="B154" s="18"/>
      <c r="C154" s="7" t="s">
        <v>14</v>
      </c>
      <c r="D154" s="7">
        <v>32</v>
      </c>
      <c r="E154" s="7">
        <v>14</v>
      </c>
      <c r="F154" s="7" t="s">
        <v>12</v>
      </c>
      <c r="G154" s="9">
        <f>SUM(D154*E154)/144</f>
        <v>3.1111111111111112</v>
      </c>
    </row>
    <row r="155" spans="1:11" ht="16.5" x14ac:dyDescent="0.3">
      <c r="A155" s="3"/>
      <c r="B155" s="18"/>
      <c r="C155" s="7" t="s">
        <v>26</v>
      </c>
      <c r="D155" s="7">
        <v>16</v>
      </c>
      <c r="E155" s="7">
        <v>10</v>
      </c>
      <c r="F155" s="7">
        <v>15</v>
      </c>
      <c r="G155" s="9">
        <f>SUM(D155+E155)/6*F155</f>
        <v>65</v>
      </c>
    </row>
    <row r="156" spans="1:11" x14ac:dyDescent="0.25">
      <c r="A156" s="104" t="s">
        <v>16</v>
      </c>
      <c r="B156" s="104"/>
      <c r="C156" s="104"/>
      <c r="D156" s="104"/>
      <c r="E156" s="104"/>
      <c r="F156" s="104"/>
      <c r="G156" s="10">
        <f>SUM(G145:G155)</f>
        <v>239.33555555555557</v>
      </c>
    </row>
    <row r="157" spans="1:11" ht="16.5" x14ac:dyDescent="0.3">
      <c r="A157" s="3"/>
      <c r="B157" s="18" t="s">
        <v>24</v>
      </c>
      <c r="C157" s="93" t="s">
        <v>11</v>
      </c>
      <c r="D157" s="7">
        <v>20</v>
      </c>
      <c r="E157" s="7">
        <v>12</v>
      </c>
      <c r="F157" s="105">
        <v>1.5</v>
      </c>
      <c r="G157" s="94">
        <f>SUM(D157+E157+D158+E158)/6*F157/2</f>
        <v>7</v>
      </c>
    </row>
    <row r="158" spans="1:11" ht="16.5" x14ac:dyDescent="0.3">
      <c r="A158" s="3"/>
      <c r="B158" s="18" t="s">
        <v>56</v>
      </c>
      <c r="C158" s="93"/>
      <c r="D158" s="7">
        <v>14</v>
      </c>
      <c r="E158" s="7">
        <v>10</v>
      </c>
      <c r="F158" s="105"/>
      <c r="G158" s="94"/>
    </row>
    <row r="159" spans="1:11" ht="16.5" x14ac:dyDescent="0.3">
      <c r="A159" s="3"/>
      <c r="B159" s="18"/>
      <c r="C159" s="7" t="s">
        <v>13</v>
      </c>
      <c r="D159" s="7">
        <v>14</v>
      </c>
      <c r="E159" s="7">
        <v>10</v>
      </c>
      <c r="F159" s="7">
        <v>9.5</v>
      </c>
      <c r="G159" s="8">
        <f>SUM(D159+E159)/6*F159</f>
        <v>38</v>
      </c>
    </row>
    <row r="160" spans="1:11" ht="16.5" x14ac:dyDescent="0.3">
      <c r="A160" s="3"/>
      <c r="B160" s="18"/>
      <c r="C160" s="93" t="s">
        <v>11</v>
      </c>
      <c r="D160" s="7">
        <v>14</v>
      </c>
      <c r="E160" s="7">
        <v>10</v>
      </c>
      <c r="F160" s="93">
        <v>1</v>
      </c>
      <c r="G160" s="94">
        <f>SUM(D160+E160+D161+E161)/6*F160/2</f>
        <v>3.5</v>
      </c>
      <c r="I160" t="s">
        <v>28</v>
      </c>
      <c r="J160" t="s">
        <v>34</v>
      </c>
      <c r="K160">
        <v>1</v>
      </c>
    </row>
    <row r="161" spans="1:11" ht="16.5" x14ac:dyDescent="0.3">
      <c r="A161" s="3"/>
      <c r="B161" s="18"/>
      <c r="C161" s="93"/>
      <c r="D161" s="7">
        <v>12</v>
      </c>
      <c r="E161" s="7">
        <v>6</v>
      </c>
      <c r="F161" s="93"/>
      <c r="G161" s="94"/>
      <c r="I161" t="s">
        <v>28</v>
      </c>
      <c r="J161" t="s">
        <v>29</v>
      </c>
      <c r="K161">
        <v>2</v>
      </c>
    </row>
    <row r="162" spans="1:11" ht="16.5" x14ac:dyDescent="0.3">
      <c r="A162" s="3"/>
      <c r="B162" s="18"/>
      <c r="C162" s="7" t="s">
        <v>13</v>
      </c>
      <c r="D162" s="7">
        <v>12</v>
      </c>
      <c r="E162" s="7">
        <v>6</v>
      </c>
      <c r="F162" s="7">
        <v>9.25</v>
      </c>
      <c r="G162" s="9">
        <f>SUM(D162+E162)/6*F162</f>
        <v>27.75</v>
      </c>
      <c r="I162" t="s">
        <v>31</v>
      </c>
      <c r="J162" t="s">
        <v>32</v>
      </c>
      <c r="K162">
        <v>2</v>
      </c>
    </row>
    <row r="163" spans="1:11" ht="16.5" x14ac:dyDescent="0.3">
      <c r="A163" s="3"/>
      <c r="B163" s="18"/>
      <c r="C163" s="7" t="s">
        <v>14</v>
      </c>
      <c r="D163" s="7">
        <v>12</v>
      </c>
      <c r="E163" s="7">
        <v>6</v>
      </c>
      <c r="F163" s="7" t="s">
        <v>12</v>
      </c>
      <c r="G163" s="9">
        <f>SUM(D163*E163)/144</f>
        <v>0.5</v>
      </c>
      <c r="I163" t="s">
        <v>36</v>
      </c>
      <c r="J163" t="s">
        <v>49</v>
      </c>
      <c r="K163">
        <v>2</v>
      </c>
    </row>
    <row r="164" spans="1:11" ht="16.5" x14ac:dyDescent="0.3">
      <c r="A164" s="3"/>
      <c r="B164" s="18"/>
      <c r="C164" s="7" t="s">
        <v>13</v>
      </c>
      <c r="D164" s="7">
        <v>12</v>
      </c>
      <c r="E164" s="7">
        <v>6</v>
      </c>
      <c r="F164" s="7">
        <v>21.5</v>
      </c>
      <c r="G164" s="9">
        <f>SUM(D164+E164)/6*F164</f>
        <v>64.5</v>
      </c>
    </row>
    <row r="165" spans="1:11" ht="16.5" x14ac:dyDescent="0.3">
      <c r="A165" s="3"/>
      <c r="B165" s="18"/>
      <c r="C165" s="7" t="s">
        <v>14</v>
      </c>
      <c r="D165" s="7">
        <v>12</v>
      </c>
      <c r="E165" s="7">
        <v>6</v>
      </c>
      <c r="F165" s="7" t="s">
        <v>12</v>
      </c>
      <c r="G165" s="9">
        <f>SUM(D165*E165)/144</f>
        <v>0.5</v>
      </c>
      <c r="I165" t="s">
        <v>50</v>
      </c>
      <c r="J165" t="s">
        <v>51</v>
      </c>
      <c r="K165">
        <v>1</v>
      </c>
    </row>
    <row r="166" spans="1:11" ht="16.5" x14ac:dyDescent="0.3">
      <c r="A166" s="3"/>
      <c r="B166" s="18"/>
      <c r="C166" s="7" t="s">
        <v>13</v>
      </c>
      <c r="D166" s="7">
        <v>8</v>
      </c>
      <c r="E166" s="7">
        <v>4</v>
      </c>
      <c r="F166" s="7">
        <v>26.5</v>
      </c>
      <c r="G166" s="9">
        <f>SUM(D166+E166)/6*F166</f>
        <v>53</v>
      </c>
      <c r="I166" t="s">
        <v>50</v>
      </c>
      <c r="J166" t="s">
        <v>52</v>
      </c>
      <c r="K166">
        <v>1</v>
      </c>
    </row>
    <row r="167" spans="1:11" ht="16.5" x14ac:dyDescent="0.3">
      <c r="A167" s="3"/>
      <c r="B167" s="18"/>
      <c r="C167" s="7" t="s">
        <v>14</v>
      </c>
      <c r="D167" s="7">
        <v>8</v>
      </c>
      <c r="E167" s="7">
        <v>4</v>
      </c>
      <c r="F167" s="7" t="s">
        <v>12</v>
      </c>
      <c r="G167" s="9">
        <f>SUM(D167*E167)/144</f>
        <v>0.22222222222222221</v>
      </c>
      <c r="I167" t="s">
        <v>50</v>
      </c>
      <c r="J167" t="s">
        <v>49</v>
      </c>
      <c r="K167">
        <v>1</v>
      </c>
    </row>
    <row r="168" spans="1:11" ht="16.5" x14ac:dyDescent="0.3">
      <c r="A168" s="3"/>
      <c r="B168" s="18" t="s">
        <v>18</v>
      </c>
      <c r="C168" s="7" t="s">
        <v>15</v>
      </c>
      <c r="D168" s="7">
        <v>12</v>
      </c>
      <c r="E168" s="7">
        <v>12</v>
      </c>
      <c r="F168" s="7">
        <v>0.5</v>
      </c>
      <c r="G168" s="9">
        <f>SUM(D168+E168)/6*F168*2</f>
        <v>4</v>
      </c>
      <c r="I168" t="s">
        <v>50</v>
      </c>
      <c r="J168" t="s">
        <v>40</v>
      </c>
      <c r="K168">
        <v>1</v>
      </c>
    </row>
    <row r="169" spans="1:11" ht="16.5" x14ac:dyDescent="0.3">
      <c r="A169" s="3"/>
      <c r="B169" s="18" t="s">
        <v>48</v>
      </c>
      <c r="C169" s="7" t="s">
        <v>15</v>
      </c>
      <c r="D169" s="7">
        <v>6</v>
      </c>
      <c r="E169" s="7">
        <v>6</v>
      </c>
      <c r="F169" s="7">
        <v>0.5</v>
      </c>
      <c r="G169" s="9">
        <f>SUM(D169+E169)/6*F169</f>
        <v>1</v>
      </c>
      <c r="I169" t="s">
        <v>50</v>
      </c>
      <c r="J169" t="s">
        <v>39</v>
      </c>
      <c r="K169">
        <v>1</v>
      </c>
    </row>
    <row r="170" spans="1:11" ht="16.5" x14ac:dyDescent="0.3">
      <c r="A170" s="3"/>
      <c r="B170" s="18"/>
      <c r="C170" s="7" t="s">
        <v>27</v>
      </c>
      <c r="D170" s="7">
        <v>37</v>
      </c>
      <c r="E170" s="7">
        <v>16</v>
      </c>
      <c r="F170" s="7">
        <v>3</v>
      </c>
      <c r="G170" s="9">
        <f>SUM(D170+E170)/6*F170</f>
        <v>26.5</v>
      </c>
    </row>
    <row r="171" spans="1:11" ht="16.5" x14ac:dyDescent="0.3">
      <c r="A171" s="3"/>
      <c r="B171" s="18"/>
      <c r="C171" s="7" t="s">
        <v>14</v>
      </c>
      <c r="D171" s="7">
        <v>37</v>
      </c>
      <c r="E171" s="7">
        <v>16</v>
      </c>
      <c r="F171" s="7" t="s">
        <v>12</v>
      </c>
      <c r="G171" s="9">
        <f>SUM(D171*E171)/144</f>
        <v>4.1111111111111107</v>
      </c>
    </row>
    <row r="172" spans="1:11" ht="16.5" x14ac:dyDescent="0.3">
      <c r="A172" s="3"/>
      <c r="B172" s="18"/>
      <c r="C172" s="7" t="s">
        <v>26</v>
      </c>
      <c r="D172" s="7">
        <v>12</v>
      </c>
      <c r="E172" s="7">
        <v>8</v>
      </c>
      <c r="F172" s="7">
        <v>14</v>
      </c>
      <c r="G172" s="9">
        <f>SUM(D172+E172)/6*F172</f>
        <v>46.666666666666671</v>
      </c>
    </row>
    <row r="173" spans="1:11" ht="16.5" x14ac:dyDescent="0.3">
      <c r="A173" s="3"/>
      <c r="B173" s="18"/>
      <c r="C173" s="7" t="s">
        <v>20</v>
      </c>
      <c r="D173" s="7">
        <v>20</v>
      </c>
      <c r="E173" s="7">
        <v>10</v>
      </c>
      <c r="F173" s="7">
        <v>148.25</v>
      </c>
      <c r="G173" s="9">
        <f>SUM(D173+E173)/6*F173</f>
        <v>741.25</v>
      </c>
    </row>
    <row r="174" spans="1:11" ht="16.5" x14ac:dyDescent="0.3">
      <c r="A174" s="3"/>
      <c r="B174" s="18"/>
      <c r="C174" s="7" t="s">
        <v>20</v>
      </c>
      <c r="D174" s="7">
        <v>16</v>
      </c>
      <c r="E174" s="7">
        <v>8</v>
      </c>
      <c r="F174" s="7">
        <v>26.5</v>
      </c>
      <c r="G174" s="9">
        <f t="shared" ref="G174:G177" si="1">SUM(D174+E174)/6*F174</f>
        <v>106</v>
      </c>
    </row>
    <row r="175" spans="1:11" ht="16.5" x14ac:dyDescent="0.3">
      <c r="A175" s="3"/>
      <c r="B175" s="18"/>
      <c r="C175" s="7" t="s">
        <v>20</v>
      </c>
      <c r="D175" s="7">
        <v>12</v>
      </c>
      <c r="E175" s="7">
        <v>8</v>
      </c>
      <c r="F175" s="7">
        <v>4</v>
      </c>
      <c r="G175" s="9">
        <f t="shared" si="1"/>
        <v>13.333333333333334</v>
      </c>
    </row>
    <row r="176" spans="1:11" ht="16.5" x14ac:dyDescent="0.3">
      <c r="A176" s="3"/>
      <c r="B176" s="18"/>
      <c r="C176" s="7" t="s">
        <v>20</v>
      </c>
      <c r="D176" s="7">
        <v>12</v>
      </c>
      <c r="E176" s="7">
        <v>8</v>
      </c>
      <c r="F176" s="7">
        <v>48.5</v>
      </c>
      <c r="G176" s="9">
        <f t="shared" si="1"/>
        <v>161.66666666666669</v>
      </c>
    </row>
    <row r="177" spans="1:11" ht="16.5" x14ac:dyDescent="0.3">
      <c r="A177" s="3"/>
      <c r="B177" s="18"/>
      <c r="C177" s="7" t="s">
        <v>20</v>
      </c>
      <c r="D177" s="7">
        <v>8</v>
      </c>
      <c r="E177" s="7">
        <v>6</v>
      </c>
      <c r="F177" s="7">
        <v>7</v>
      </c>
      <c r="G177" s="9">
        <f t="shared" si="1"/>
        <v>16.333333333333336</v>
      </c>
    </row>
    <row r="178" spans="1:11" ht="16.5" x14ac:dyDescent="0.3">
      <c r="A178" s="3"/>
      <c r="B178" s="18"/>
      <c r="C178" s="7" t="s">
        <v>27</v>
      </c>
      <c r="D178" s="7">
        <v>20</v>
      </c>
      <c r="E178" s="7">
        <v>10</v>
      </c>
      <c r="F178" s="7">
        <v>1</v>
      </c>
      <c r="G178" s="9">
        <f>SUM(D178+E178)/6*F178</f>
        <v>5</v>
      </c>
    </row>
    <row r="179" spans="1:11" x14ac:dyDescent="0.25">
      <c r="A179" s="104" t="s">
        <v>16</v>
      </c>
      <c r="B179" s="104"/>
      <c r="C179" s="104"/>
      <c r="D179" s="104"/>
      <c r="E179" s="104"/>
      <c r="F179" s="104"/>
      <c r="G179" s="10">
        <f>SUM(G157:G178)</f>
        <v>1320.8333333333333</v>
      </c>
      <c r="H179" s="20">
        <f>SUM(G179+G156+G144+G130)</f>
        <v>3093.8688888888883</v>
      </c>
    </row>
    <row r="180" spans="1:11" ht="16.5" x14ac:dyDescent="0.3">
      <c r="A180" s="3"/>
      <c r="B180" s="18" t="s">
        <v>24</v>
      </c>
      <c r="C180" s="7" t="s">
        <v>27</v>
      </c>
      <c r="D180" s="7">
        <v>21</v>
      </c>
      <c r="E180" s="7">
        <v>14</v>
      </c>
      <c r="F180" s="7">
        <v>2</v>
      </c>
      <c r="G180" s="8">
        <f>SUM(D180+E180)/6*F180</f>
        <v>11.666666666666666</v>
      </c>
    </row>
    <row r="181" spans="1:11" ht="16.5" x14ac:dyDescent="0.3">
      <c r="A181" s="3"/>
      <c r="B181" s="18" t="s">
        <v>60</v>
      </c>
      <c r="C181" s="7" t="s">
        <v>13</v>
      </c>
      <c r="D181" s="7">
        <v>16</v>
      </c>
      <c r="E181" s="7">
        <v>12</v>
      </c>
      <c r="F181" s="7">
        <v>4.5</v>
      </c>
      <c r="G181" s="8">
        <f>SUM(D181+E181)/6*F181</f>
        <v>21</v>
      </c>
      <c r="I181" t="s">
        <v>12</v>
      </c>
      <c r="J181" t="s">
        <v>12</v>
      </c>
      <c r="K181" t="s">
        <v>12</v>
      </c>
    </row>
    <row r="182" spans="1:11" ht="16.5" x14ac:dyDescent="0.3">
      <c r="A182" s="3"/>
      <c r="B182" s="18"/>
      <c r="C182" s="93" t="s">
        <v>11</v>
      </c>
      <c r="D182" s="7">
        <v>16</v>
      </c>
      <c r="E182" s="7">
        <v>12</v>
      </c>
      <c r="F182" s="93">
        <v>1</v>
      </c>
      <c r="G182" s="94">
        <f>SUM(D182+E182+D183+E183)/6*F182/2</f>
        <v>4.333333333333333</v>
      </c>
      <c r="I182" t="s">
        <v>12</v>
      </c>
      <c r="J182" t="s">
        <v>12</v>
      </c>
      <c r="K182" t="s">
        <v>12</v>
      </c>
    </row>
    <row r="183" spans="1:11" ht="16.5" x14ac:dyDescent="0.3">
      <c r="A183" s="3"/>
      <c r="B183" s="18"/>
      <c r="C183" s="93"/>
      <c r="D183" s="7">
        <v>14</v>
      </c>
      <c r="E183" s="7">
        <v>10</v>
      </c>
      <c r="F183" s="93"/>
      <c r="G183" s="94"/>
      <c r="I183" t="s">
        <v>12</v>
      </c>
      <c r="J183" t="s">
        <v>12</v>
      </c>
      <c r="K183" t="s">
        <v>12</v>
      </c>
    </row>
    <row r="184" spans="1:11" ht="16.5" x14ac:dyDescent="0.3">
      <c r="A184" s="3"/>
      <c r="B184" s="18"/>
      <c r="C184" s="7" t="s">
        <v>13</v>
      </c>
      <c r="D184" s="7">
        <v>14</v>
      </c>
      <c r="E184" s="7">
        <v>10</v>
      </c>
      <c r="F184" s="7">
        <v>7</v>
      </c>
      <c r="G184" s="9">
        <f>SUM(D184+E184)/6*F184</f>
        <v>28</v>
      </c>
      <c r="I184" t="s">
        <v>12</v>
      </c>
      <c r="J184" t="s">
        <v>12</v>
      </c>
      <c r="K184" t="s">
        <v>12</v>
      </c>
    </row>
    <row r="185" spans="1:11" ht="16.5" x14ac:dyDescent="0.3">
      <c r="A185" s="3"/>
      <c r="B185" s="18"/>
      <c r="C185" s="7" t="s">
        <v>14</v>
      </c>
      <c r="D185" s="7">
        <v>14</v>
      </c>
      <c r="E185" s="7">
        <v>10</v>
      </c>
      <c r="F185" s="7" t="s">
        <v>12</v>
      </c>
      <c r="G185" s="9">
        <f>SUM(D185*E185)/144</f>
        <v>0.97222222222222221</v>
      </c>
    </row>
    <row r="186" spans="1:11" ht="16.5" x14ac:dyDescent="0.3">
      <c r="A186" s="3"/>
      <c r="B186" s="18" t="s">
        <v>12</v>
      </c>
      <c r="C186" s="7" t="s">
        <v>13</v>
      </c>
      <c r="D186" s="7">
        <v>14</v>
      </c>
      <c r="E186" s="7">
        <v>6</v>
      </c>
      <c r="F186" s="7">
        <v>13</v>
      </c>
      <c r="G186" s="9">
        <f>SUM(D186+E186)/6*F186</f>
        <v>43.333333333333336</v>
      </c>
      <c r="I186" t="s">
        <v>28</v>
      </c>
      <c r="J186" t="s">
        <v>29</v>
      </c>
      <c r="K186">
        <v>1</v>
      </c>
    </row>
    <row r="187" spans="1:11" ht="16.5" x14ac:dyDescent="0.3">
      <c r="A187" s="3"/>
      <c r="B187" s="18" t="s">
        <v>12</v>
      </c>
      <c r="C187" s="7" t="s">
        <v>14</v>
      </c>
      <c r="D187" s="7">
        <v>14</v>
      </c>
      <c r="E187" s="7">
        <v>6</v>
      </c>
      <c r="F187" s="7" t="s">
        <v>12</v>
      </c>
      <c r="G187" s="9">
        <f>SUM(D187*E187)/144</f>
        <v>0.58333333333333337</v>
      </c>
      <c r="I187" t="s">
        <v>28</v>
      </c>
      <c r="J187" t="s">
        <v>32</v>
      </c>
      <c r="K187">
        <v>3</v>
      </c>
    </row>
    <row r="188" spans="1:11" ht="16.5" x14ac:dyDescent="0.3">
      <c r="A188" s="3"/>
      <c r="B188" s="18"/>
      <c r="C188" s="7" t="s">
        <v>13</v>
      </c>
      <c r="D188" s="7">
        <v>14</v>
      </c>
      <c r="E188" s="7">
        <v>6</v>
      </c>
      <c r="F188" s="7">
        <v>10</v>
      </c>
      <c r="G188" s="8">
        <f>SUM(D188+E188)/6*F188</f>
        <v>33.333333333333336</v>
      </c>
      <c r="I188" t="s">
        <v>31</v>
      </c>
      <c r="J188" t="s">
        <v>32</v>
      </c>
      <c r="K188">
        <v>3</v>
      </c>
    </row>
    <row r="189" spans="1:11" ht="16.5" x14ac:dyDescent="0.3">
      <c r="A189" s="3"/>
      <c r="B189" s="18"/>
      <c r="C189" s="7" t="s">
        <v>14</v>
      </c>
      <c r="D189" s="7">
        <v>14</v>
      </c>
      <c r="E189" s="7">
        <v>6</v>
      </c>
      <c r="F189" s="7" t="s">
        <v>12</v>
      </c>
      <c r="G189" s="9">
        <f>SUM(D189*E189)/144</f>
        <v>0.58333333333333337</v>
      </c>
      <c r="I189" t="s">
        <v>36</v>
      </c>
      <c r="J189" t="s">
        <v>63</v>
      </c>
      <c r="K189">
        <v>2</v>
      </c>
    </row>
    <row r="190" spans="1:11" ht="16.5" x14ac:dyDescent="0.3">
      <c r="A190" s="3"/>
      <c r="B190" s="18" t="s">
        <v>17</v>
      </c>
      <c r="C190" s="7" t="s">
        <v>15</v>
      </c>
      <c r="D190" s="7">
        <v>9</v>
      </c>
      <c r="E190" s="7">
        <v>9</v>
      </c>
      <c r="F190" s="7">
        <v>0.5</v>
      </c>
      <c r="G190" s="9">
        <f>SUM(D190+E190)/6*F190*3</f>
        <v>4.5</v>
      </c>
      <c r="I190" t="s">
        <v>36</v>
      </c>
      <c r="J190" t="s">
        <v>64</v>
      </c>
      <c r="K190">
        <v>1</v>
      </c>
    </row>
    <row r="191" spans="1:11" ht="16.5" x14ac:dyDescent="0.3">
      <c r="A191" s="3"/>
      <c r="B191" s="18" t="s">
        <v>17</v>
      </c>
      <c r="C191" s="7" t="s">
        <v>15</v>
      </c>
      <c r="D191" s="7">
        <v>9</v>
      </c>
      <c r="E191" s="7">
        <v>9</v>
      </c>
      <c r="F191" s="7">
        <v>0.5</v>
      </c>
      <c r="G191" s="9">
        <f>SUM(D191+E191)/6*F191*3</f>
        <v>4.5</v>
      </c>
    </row>
    <row r="192" spans="1:11" ht="16.5" x14ac:dyDescent="0.3">
      <c r="A192" s="3"/>
      <c r="B192" s="18" t="s">
        <v>48</v>
      </c>
      <c r="C192" s="7" t="s">
        <v>15</v>
      </c>
      <c r="D192" s="7">
        <v>12</v>
      </c>
      <c r="E192" s="7">
        <v>12</v>
      </c>
      <c r="F192" s="7">
        <v>1</v>
      </c>
      <c r="G192" s="9">
        <f>SUM(D192+E192)/6*F192</f>
        <v>4</v>
      </c>
    </row>
    <row r="193" spans="1:11" ht="16.5" x14ac:dyDescent="0.3">
      <c r="A193" s="3"/>
      <c r="B193" s="18"/>
      <c r="C193" s="7" t="s">
        <v>27</v>
      </c>
      <c r="D193" s="7">
        <v>25</v>
      </c>
      <c r="E193" s="7">
        <v>13</v>
      </c>
      <c r="F193" s="7">
        <v>1.66</v>
      </c>
      <c r="G193" s="9">
        <f>SUM(D193+E193)/6*F193</f>
        <v>10.513333333333332</v>
      </c>
    </row>
    <row r="194" spans="1:11" ht="16.5" x14ac:dyDescent="0.3">
      <c r="A194" s="3"/>
      <c r="B194" s="18"/>
      <c r="C194" s="7" t="s">
        <v>14</v>
      </c>
      <c r="D194" s="7">
        <v>25</v>
      </c>
      <c r="E194" s="7">
        <v>13</v>
      </c>
      <c r="F194" s="7" t="s">
        <v>12</v>
      </c>
      <c r="G194" s="9">
        <f>SUM(D194*E194)/144</f>
        <v>2.2569444444444446</v>
      </c>
    </row>
    <row r="195" spans="1:11" ht="16.5" x14ac:dyDescent="0.3">
      <c r="A195" s="3"/>
      <c r="B195" s="18"/>
      <c r="C195" s="7" t="s">
        <v>26</v>
      </c>
      <c r="D195" s="7">
        <v>14</v>
      </c>
      <c r="E195" s="7">
        <v>10</v>
      </c>
      <c r="F195" s="7">
        <v>24</v>
      </c>
      <c r="G195" s="9">
        <f>SUM(D195+E195)/6*F195</f>
        <v>96</v>
      </c>
    </row>
    <row r="196" spans="1:11" ht="16.5" x14ac:dyDescent="0.3">
      <c r="A196" s="3"/>
      <c r="B196" s="18"/>
      <c r="C196" s="93" t="s">
        <v>11</v>
      </c>
      <c r="D196" s="7">
        <v>14</v>
      </c>
      <c r="E196" s="7">
        <v>10</v>
      </c>
      <c r="F196" s="93">
        <v>1</v>
      </c>
      <c r="G196" s="94">
        <f>SUM(D196+E196+D197+E197)/6*F196/2</f>
        <v>3.3333333333333335</v>
      </c>
    </row>
    <row r="197" spans="1:11" ht="16.5" x14ac:dyDescent="0.3">
      <c r="A197" s="3"/>
      <c r="B197" s="18"/>
      <c r="C197" s="93"/>
      <c r="D197" s="7">
        <v>12</v>
      </c>
      <c r="E197" s="7">
        <v>4</v>
      </c>
      <c r="F197" s="93"/>
      <c r="G197" s="94"/>
    </row>
    <row r="198" spans="1:11" ht="16.5" x14ac:dyDescent="0.3">
      <c r="A198" s="3"/>
      <c r="B198" s="18"/>
      <c r="C198" s="7" t="s">
        <v>13</v>
      </c>
      <c r="D198" s="7">
        <v>12</v>
      </c>
      <c r="E198" s="7">
        <v>4</v>
      </c>
      <c r="F198" s="7">
        <v>17</v>
      </c>
      <c r="G198" s="9">
        <f>SUM(D198+E198)/6*F198</f>
        <v>45.333333333333329</v>
      </c>
    </row>
    <row r="199" spans="1:11" ht="16.5" x14ac:dyDescent="0.3">
      <c r="A199" s="3"/>
      <c r="B199" s="18"/>
      <c r="C199" s="7" t="s">
        <v>14</v>
      </c>
      <c r="D199" s="7">
        <v>12</v>
      </c>
      <c r="E199" s="7">
        <v>4</v>
      </c>
      <c r="F199" s="7" t="s">
        <v>12</v>
      </c>
      <c r="G199" s="9">
        <f>SUM(D199*E199)/144</f>
        <v>0.33333333333333331</v>
      </c>
    </row>
    <row r="200" spans="1:11" ht="16.5" x14ac:dyDescent="0.3">
      <c r="A200" s="3"/>
      <c r="B200" s="18"/>
      <c r="C200" s="7" t="s">
        <v>13</v>
      </c>
      <c r="D200" s="7">
        <v>12</v>
      </c>
      <c r="E200" s="7">
        <v>4</v>
      </c>
      <c r="F200" s="7">
        <v>2.5</v>
      </c>
      <c r="G200" s="9">
        <f>SUM(D200+E200)/6*F200</f>
        <v>6.6666666666666661</v>
      </c>
    </row>
    <row r="201" spans="1:11" ht="16.5" x14ac:dyDescent="0.3">
      <c r="A201" s="3"/>
      <c r="B201" s="18"/>
      <c r="C201" s="7" t="s">
        <v>14</v>
      </c>
      <c r="D201" s="7">
        <v>12</v>
      </c>
      <c r="E201" s="7">
        <v>4</v>
      </c>
      <c r="F201" s="7" t="s">
        <v>12</v>
      </c>
      <c r="G201" s="9">
        <f>SUM(D201*E201)/144</f>
        <v>0.33333333333333331</v>
      </c>
    </row>
    <row r="202" spans="1:11" ht="16.5" x14ac:dyDescent="0.3">
      <c r="A202" s="3"/>
      <c r="B202" s="18"/>
      <c r="C202" s="7" t="s">
        <v>13</v>
      </c>
      <c r="D202" s="7">
        <v>12</v>
      </c>
      <c r="E202" s="7">
        <v>4</v>
      </c>
      <c r="F202" s="7">
        <v>4.75</v>
      </c>
      <c r="G202" s="9">
        <f>SUM(D202+E202)/6*F202</f>
        <v>12.666666666666666</v>
      </c>
    </row>
    <row r="203" spans="1:11" ht="16.5" x14ac:dyDescent="0.3">
      <c r="A203" s="3"/>
      <c r="B203" s="18"/>
      <c r="C203" s="7" t="s">
        <v>14</v>
      </c>
      <c r="D203" s="7">
        <v>12</v>
      </c>
      <c r="E203" s="7">
        <v>4</v>
      </c>
      <c r="F203" s="7" t="s">
        <v>12</v>
      </c>
      <c r="G203" s="9">
        <f>SUM(D203*E203)/144</f>
        <v>0.33333333333333331</v>
      </c>
    </row>
    <row r="204" spans="1:11" x14ac:dyDescent="0.25">
      <c r="A204" s="104" t="s">
        <v>16</v>
      </c>
      <c r="B204" s="104"/>
      <c r="C204" s="104"/>
      <c r="D204" s="104"/>
      <c r="E204" s="104"/>
      <c r="F204" s="104"/>
      <c r="G204" s="10">
        <f>SUM(G180:G203)</f>
        <v>334.57583333333326</v>
      </c>
    </row>
    <row r="205" spans="1:11" ht="16.5" x14ac:dyDescent="0.3">
      <c r="A205" s="3"/>
      <c r="B205" s="18" t="s">
        <v>24</v>
      </c>
      <c r="C205" s="7" t="s">
        <v>27</v>
      </c>
      <c r="D205" s="7">
        <v>21</v>
      </c>
      <c r="E205" s="7">
        <v>14</v>
      </c>
      <c r="F205" s="7">
        <v>1.5</v>
      </c>
      <c r="G205" s="8">
        <f>SUM(D205+E205)/6*F205</f>
        <v>8.75</v>
      </c>
    </row>
    <row r="206" spans="1:11" ht="16.5" x14ac:dyDescent="0.3">
      <c r="A206" s="3"/>
      <c r="B206" s="18" t="s">
        <v>61</v>
      </c>
      <c r="C206" s="7" t="s">
        <v>13</v>
      </c>
      <c r="D206" s="7">
        <v>14</v>
      </c>
      <c r="E206" s="7">
        <v>8</v>
      </c>
      <c r="F206" s="7">
        <v>31.58</v>
      </c>
      <c r="G206" s="8">
        <f>SUM(D206+E206)/6*F206</f>
        <v>115.79333333333332</v>
      </c>
    </row>
    <row r="207" spans="1:11" ht="16.5" x14ac:dyDescent="0.3">
      <c r="A207" s="3"/>
      <c r="B207" s="18"/>
      <c r="C207" s="7" t="s">
        <v>14</v>
      </c>
      <c r="D207" s="7">
        <v>14</v>
      </c>
      <c r="E207" s="7">
        <v>8</v>
      </c>
      <c r="F207" s="7" t="s">
        <v>12</v>
      </c>
      <c r="G207" s="9">
        <f>SUM(D207*E207)/144</f>
        <v>0.77777777777777779</v>
      </c>
      <c r="I207" t="s">
        <v>12</v>
      </c>
      <c r="J207" t="s">
        <v>12</v>
      </c>
      <c r="K207" t="s">
        <v>12</v>
      </c>
    </row>
    <row r="208" spans="1:11" ht="16.5" x14ac:dyDescent="0.3">
      <c r="A208" s="3"/>
      <c r="B208" s="18"/>
      <c r="C208" s="7" t="s">
        <v>13</v>
      </c>
      <c r="D208" s="7">
        <v>12</v>
      </c>
      <c r="E208" s="7">
        <v>6</v>
      </c>
      <c r="F208" s="7">
        <v>6.75</v>
      </c>
      <c r="G208" s="9">
        <f>SUM(D208+E208)/6*F208</f>
        <v>20.25</v>
      </c>
      <c r="I208" t="s">
        <v>28</v>
      </c>
      <c r="J208" t="s">
        <v>29</v>
      </c>
      <c r="K208">
        <v>2</v>
      </c>
    </row>
    <row r="209" spans="1:11" ht="16.5" x14ac:dyDescent="0.3">
      <c r="A209" s="3"/>
      <c r="B209" s="18"/>
      <c r="C209" s="7" t="s">
        <v>14</v>
      </c>
      <c r="D209" s="7">
        <v>12</v>
      </c>
      <c r="E209" s="7">
        <v>6</v>
      </c>
      <c r="F209" s="7" t="s">
        <v>12</v>
      </c>
      <c r="G209" s="9">
        <f>SUM(D209*E209)/144</f>
        <v>0.5</v>
      </c>
      <c r="I209" t="s">
        <v>31</v>
      </c>
      <c r="J209" t="s">
        <v>32</v>
      </c>
      <c r="K209">
        <v>2</v>
      </c>
    </row>
    <row r="210" spans="1:11" ht="16.5" x14ac:dyDescent="0.3">
      <c r="A210" s="3"/>
      <c r="B210" s="18" t="s">
        <v>18</v>
      </c>
      <c r="C210" s="7" t="s">
        <v>15</v>
      </c>
      <c r="D210" s="7">
        <v>12</v>
      </c>
      <c r="E210" s="7">
        <v>12</v>
      </c>
      <c r="F210" s="7">
        <v>0.5</v>
      </c>
      <c r="G210" s="9">
        <f>SUM(D210+E210)/6*F210*2</f>
        <v>4</v>
      </c>
      <c r="I210" t="s">
        <v>36</v>
      </c>
      <c r="J210" t="s">
        <v>59</v>
      </c>
      <c r="K210">
        <v>1</v>
      </c>
    </row>
    <row r="211" spans="1:11" ht="16.5" x14ac:dyDescent="0.3">
      <c r="A211" s="3"/>
      <c r="B211" s="18" t="s">
        <v>18</v>
      </c>
      <c r="C211" s="7" t="s">
        <v>15</v>
      </c>
      <c r="D211" s="7">
        <v>9</v>
      </c>
      <c r="E211" s="7">
        <v>9</v>
      </c>
      <c r="F211" s="7">
        <v>0.5</v>
      </c>
      <c r="G211" s="9">
        <f>SUM(D211+E211)/6*F211*2</f>
        <v>3</v>
      </c>
      <c r="I211" t="s">
        <v>12</v>
      </c>
      <c r="J211" t="s">
        <v>12</v>
      </c>
      <c r="K211" t="s">
        <v>12</v>
      </c>
    </row>
    <row r="212" spans="1:11" ht="16.5" x14ac:dyDescent="0.3">
      <c r="A212" s="3"/>
      <c r="B212" s="18"/>
      <c r="C212" s="7" t="s">
        <v>27</v>
      </c>
      <c r="D212" s="7">
        <v>25</v>
      </c>
      <c r="E212" s="7">
        <v>13</v>
      </c>
      <c r="F212" s="7">
        <v>1.66</v>
      </c>
      <c r="G212" s="9">
        <f>SUM(D212+E212)/6*F212</f>
        <v>10.513333333333332</v>
      </c>
    </row>
    <row r="213" spans="1:11" ht="16.5" x14ac:dyDescent="0.3">
      <c r="A213" s="3"/>
      <c r="B213" s="18"/>
      <c r="C213" s="7" t="s">
        <v>14</v>
      </c>
      <c r="D213" s="7">
        <v>25</v>
      </c>
      <c r="E213" s="7">
        <v>13</v>
      </c>
      <c r="F213" s="7" t="s">
        <v>12</v>
      </c>
      <c r="G213" s="9">
        <f>SUM(D213*E213)/144</f>
        <v>2.2569444444444446</v>
      </c>
    </row>
    <row r="214" spans="1:11" ht="16.5" x14ac:dyDescent="0.3">
      <c r="A214" s="3"/>
      <c r="B214" s="18"/>
      <c r="C214" s="7" t="s">
        <v>26</v>
      </c>
      <c r="D214" s="7">
        <v>12</v>
      </c>
      <c r="E214" s="7">
        <v>8</v>
      </c>
      <c r="F214" s="7">
        <v>32.5</v>
      </c>
      <c r="G214" s="9">
        <f>SUM(D214+E214)/6*F214</f>
        <v>108.33333333333334</v>
      </c>
    </row>
    <row r="215" spans="1:11" ht="16.5" x14ac:dyDescent="0.3">
      <c r="A215" s="3"/>
      <c r="B215" s="18"/>
      <c r="C215" s="93" t="s">
        <v>11</v>
      </c>
      <c r="D215" s="7">
        <v>12</v>
      </c>
      <c r="E215" s="7">
        <v>8</v>
      </c>
      <c r="F215" s="93">
        <v>1</v>
      </c>
      <c r="G215" s="94">
        <f>SUM(D215+E215+D216+E216)/6*F215/2</f>
        <v>2.8333333333333335</v>
      </c>
    </row>
    <row r="216" spans="1:11" ht="16.5" x14ac:dyDescent="0.3">
      <c r="A216" s="3"/>
      <c r="B216" s="18"/>
      <c r="C216" s="93"/>
      <c r="D216" s="7">
        <v>8</v>
      </c>
      <c r="E216" s="7">
        <v>6</v>
      </c>
      <c r="F216" s="93"/>
      <c r="G216" s="94"/>
    </row>
    <row r="217" spans="1:11" ht="16.5" x14ac:dyDescent="0.3">
      <c r="A217" s="3"/>
      <c r="B217" s="18"/>
      <c r="C217" s="7" t="s">
        <v>13</v>
      </c>
      <c r="D217" s="7">
        <v>8</v>
      </c>
      <c r="E217" s="7">
        <v>6</v>
      </c>
      <c r="F217" s="7">
        <v>8</v>
      </c>
      <c r="G217" s="9">
        <f>SUM(D217+E217)/6*F217</f>
        <v>18.666666666666668</v>
      </c>
    </row>
    <row r="218" spans="1:11" ht="16.5" x14ac:dyDescent="0.3">
      <c r="A218" s="3"/>
      <c r="B218" s="18"/>
      <c r="C218" s="7" t="s">
        <v>14</v>
      </c>
      <c r="D218" s="7">
        <v>8</v>
      </c>
      <c r="E218" s="7">
        <v>6</v>
      </c>
      <c r="F218" s="7" t="s">
        <v>12</v>
      </c>
      <c r="G218" s="9">
        <f>SUM(D218*E218)/144</f>
        <v>0.33333333333333331</v>
      </c>
    </row>
    <row r="219" spans="1:11" ht="16.5" x14ac:dyDescent="0.3">
      <c r="A219" s="3"/>
      <c r="B219" s="18"/>
      <c r="C219" s="7" t="s">
        <v>13</v>
      </c>
      <c r="D219" s="7">
        <v>8</v>
      </c>
      <c r="E219" s="7">
        <v>6</v>
      </c>
      <c r="F219" s="7">
        <v>8.5</v>
      </c>
      <c r="G219" s="9">
        <f>SUM(D219+E219)/6*F219</f>
        <v>19.833333333333336</v>
      </c>
    </row>
    <row r="220" spans="1:11" ht="16.5" x14ac:dyDescent="0.3">
      <c r="A220" s="3"/>
      <c r="B220" s="18"/>
      <c r="C220" s="7" t="s">
        <v>14</v>
      </c>
      <c r="D220" s="7">
        <v>8</v>
      </c>
      <c r="E220" s="7">
        <v>6</v>
      </c>
      <c r="F220" s="7" t="s">
        <v>12</v>
      </c>
      <c r="G220" s="9">
        <f>SUM(D220*E220)/144</f>
        <v>0.33333333333333331</v>
      </c>
    </row>
    <row r="221" spans="1:11" x14ac:dyDescent="0.25">
      <c r="A221" s="104" t="s">
        <v>16</v>
      </c>
      <c r="B221" s="104"/>
      <c r="C221" s="104"/>
      <c r="D221" s="104"/>
      <c r="E221" s="104"/>
      <c r="F221" s="104"/>
      <c r="G221" s="10">
        <f>SUM(G205:G220)</f>
        <v>316.17472222222216</v>
      </c>
    </row>
    <row r="222" spans="1:11" ht="16.5" x14ac:dyDescent="0.3">
      <c r="A222" s="3"/>
      <c r="B222" s="18" t="s">
        <v>24</v>
      </c>
      <c r="C222" s="93" t="s">
        <v>11</v>
      </c>
      <c r="D222" s="7">
        <v>20</v>
      </c>
      <c r="E222" s="7">
        <v>12</v>
      </c>
      <c r="F222" s="105">
        <v>1.5</v>
      </c>
      <c r="G222" s="94">
        <f>SUM(D222+E222+D223+E223)/6*F222/2</f>
        <v>8.75</v>
      </c>
    </row>
    <row r="223" spans="1:11" ht="16.5" x14ac:dyDescent="0.3">
      <c r="A223" s="3"/>
      <c r="B223" s="18" t="s">
        <v>62</v>
      </c>
      <c r="C223" s="93"/>
      <c r="D223" s="7">
        <v>26</v>
      </c>
      <c r="E223" s="7">
        <v>12</v>
      </c>
      <c r="F223" s="105"/>
      <c r="G223" s="94"/>
    </row>
    <row r="224" spans="1:11" ht="16.5" x14ac:dyDescent="0.3">
      <c r="A224" s="3"/>
      <c r="B224" s="18"/>
      <c r="C224" s="7" t="s">
        <v>13</v>
      </c>
      <c r="D224" s="7">
        <v>26</v>
      </c>
      <c r="E224" s="7">
        <v>12</v>
      </c>
      <c r="F224" s="7">
        <v>39.33</v>
      </c>
      <c r="G224" s="8">
        <f>SUM(D224+E224)/6*F224</f>
        <v>249.08999999999997</v>
      </c>
      <c r="I224" t="s">
        <v>28</v>
      </c>
      <c r="J224" t="s">
        <v>29</v>
      </c>
      <c r="K224">
        <v>5</v>
      </c>
    </row>
    <row r="225" spans="1:11" ht="16.5" x14ac:dyDescent="0.3">
      <c r="A225" s="3"/>
      <c r="B225" s="18"/>
      <c r="C225" s="93" t="s">
        <v>11</v>
      </c>
      <c r="D225" s="7">
        <v>26</v>
      </c>
      <c r="E225" s="7">
        <v>12</v>
      </c>
      <c r="F225" s="93">
        <v>1.5</v>
      </c>
      <c r="G225" s="94">
        <f>SUM(D225+E225+D226+E226)/6*F225/2</f>
        <v>8</v>
      </c>
      <c r="I225" t="s">
        <v>31</v>
      </c>
      <c r="J225" t="s">
        <v>32</v>
      </c>
      <c r="K225">
        <v>3</v>
      </c>
    </row>
    <row r="226" spans="1:11" ht="16.5" x14ac:dyDescent="0.3">
      <c r="A226" s="3"/>
      <c r="B226" s="18"/>
      <c r="C226" s="93"/>
      <c r="D226" s="7">
        <v>16</v>
      </c>
      <c r="E226" s="7">
        <v>10</v>
      </c>
      <c r="F226" s="93"/>
      <c r="G226" s="94"/>
      <c r="I226" t="s">
        <v>36</v>
      </c>
      <c r="J226" t="s">
        <v>66</v>
      </c>
      <c r="K226">
        <v>1</v>
      </c>
    </row>
    <row r="227" spans="1:11" ht="16.5" x14ac:dyDescent="0.3">
      <c r="A227" s="3"/>
      <c r="B227" s="18"/>
      <c r="C227" s="7" t="s">
        <v>13</v>
      </c>
      <c r="D227" s="7">
        <v>16</v>
      </c>
      <c r="E227" s="7">
        <v>10</v>
      </c>
      <c r="F227" s="7">
        <v>6.5</v>
      </c>
      <c r="G227" s="9">
        <f>SUM(D227+E227)/6*F227</f>
        <v>28.166666666666664</v>
      </c>
      <c r="I227" t="s">
        <v>36</v>
      </c>
      <c r="J227" t="s">
        <v>46</v>
      </c>
      <c r="K227">
        <v>1</v>
      </c>
    </row>
    <row r="228" spans="1:11" ht="16.5" x14ac:dyDescent="0.3">
      <c r="A228" s="3"/>
      <c r="B228" s="18"/>
      <c r="C228" s="93" t="s">
        <v>11</v>
      </c>
      <c r="D228" s="7">
        <v>16</v>
      </c>
      <c r="E228" s="7">
        <v>10</v>
      </c>
      <c r="F228" s="93">
        <v>1</v>
      </c>
      <c r="G228" s="94">
        <f>SUM(D228+E228+D229+E229)/6*F228/2</f>
        <v>3.8333333333333335</v>
      </c>
    </row>
    <row r="229" spans="1:11" ht="16.5" x14ac:dyDescent="0.3">
      <c r="A229" s="3"/>
      <c r="B229" s="18"/>
      <c r="C229" s="93"/>
      <c r="D229" s="7">
        <v>12</v>
      </c>
      <c r="E229" s="7">
        <v>8</v>
      </c>
      <c r="F229" s="93"/>
      <c r="G229" s="94"/>
    </row>
    <row r="230" spans="1:11" ht="16.5" x14ac:dyDescent="0.3">
      <c r="A230" s="3"/>
      <c r="B230" s="18"/>
      <c r="C230" s="7" t="s">
        <v>13</v>
      </c>
      <c r="D230" s="7">
        <v>12</v>
      </c>
      <c r="E230" s="7">
        <v>8</v>
      </c>
      <c r="F230" s="7">
        <v>6.5</v>
      </c>
      <c r="G230" s="9">
        <f>SUM(D230+E230)/6*F230</f>
        <v>21.666666666666668</v>
      </c>
    </row>
    <row r="231" spans="1:11" ht="16.5" x14ac:dyDescent="0.3">
      <c r="A231" s="3"/>
      <c r="B231" s="18"/>
      <c r="C231" s="7" t="s">
        <v>14</v>
      </c>
      <c r="D231" s="7">
        <v>12</v>
      </c>
      <c r="E231" s="7">
        <v>8</v>
      </c>
      <c r="F231" s="7" t="s">
        <v>12</v>
      </c>
      <c r="G231" s="9">
        <f>SUM(D231*E231)/144</f>
        <v>0.66666666666666663</v>
      </c>
    </row>
    <row r="232" spans="1:11" ht="16.5" x14ac:dyDescent="0.3">
      <c r="A232" s="3"/>
      <c r="B232" s="18"/>
      <c r="C232" s="7" t="s">
        <v>13</v>
      </c>
      <c r="D232" s="7">
        <v>16</v>
      </c>
      <c r="E232" s="7">
        <v>10</v>
      </c>
      <c r="F232" s="7">
        <v>21.5</v>
      </c>
      <c r="G232" s="9">
        <f>SUM(D232+E232)/6*F232</f>
        <v>93.166666666666657</v>
      </c>
    </row>
    <row r="233" spans="1:11" ht="16.5" x14ac:dyDescent="0.3">
      <c r="A233" s="3"/>
      <c r="B233" s="18"/>
      <c r="C233" s="93" t="s">
        <v>11</v>
      </c>
      <c r="D233" s="7">
        <v>16</v>
      </c>
      <c r="E233" s="7">
        <v>10</v>
      </c>
      <c r="F233" s="93">
        <v>1</v>
      </c>
      <c r="G233" s="94">
        <f>SUM(D233+E233+D234+E234)/6*F233/2</f>
        <v>3.8333333333333335</v>
      </c>
    </row>
    <row r="234" spans="1:11" ht="16.5" x14ac:dyDescent="0.3">
      <c r="A234" s="3"/>
      <c r="B234" s="18"/>
      <c r="C234" s="93"/>
      <c r="D234" s="7">
        <v>12</v>
      </c>
      <c r="E234" s="7">
        <v>8</v>
      </c>
      <c r="F234" s="93"/>
      <c r="G234" s="94"/>
    </row>
    <row r="235" spans="1:11" ht="16.5" x14ac:dyDescent="0.3">
      <c r="A235" s="3"/>
      <c r="B235" s="18"/>
      <c r="C235" s="7" t="s">
        <v>13</v>
      </c>
      <c r="D235" s="7">
        <v>12</v>
      </c>
      <c r="E235" s="7">
        <v>8</v>
      </c>
      <c r="F235" s="7">
        <v>6.75</v>
      </c>
      <c r="G235" s="9">
        <f>SUM(D235+E235)/6*F235</f>
        <v>22.5</v>
      </c>
    </row>
    <row r="236" spans="1:11" ht="16.5" x14ac:dyDescent="0.3">
      <c r="A236" s="3"/>
      <c r="B236" s="18"/>
      <c r="C236" s="7" t="s">
        <v>14</v>
      </c>
      <c r="D236" s="7">
        <v>12</v>
      </c>
      <c r="E236" s="7">
        <v>8</v>
      </c>
      <c r="F236" s="7" t="s">
        <v>12</v>
      </c>
      <c r="G236" s="9">
        <f>SUM(D236*E236)/144</f>
        <v>0.66666666666666663</v>
      </c>
    </row>
    <row r="237" spans="1:11" ht="16.5" x14ac:dyDescent="0.3">
      <c r="A237" s="3"/>
      <c r="B237" s="18" t="s">
        <v>65</v>
      </c>
      <c r="C237" s="7" t="s">
        <v>15</v>
      </c>
      <c r="D237" s="7">
        <v>12</v>
      </c>
      <c r="E237" s="7">
        <v>12</v>
      </c>
      <c r="F237" s="7">
        <v>0.5</v>
      </c>
      <c r="G237" s="9">
        <f>SUM(D237+E237)/6*F237*5</f>
        <v>10</v>
      </c>
    </row>
    <row r="238" spans="1:11" ht="16.5" x14ac:dyDescent="0.3">
      <c r="A238" s="3"/>
      <c r="B238" s="18" t="s">
        <v>17</v>
      </c>
      <c r="C238" s="7" t="s">
        <v>15</v>
      </c>
      <c r="D238" s="7">
        <v>9</v>
      </c>
      <c r="E238" s="7">
        <v>9</v>
      </c>
      <c r="F238" s="7">
        <v>0.5</v>
      </c>
      <c r="G238" s="9">
        <f>SUM(D238+E238)/6*F238*3</f>
        <v>4.5</v>
      </c>
    </row>
    <row r="239" spans="1:11" ht="16.5" x14ac:dyDescent="0.3">
      <c r="A239" s="3"/>
      <c r="B239" s="18"/>
      <c r="C239" s="7" t="s">
        <v>27</v>
      </c>
      <c r="D239" s="7">
        <v>37</v>
      </c>
      <c r="E239" s="7">
        <v>16</v>
      </c>
      <c r="F239" s="7">
        <v>3</v>
      </c>
      <c r="G239" s="9">
        <f>SUM(D239+E239)/6*F239</f>
        <v>26.5</v>
      </c>
    </row>
    <row r="240" spans="1:11" ht="16.5" x14ac:dyDescent="0.3">
      <c r="A240" s="3"/>
      <c r="B240" s="18"/>
      <c r="C240" s="7" t="s">
        <v>14</v>
      </c>
      <c r="D240" s="7">
        <v>37</v>
      </c>
      <c r="E240" s="7">
        <v>16</v>
      </c>
      <c r="F240" s="7" t="s">
        <v>12</v>
      </c>
      <c r="G240" s="9">
        <f>SUM(D240*E240)/144</f>
        <v>4.1111111111111107</v>
      </c>
    </row>
    <row r="241" spans="1:11" ht="16.5" x14ac:dyDescent="0.3">
      <c r="A241" s="3"/>
      <c r="B241" s="18"/>
      <c r="C241" s="7" t="s">
        <v>26</v>
      </c>
      <c r="D241" s="7">
        <v>22</v>
      </c>
      <c r="E241" s="7">
        <v>12</v>
      </c>
      <c r="F241" s="7">
        <v>34.5</v>
      </c>
      <c r="G241" s="9">
        <f>SUM(D241+E241)/6*F241</f>
        <v>195.5</v>
      </c>
    </row>
    <row r="242" spans="1:11" ht="16.5" x14ac:dyDescent="0.3">
      <c r="A242" s="3"/>
      <c r="B242" s="18"/>
      <c r="C242" s="93" t="s">
        <v>11</v>
      </c>
      <c r="D242" s="7">
        <v>22</v>
      </c>
      <c r="E242" s="7">
        <v>12</v>
      </c>
      <c r="F242" s="93">
        <v>1</v>
      </c>
      <c r="G242" s="94">
        <f>SUM(D242+E242+D243+E243)/6*F242/2</f>
        <v>5</v>
      </c>
    </row>
    <row r="243" spans="1:11" ht="16.5" x14ac:dyDescent="0.3">
      <c r="A243" s="3"/>
      <c r="B243" s="18"/>
      <c r="C243" s="93"/>
      <c r="D243" s="7">
        <v>16</v>
      </c>
      <c r="E243" s="7">
        <v>10</v>
      </c>
      <c r="F243" s="93"/>
      <c r="G243" s="94"/>
    </row>
    <row r="244" spans="1:11" ht="16.5" x14ac:dyDescent="0.3">
      <c r="A244" s="3"/>
      <c r="B244" s="18"/>
      <c r="C244" s="7" t="s">
        <v>13</v>
      </c>
      <c r="D244" s="7">
        <v>16</v>
      </c>
      <c r="E244" s="7">
        <v>10</v>
      </c>
      <c r="F244" s="7">
        <v>5.16</v>
      </c>
      <c r="G244" s="9">
        <f>SUM(D244+E244)/6*F244</f>
        <v>22.36</v>
      </c>
    </row>
    <row r="245" spans="1:11" ht="16.5" x14ac:dyDescent="0.3">
      <c r="A245" s="3"/>
      <c r="B245" s="18"/>
      <c r="C245" s="93" t="s">
        <v>11</v>
      </c>
      <c r="D245" s="7">
        <v>16</v>
      </c>
      <c r="E245" s="7">
        <v>10</v>
      </c>
      <c r="F245" s="93">
        <v>1</v>
      </c>
      <c r="G245" s="94">
        <f>SUM(D245+E245+D246+E246)/6*F245/2</f>
        <v>3.8333333333333335</v>
      </c>
    </row>
    <row r="246" spans="1:11" ht="16.5" x14ac:dyDescent="0.3">
      <c r="A246" s="3"/>
      <c r="B246" s="18"/>
      <c r="C246" s="93"/>
      <c r="D246" s="7">
        <v>12</v>
      </c>
      <c r="E246" s="7">
        <v>8</v>
      </c>
      <c r="F246" s="93"/>
      <c r="G246" s="94"/>
    </row>
    <row r="247" spans="1:11" ht="16.5" x14ac:dyDescent="0.3">
      <c r="A247" s="3"/>
      <c r="B247" s="18"/>
      <c r="C247" s="7" t="s">
        <v>13</v>
      </c>
      <c r="D247" s="7">
        <v>12</v>
      </c>
      <c r="E247" s="7">
        <v>8</v>
      </c>
      <c r="F247" s="7">
        <v>7.75</v>
      </c>
      <c r="G247" s="9">
        <f>SUM(D247+E247)/6*F247</f>
        <v>25.833333333333336</v>
      </c>
    </row>
    <row r="248" spans="1:11" ht="16.5" x14ac:dyDescent="0.3">
      <c r="A248" s="3"/>
      <c r="B248" s="18"/>
      <c r="C248" s="7" t="s">
        <v>14</v>
      </c>
      <c r="D248" s="7">
        <v>12</v>
      </c>
      <c r="E248" s="7">
        <v>8</v>
      </c>
      <c r="F248" s="7" t="s">
        <v>12</v>
      </c>
      <c r="G248" s="9">
        <f>SUM(D248*E248)/144</f>
        <v>0.66666666666666663</v>
      </c>
    </row>
    <row r="249" spans="1:11" x14ac:dyDescent="0.25">
      <c r="A249" s="104" t="s">
        <v>16</v>
      </c>
      <c r="B249" s="104"/>
      <c r="C249" s="104"/>
      <c r="D249" s="104"/>
      <c r="E249" s="104"/>
      <c r="F249" s="104"/>
      <c r="G249" s="10">
        <f>SUM(G222:G248)</f>
        <v>738.6444444444445</v>
      </c>
    </row>
    <row r="250" spans="1:11" ht="16.5" x14ac:dyDescent="0.3">
      <c r="A250" s="3"/>
      <c r="B250" s="18" t="s">
        <v>67</v>
      </c>
      <c r="C250" s="7" t="s">
        <v>68</v>
      </c>
      <c r="D250" s="7">
        <v>12</v>
      </c>
      <c r="E250" s="7">
        <v>8</v>
      </c>
      <c r="F250" s="7">
        <v>13</v>
      </c>
      <c r="G250" s="8">
        <f>SUM(D250+E250)/6*F250</f>
        <v>43.333333333333336</v>
      </c>
    </row>
    <row r="251" spans="1:11" ht="16.5" x14ac:dyDescent="0.3">
      <c r="A251" s="3"/>
      <c r="B251" s="18" t="s">
        <v>60</v>
      </c>
      <c r="C251" s="7" t="s">
        <v>68</v>
      </c>
      <c r="D251" s="7">
        <v>14</v>
      </c>
      <c r="E251" s="7">
        <v>11</v>
      </c>
      <c r="F251" s="7">
        <v>1</v>
      </c>
      <c r="G251" s="8">
        <f>SUM(D251+E251)/6*F251</f>
        <v>4.166666666666667</v>
      </c>
      <c r="I251" t="s">
        <v>69</v>
      </c>
      <c r="J251" t="s">
        <v>29</v>
      </c>
      <c r="K251">
        <v>1</v>
      </c>
    </row>
    <row r="252" spans="1:11" ht="16.5" x14ac:dyDescent="0.3">
      <c r="A252" s="3"/>
      <c r="B252" s="18" t="s">
        <v>48</v>
      </c>
      <c r="C252" s="7" t="s">
        <v>15</v>
      </c>
      <c r="D252" s="7">
        <v>12</v>
      </c>
      <c r="E252" s="7">
        <v>12</v>
      </c>
      <c r="F252" s="7">
        <v>1</v>
      </c>
      <c r="G252" s="9">
        <f>SUM(D252+E252)/6*F252</f>
        <v>4</v>
      </c>
      <c r="I252" t="s">
        <v>70</v>
      </c>
      <c r="J252" t="s">
        <v>71</v>
      </c>
      <c r="K252">
        <v>1</v>
      </c>
    </row>
    <row r="253" spans="1:11" x14ac:dyDescent="0.25">
      <c r="A253" s="104" t="s">
        <v>16</v>
      </c>
      <c r="B253" s="104"/>
      <c r="C253" s="104"/>
      <c r="D253" s="104"/>
      <c r="E253" s="104"/>
      <c r="F253" s="104"/>
      <c r="G253" s="19">
        <f>SUM(G250:G252)</f>
        <v>51.5</v>
      </c>
      <c r="I253" t="s">
        <v>12</v>
      </c>
      <c r="J253" t="s">
        <v>12</v>
      </c>
      <c r="K253" t="s">
        <v>12</v>
      </c>
    </row>
    <row r="254" spans="1:11" ht="16.5" x14ac:dyDescent="0.3">
      <c r="A254" s="3"/>
      <c r="B254" s="18" t="s">
        <v>72</v>
      </c>
      <c r="C254" s="7" t="s">
        <v>20</v>
      </c>
      <c r="D254" s="7">
        <v>12</v>
      </c>
      <c r="E254" s="7">
        <v>8</v>
      </c>
      <c r="F254" s="7">
        <v>4</v>
      </c>
      <c r="G254" s="9">
        <f>SUM(D254+E254)/6*F254</f>
        <v>13.333333333333334</v>
      </c>
      <c r="I254" t="s">
        <v>12</v>
      </c>
      <c r="J254" t="s">
        <v>12</v>
      </c>
      <c r="K254" t="s">
        <v>12</v>
      </c>
    </row>
    <row r="255" spans="1:11" ht="16.5" x14ac:dyDescent="0.3">
      <c r="A255" s="3"/>
      <c r="B255" s="18" t="s">
        <v>60</v>
      </c>
      <c r="C255" s="93" t="s">
        <v>11</v>
      </c>
      <c r="D255" s="7">
        <v>12</v>
      </c>
      <c r="E255" s="7">
        <v>8</v>
      </c>
      <c r="F255" s="93">
        <v>1</v>
      </c>
      <c r="G255" s="94">
        <f>SUM(D255+E255+D256+E256)/6*F255/2</f>
        <v>2.8333333333333335</v>
      </c>
      <c r="I255" t="s">
        <v>12</v>
      </c>
      <c r="J255" t="s">
        <v>12</v>
      </c>
      <c r="K255" t="s">
        <v>12</v>
      </c>
    </row>
    <row r="256" spans="1:11" ht="16.5" x14ac:dyDescent="0.3">
      <c r="A256" s="3"/>
      <c r="C256" s="93"/>
      <c r="D256" s="7">
        <v>8</v>
      </c>
      <c r="E256" s="7">
        <v>6</v>
      </c>
      <c r="F256" s="93"/>
      <c r="G256" s="94"/>
    </row>
    <row r="257" spans="1:11" ht="16.5" x14ac:dyDescent="0.3">
      <c r="A257" s="3"/>
      <c r="B257" s="18"/>
      <c r="C257" s="7" t="s">
        <v>13</v>
      </c>
      <c r="D257" s="7">
        <v>8</v>
      </c>
      <c r="E257" s="7">
        <v>6</v>
      </c>
      <c r="F257" s="7">
        <v>7.5</v>
      </c>
      <c r="G257" s="9">
        <f>SUM(D257+E257)/6*F257</f>
        <v>17.5</v>
      </c>
      <c r="I257" t="s">
        <v>73</v>
      </c>
      <c r="J257" t="s">
        <v>29</v>
      </c>
      <c r="K257">
        <v>1</v>
      </c>
    </row>
    <row r="258" spans="1:11" ht="16.5" x14ac:dyDescent="0.3">
      <c r="A258" s="3"/>
      <c r="B258" s="18"/>
      <c r="C258" s="7" t="s">
        <v>13</v>
      </c>
      <c r="D258" s="7">
        <v>8</v>
      </c>
      <c r="E258" s="7">
        <v>6</v>
      </c>
      <c r="F258" s="7">
        <v>19</v>
      </c>
      <c r="G258" s="9">
        <f>SUM(D258+E258)/6*F258</f>
        <v>44.333333333333336</v>
      </c>
      <c r="I258" t="s">
        <v>12</v>
      </c>
      <c r="J258" t="s">
        <v>12</v>
      </c>
      <c r="K258" t="s">
        <v>12</v>
      </c>
    </row>
    <row r="259" spans="1:11" ht="16.5" x14ac:dyDescent="0.3">
      <c r="A259" s="3"/>
      <c r="B259" s="18" t="s">
        <v>48</v>
      </c>
      <c r="C259" s="7" t="s">
        <v>20</v>
      </c>
      <c r="D259" s="7">
        <v>12</v>
      </c>
      <c r="E259" s="7">
        <v>12</v>
      </c>
      <c r="F259" s="7">
        <v>1</v>
      </c>
      <c r="G259" s="9">
        <f>SUM(D259+E259)/6*F259</f>
        <v>4</v>
      </c>
      <c r="I259" t="s">
        <v>12</v>
      </c>
      <c r="J259" t="s">
        <v>12</v>
      </c>
      <c r="K259" t="s">
        <v>12</v>
      </c>
    </row>
    <row r="260" spans="1:11" x14ac:dyDescent="0.25">
      <c r="A260" s="104" t="s">
        <v>16</v>
      </c>
      <c r="B260" s="104"/>
      <c r="C260" s="104"/>
      <c r="D260" s="104"/>
      <c r="E260" s="104"/>
      <c r="F260" s="104"/>
      <c r="G260" s="10">
        <f>SUM(G254:G259)</f>
        <v>82</v>
      </c>
      <c r="H260" s="20">
        <f>SUM(G260+G253+G249+G221+G204)</f>
        <v>1522.895</v>
      </c>
    </row>
    <row r="261" spans="1:11" x14ac:dyDescent="0.25">
      <c r="A261" s="14"/>
      <c r="B261" s="14"/>
      <c r="C261" s="14"/>
      <c r="D261" s="14"/>
      <c r="E261" s="14"/>
      <c r="F261" s="14"/>
      <c r="G261" s="15"/>
    </row>
    <row r="262" spans="1:11" x14ac:dyDescent="0.25">
      <c r="A262" s="14"/>
      <c r="B262" s="14"/>
      <c r="C262" s="14"/>
      <c r="D262" s="14"/>
      <c r="E262" s="14"/>
      <c r="F262" s="14"/>
      <c r="G262" s="15"/>
    </row>
    <row r="263" spans="1:11" x14ac:dyDescent="0.25">
      <c r="A263" s="14"/>
      <c r="B263" s="14"/>
      <c r="C263" s="14"/>
      <c r="D263" s="14"/>
      <c r="E263" s="14"/>
      <c r="F263" s="14"/>
      <c r="G263" s="15"/>
    </row>
    <row r="264" spans="1:11" x14ac:dyDescent="0.25">
      <c r="A264" s="14"/>
      <c r="B264" s="14"/>
      <c r="C264" s="14"/>
      <c r="D264" s="14"/>
      <c r="E264" s="14"/>
      <c r="F264" s="14"/>
      <c r="G264" s="15"/>
    </row>
    <row r="265" spans="1:11" ht="16.5" x14ac:dyDescent="0.3">
      <c r="A265" s="107" t="s">
        <v>21</v>
      </c>
      <c r="B265" s="108"/>
      <c r="C265" s="108"/>
      <c r="D265" s="108"/>
      <c r="E265" s="108"/>
      <c r="F265" s="108"/>
      <c r="G265" s="15"/>
      <c r="H265" t="s">
        <v>78</v>
      </c>
      <c r="I265" s="20">
        <f>SUM(G260+G253+G178+G177+G176+G175+G174+G173+G110+G109+G108+G107+G106+G105+G42+G41)</f>
        <v>2381.333333333333</v>
      </c>
    </row>
    <row r="266" spans="1:11" ht="16.5" x14ac:dyDescent="0.3">
      <c r="A266" s="106" t="s">
        <v>79</v>
      </c>
      <c r="B266" s="106"/>
      <c r="C266" s="106"/>
      <c r="D266" s="106"/>
      <c r="E266" s="13">
        <v>6401</v>
      </c>
      <c r="F266" s="23"/>
      <c r="G266" s="15"/>
      <c r="I266" s="20"/>
    </row>
    <row r="267" spans="1:11" ht="16.5" x14ac:dyDescent="0.3">
      <c r="A267" s="106" t="s">
        <v>80</v>
      </c>
      <c r="B267" s="106"/>
      <c r="C267" s="106"/>
      <c r="D267" s="106"/>
      <c r="E267" s="22"/>
      <c r="F267" s="13">
        <v>1228.26</v>
      </c>
    </row>
    <row r="268" spans="1:11" ht="16.5" x14ac:dyDescent="0.3">
      <c r="A268" s="106" t="s">
        <v>81</v>
      </c>
      <c r="B268" s="106"/>
      <c r="C268" s="106"/>
      <c r="D268" s="106"/>
      <c r="E268" s="22"/>
      <c r="F268" s="13">
        <v>2938.63</v>
      </c>
    </row>
    <row r="269" spans="1:11" ht="16.5" x14ac:dyDescent="0.3">
      <c r="A269" s="106" t="s">
        <v>82</v>
      </c>
      <c r="B269" s="106"/>
      <c r="C269" s="106"/>
      <c r="D269" s="106"/>
      <c r="E269" s="22"/>
      <c r="F269" s="13">
        <v>3093.87</v>
      </c>
    </row>
    <row r="270" spans="1:11" ht="16.5" x14ac:dyDescent="0.3">
      <c r="A270" s="106" t="s">
        <v>83</v>
      </c>
      <c r="B270" s="106"/>
      <c r="C270" s="106"/>
      <c r="D270" s="106"/>
      <c r="E270" s="22"/>
      <c r="F270" s="13">
        <v>1522</v>
      </c>
    </row>
    <row r="271" spans="1:11" ht="16.5" x14ac:dyDescent="0.3">
      <c r="A271" s="109" t="s">
        <v>22</v>
      </c>
      <c r="B271" s="109"/>
      <c r="C271" s="109"/>
      <c r="D271" s="109"/>
      <c r="E271" s="10">
        <f>SUM(E266:E270)</f>
        <v>6401</v>
      </c>
      <c r="F271" s="13">
        <f>SUM(F267:F270)</f>
        <v>8782.76</v>
      </c>
    </row>
  </sheetData>
  <mergeCells count="125">
    <mergeCell ref="A43:F43"/>
    <mergeCell ref="C50:C51"/>
    <mergeCell ref="F50:F51"/>
    <mergeCell ref="G50:G51"/>
    <mergeCell ref="C44:C45"/>
    <mergeCell ref="F44:F45"/>
    <mergeCell ref="G44:G45"/>
    <mergeCell ref="C47:C48"/>
    <mergeCell ref="F47:F48"/>
    <mergeCell ref="G47:G48"/>
    <mergeCell ref="C21:C22"/>
    <mergeCell ref="F21:F22"/>
    <mergeCell ref="G21:G22"/>
    <mergeCell ref="A1:G1"/>
    <mergeCell ref="A2:G2"/>
    <mergeCell ref="A3:G3"/>
    <mergeCell ref="B5:B6"/>
    <mergeCell ref="C5:G5"/>
    <mergeCell ref="C10:C11"/>
    <mergeCell ref="F10:F11"/>
    <mergeCell ref="G10:G11"/>
    <mergeCell ref="C7:C8"/>
    <mergeCell ref="F7:F8"/>
    <mergeCell ref="G7:G8"/>
    <mergeCell ref="C13:C14"/>
    <mergeCell ref="F13:F14"/>
    <mergeCell ref="G13:G14"/>
    <mergeCell ref="C16:C17"/>
    <mergeCell ref="F16:F17"/>
    <mergeCell ref="G16:G17"/>
    <mergeCell ref="C77:C78"/>
    <mergeCell ref="F77:F78"/>
    <mergeCell ref="G77:G78"/>
    <mergeCell ref="A62:F62"/>
    <mergeCell ref="C63:C64"/>
    <mergeCell ref="F63:F64"/>
    <mergeCell ref="G63:G64"/>
    <mergeCell ref="C66:C67"/>
    <mergeCell ref="F66:F67"/>
    <mergeCell ref="G66:G67"/>
    <mergeCell ref="A76:F76"/>
    <mergeCell ref="G131:G132"/>
    <mergeCell ref="G134:G135"/>
    <mergeCell ref="G145:G146"/>
    <mergeCell ref="F148:F149"/>
    <mergeCell ref="G148:G149"/>
    <mergeCell ref="A88:F88"/>
    <mergeCell ref="C89:C90"/>
    <mergeCell ref="F89:F90"/>
    <mergeCell ref="G89:G90"/>
    <mergeCell ref="C92:C93"/>
    <mergeCell ref="F92:F93"/>
    <mergeCell ref="G92:G93"/>
    <mergeCell ref="C80:C81"/>
    <mergeCell ref="F80:F81"/>
    <mergeCell ref="G80:G81"/>
    <mergeCell ref="A111:F111"/>
    <mergeCell ref="F112:F113"/>
    <mergeCell ref="G112:G113"/>
    <mergeCell ref="F115:F116"/>
    <mergeCell ref="G115:G116"/>
    <mergeCell ref="F118:F119"/>
    <mergeCell ref="G118:G119"/>
    <mergeCell ref="A271:D271"/>
    <mergeCell ref="A267:D267"/>
    <mergeCell ref="A268:D268"/>
    <mergeCell ref="A269:D269"/>
    <mergeCell ref="C112:C113"/>
    <mergeCell ref="C115:C116"/>
    <mergeCell ref="C118:C119"/>
    <mergeCell ref="A130:F130"/>
    <mergeCell ref="C131:C132"/>
    <mergeCell ref="F131:F132"/>
    <mergeCell ref="C134:C135"/>
    <mergeCell ref="F134:F135"/>
    <mergeCell ref="A144:F144"/>
    <mergeCell ref="C145:C146"/>
    <mergeCell ref="F145:F146"/>
    <mergeCell ref="C148:C149"/>
    <mergeCell ref="A204:F204"/>
    <mergeCell ref="A179:F179"/>
    <mergeCell ref="C182:C183"/>
    <mergeCell ref="F182:F183"/>
    <mergeCell ref="C245:C246"/>
    <mergeCell ref="F245:F246"/>
    <mergeCell ref="A270:D270"/>
    <mergeCell ref="G182:G183"/>
    <mergeCell ref="A156:F156"/>
    <mergeCell ref="C157:C158"/>
    <mergeCell ref="F157:F158"/>
    <mergeCell ref="G157:G158"/>
    <mergeCell ref="C160:C161"/>
    <mergeCell ref="F160:F161"/>
    <mergeCell ref="G160:G161"/>
    <mergeCell ref="C242:C243"/>
    <mergeCell ref="F242:F243"/>
    <mergeCell ref="G242:G243"/>
    <mergeCell ref="C196:C197"/>
    <mergeCell ref="F196:F197"/>
    <mergeCell ref="G196:G197"/>
    <mergeCell ref="C215:C216"/>
    <mergeCell ref="F215:F216"/>
    <mergeCell ref="G215:G216"/>
    <mergeCell ref="G245:G246"/>
    <mergeCell ref="A221:F221"/>
    <mergeCell ref="C222:C223"/>
    <mergeCell ref="F222:F223"/>
    <mergeCell ref="G222:G223"/>
    <mergeCell ref="A266:D266"/>
    <mergeCell ref="A253:F253"/>
    <mergeCell ref="C255:C256"/>
    <mergeCell ref="F255:F256"/>
    <mergeCell ref="G255:G256"/>
    <mergeCell ref="A265:F265"/>
    <mergeCell ref="A260:F260"/>
    <mergeCell ref="C228:C229"/>
    <mergeCell ref="F228:F229"/>
    <mergeCell ref="G228:G229"/>
    <mergeCell ref="C233:C234"/>
    <mergeCell ref="F233:F234"/>
    <mergeCell ref="G233:G234"/>
    <mergeCell ref="C225:C226"/>
    <mergeCell ref="F225:F226"/>
    <mergeCell ref="G225:G226"/>
    <mergeCell ref="A249:F249"/>
  </mergeCells>
  <printOptions horizontalCentered="1"/>
  <pageMargins left="0.25" right="0.25" top="0.75" bottom="0.75" header="0.3" footer="0.3"/>
  <pageSetup paperSize="9" orientation="portrait" r:id="rId1"/>
  <rowBreaks count="2" manualBreakCount="2">
    <brk id="49" max="16383" man="1"/>
    <brk id="76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R33"/>
  <sheetViews>
    <sheetView topLeftCell="A4" workbookViewId="0">
      <selection activeCell="R12" sqref="R12"/>
    </sheetView>
  </sheetViews>
  <sheetFormatPr defaultRowHeight="15" x14ac:dyDescent="0.25"/>
  <sheetData>
    <row r="4" spans="1:18" x14ac:dyDescent="0.25">
      <c r="A4" t="s">
        <v>74</v>
      </c>
      <c r="E4" t="s">
        <v>75</v>
      </c>
      <c r="I4" t="s">
        <v>76</v>
      </c>
      <c r="M4" t="s">
        <v>77</v>
      </c>
      <c r="Q4" t="s">
        <v>84</v>
      </c>
    </row>
    <row r="5" spans="1:18" x14ac:dyDescent="0.25">
      <c r="A5" s="21" t="s">
        <v>28</v>
      </c>
      <c r="B5" s="21" t="s">
        <v>29</v>
      </c>
      <c r="C5" s="21">
        <v>2</v>
      </c>
      <c r="D5" t="s">
        <v>12</v>
      </c>
      <c r="E5" s="21" t="s">
        <v>28</v>
      </c>
      <c r="F5" s="21" t="s">
        <v>30</v>
      </c>
      <c r="G5" s="21">
        <v>3</v>
      </c>
      <c r="I5" s="21" t="s">
        <v>28</v>
      </c>
      <c r="J5" s="21" t="s">
        <v>33</v>
      </c>
      <c r="K5" s="21">
        <v>3</v>
      </c>
      <c r="M5" s="21" t="s">
        <v>28</v>
      </c>
      <c r="N5" s="21" t="s">
        <v>29</v>
      </c>
      <c r="O5" s="21">
        <v>1</v>
      </c>
      <c r="Q5" t="s">
        <v>29</v>
      </c>
      <c r="R5">
        <f>SUM(C5+G12+G16+K6+K11+K14+K15+K19+O5+O11+O15)</f>
        <v>25</v>
      </c>
    </row>
    <row r="6" spans="1:18" x14ac:dyDescent="0.25">
      <c r="A6" s="21" t="s">
        <v>28</v>
      </c>
      <c r="B6" s="21" t="s">
        <v>30</v>
      </c>
      <c r="C6" s="21">
        <v>3</v>
      </c>
      <c r="D6" t="s">
        <v>12</v>
      </c>
      <c r="E6" s="21" t="s">
        <v>31</v>
      </c>
      <c r="F6" s="21" t="s">
        <v>30</v>
      </c>
      <c r="G6" s="21">
        <v>3</v>
      </c>
      <c r="I6" s="21" t="s">
        <v>31</v>
      </c>
      <c r="J6" s="21" t="s">
        <v>29</v>
      </c>
      <c r="K6" s="21">
        <v>3</v>
      </c>
      <c r="M6" s="21" t="s">
        <v>28</v>
      </c>
      <c r="N6" s="21" t="s">
        <v>32</v>
      </c>
      <c r="O6" s="21">
        <v>3</v>
      </c>
      <c r="Q6" t="s">
        <v>30</v>
      </c>
      <c r="R6">
        <f>SUM(C6+G5+G6+K10)</f>
        <v>11</v>
      </c>
    </row>
    <row r="7" spans="1:18" x14ac:dyDescent="0.25">
      <c r="A7" s="21" t="s">
        <v>31</v>
      </c>
      <c r="B7" s="21" t="s">
        <v>32</v>
      </c>
      <c r="C7" s="21">
        <v>2</v>
      </c>
      <c r="E7" s="21" t="s">
        <v>35</v>
      </c>
      <c r="F7" s="21" t="s">
        <v>51</v>
      </c>
      <c r="G7" s="21">
        <v>1</v>
      </c>
      <c r="I7" s="21" t="s">
        <v>36</v>
      </c>
      <c r="J7" s="21" t="s">
        <v>57</v>
      </c>
      <c r="K7" s="21">
        <v>3</v>
      </c>
      <c r="M7" s="21" t="s">
        <v>31</v>
      </c>
      <c r="N7" s="21" t="s">
        <v>32</v>
      </c>
      <c r="O7" s="21">
        <v>3</v>
      </c>
      <c r="Q7" t="s">
        <v>33</v>
      </c>
      <c r="R7">
        <f>SUM(C8+K5)</f>
        <v>5</v>
      </c>
    </row>
    <row r="8" spans="1:18" x14ac:dyDescent="0.25">
      <c r="A8" s="21" t="s">
        <v>31</v>
      </c>
      <c r="B8" s="21" t="s">
        <v>33</v>
      </c>
      <c r="C8" s="21">
        <v>2</v>
      </c>
      <c r="E8" s="21" t="s">
        <v>36</v>
      </c>
      <c r="F8" s="21" t="s">
        <v>42</v>
      </c>
      <c r="G8" s="21">
        <v>3</v>
      </c>
      <c r="I8" s="21" t="s">
        <v>36</v>
      </c>
      <c r="J8" s="21" t="s">
        <v>58</v>
      </c>
      <c r="K8" s="21">
        <v>1</v>
      </c>
      <c r="M8" s="21" t="s">
        <v>36</v>
      </c>
      <c r="N8" s="21" t="s">
        <v>63</v>
      </c>
      <c r="O8" s="21">
        <v>2</v>
      </c>
      <c r="Q8" t="s">
        <v>32</v>
      </c>
      <c r="R8">
        <f>SUM(C7+G13+G17+G21+G22+K20+O6+O7+O12+O16)</f>
        <v>23</v>
      </c>
    </row>
    <row r="9" spans="1:18" x14ac:dyDescent="0.25">
      <c r="A9" s="21" t="s">
        <v>28</v>
      </c>
      <c r="B9" s="21" t="s">
        <v>34</v>
      </c>
      <c r="C9" s="21">
        <v>1</v>
      </c>
      <c r="E9" s="21" t="s">
        <v>36</v>
      </c>
      <c r="F9" s="21" t="s">
        <v>40</v>
      </c>
      <c r="G9" s="21">
        <v>1</v>
      </c>
      <c r="I9" s="21" t="s">
        <v>35</v>
      </c>
      <c r="J9" s="21" t="s">
        <v>51</v>
      </c>
      <c r="K9" s="21">
        <v>1</v>
      </c>
      <c r="M9" s="21" t="s">
        <v>36</v>
      </c>
      <c r="N9" s="21" t="s">
        <v>64</v>
      </c>
      <c r="O9" s="21">
        <v>1</v>
      </c>
      <c r="Q9" t="s">
        <v>34</v>
      </c>
      <c r="R9">
        <f>SUM(C9+C10+G20+K18)</f>
        <v>4</v>
      </c>
    </row>
    <row r="10" spans="1:18" x14ac:dyDescent="0.25">
      <c r="A10" s="21" t="s">
        <v>31</v>
      </c>
      <c r="B10" s="21" t="s">
        <v>34</v>
      </c>
      <c r="C10" s="21">
        <v>1</v>
      </c>
      <c r="E10" s="21" t="s">
        <v>36</v>
      </c>
      <c r="F10" s="21" t="s">
        <v>43</v>
      </c>
      <c r="G10" s="21">
        <v>1</v>
      </c>
      <c r="I10" s="21" t="s">
        <v>28</v>
      </c>
      <c r="J10" s="21" t="s">
        <v>30</v>
      </c>
      <c r="K10" s="21">
        <v>2</v>
      </c>
      <c r="M10" s="21"/>
      <c r="N10" s="21"/>
      <c r="O10" s="21"/>
    </row>
    <row r="11" spans="1:18" x14ac:dyDescent="0.25">
      <c r="A11" s="21" t="s">
        <v>35</v>
      </c>
      <c r="B11" s="21" t="s">
        <v>29</v>
      </c>
      <c r="C11" s="21">
        <v>1</v>
      </c>
      <c r="E11" s="21"/>
      <c r="F11" s="21"/>
      <c r="G11" s="21"/>
      <c r="I11" s="21" t="s">
        <v>31</v>
      </c>
      <c r="J11" s="21" t="s">
        <v>29</v>
      </c>
      <c r="K11" s="21">
        <v>2</v>
      </c>
      <c r="M11" s="21" t="s">
        <v>28</v>
      </c>
      <c r="N11" s="21" t="s">
        <v>29</v>
      </c>
      <c r="O11" s="21">
        <v>2</v>
      </c>
      <c r="Q11" t="s">
        <v>85</v>
      </c>
    </row>
    <row r="12" spans="1:18" x14ac:dyDescent="0.25">
      <c r="A12" s="21" t="s">
        <v>36</v>
      </c>
      <c r="B12" s="21" t="s">
        <v>37</v>
      </c>
      <c r="C12" s="21">
        <v>3</v>
      </c>
      <c r="E12" s="21" t="s">
        <v>28</v>
      </c>
      <c r="F12" s="21" t="s">
        <v>29</v>
      </c>
      <c r="G12" s="21">
        <v>2</v>
      </c>
      <c r="I12" s="21" t="s">
        <v>36</v>
      </c>
      <c r="J12" s="21" t="s">
        <v>46</v>
      </c>
      <c r="K12" s="21">
        <v>2</v>
      </c>
      <c r="M12" s="21" t="s">
        <v>31</v>
      </c>
      <c r="N12" s="21" t="s">
        <v>32</v>
      </c>
      <c r="O12" s="21">
        <v>2</v>
      </c>
      <c r="Q12" s="21" t="s">
        <v>29</v>
      </c>
      <c r="R12" s="21">
        <f>SUM(C11+O22)</f>
        <v>2</v>
      </c>
    </row>
    <row r="13" spans="1:18" x14ac:dyDescent="0.25">
      <c r="A13" s="21" t="s">
        <v>36</v>
      </c>
      <c r="B13" s="21" t="s">
        <v>38</v>
      </c>
      <c r="C13" s="21">
        <v>1</v>
      </c>
      <c r="E13" s="21" t="s">
        <v>31</v>
      </c>
      <c r="F13" s="21" t="s">
        <v>32</v>
      </c>
      <c r="G13" s="21">
        <v>2</v>
      </c>
      <c r="I13" s="21"/>
      <c r="J13" s="21"/>
      <c r="K13" s="21"/>
      <c r="M13" s="21" t="s">
        <v>36</v>
      </c>
      <c r="N13" s="21" t="s">
        <v>59</v>
      </c>
      <c r="O13" s="21">
        <v>1</v>
      </c>
      <c r="Q13" s="21" t="s">
        <v>51</v>
      </c>
      <c r="R13" s="21">
        <f>SUM(G7+K9)</f>
        <v>2</v>
      </c>
    </row>
    <row r="14" spans="1:18" x14ac:dyDescent="0.25">
      <c r="A14" s="21" t="s">
        <v>36</v>
      </c>
      <c r="B14" s="21" t="s">
        <v>39</v>
      </c>
      <c r="C14" s="21">
        <v>2</v>
      </c>
      <c r="E14" s="21" t="s">
        <v>36</v>
      </c>
      <c r="F14" s="21" t="s">
        <v>46</v>
      </c>
      <c r="G14" s="21">
        <v>2</v>
      </c>
      <c r="I14" s="21" t="s">
        <v>28</v>
      </c>
      <c r="J14" s="21" t="s">
        <v>29</v>
      </c>
      <c r="K14" s="21">
        <v>2</v>
      </c>
      <c r="M14" s="21"/>
      <c r="N14" s="21"/>
      <c r="O14" s="21"/>
      <c r="Q14" s="21" t="s">
        <v>86</v>
      </c>
      <c r="R14" s="21">
        <v>1</v>
      </c>
    </row>
    <row r="15" spans="1:18" x14ac:dyDescent="0.25">
      <c r="A15" s="21" t="s">
        <v>36</v>
      </c>
      <c r="B15" s="21" t="s">
        <v>40</v>
      </c>
      <c r="C15" s="21">
        <v>1</v>
      </c>
      <c r="E15" s="21"/>
      <c r="F15" s="21"/>
      <c r="G15" s="21"/>
      <c r="I15" s="21" t="s">
        <v>31</v>
      </c>
      <c r="J15" s="21" t="s">
        <v>29</v>
      </c>
      <c r="K15" s="21">
        <v>2</v>
      </c>
      <c r="M15" s="21" t="s">
        <v>28</v>
      </c>
      <c r="N15" s="21" t="s">
        <v>29</v>
      </c>
      <c r="O15" s="21">
        <v>5</v>
      </c>
      <c r="Q15" s="21" t="s">
        <v>29</v>
      </c>
      <c r="R15" s="21">
        <v>1</v>
      </c>
    </row>
    <row r="16" spans="1:18" x14ac:dyDescent="0.25">
      <c r="C16">
        <f>SUM(C5:C15)</f>
        <v>19</v>
      </c>
      <c r="E16" s="21" t="s">
        <v>28</v>
      </c>
      <c r="F16" s="21" t="s">
        <v>29</v>
      </c>
      <c r="G16" s="21">
        <v>2</v>
      </c>
      <c r="I16" s="21" t="s">
        <v>36</v>
      </c>
      <c r="J16" s="21" t="s">
        <v>59</v>
      </c>
      <c r="K16" s="21">
        <v>1</v>
      </c>
      <c r="M16" s="21" t="s">
        <v>31</v>
      </c>
      <c r="N16" s="21" t="s">
        <v>32</v>
      </c>
      <c r="O16" s="21">
        <v>3</v>
      </c>
      <c r="Q16" t="s">
        <v>36</v>
      </c>
    </row>
    <row r="17" spans="5:18" x14ac:dyDescent="0.25">
      <c r="E17" s="21" t="s">
        <v>31</v>
      </c>
      <c r="F17" s="21" t="s">
        <v>32</v>
      </c>
      <c r="G17" s="21">
        <v>2</v>
      </c>
      <c r="I17" s="21"/>
      <c r="J17" s="21"/>
      <c r="K17" s="21"/>
      <c r="M17" s="21" t="s">
        <v>36</v>
      </c>
      <c r="N17" s="21" t="s">
        <v>66</v>
      </c>
      <c r="O17" s="21">
        <v>1</v>
      </c>
      <c r="Q17" s="21" t="s">
        <v>37</v>
      </c>
      <c r="R17" s="21">
        <f>SUM(C12)</f>
        <v>3</v>
      </c>
    </row>
    <row r="18" spans="5:18" x14ac:dyDescent="0.25">
      <c r="E18" s="21" t="s">
        <v>36</v>
      </c>
      <c r="F18" s="21" t="s">
        <v>46</v>
      </c>
      <c r="G18" s="21">
        <v>1</v>
      </c>
      <c r="I18" s="21" t="s">
        <v>28</v>
      </c>
      <c r="J18" s="21" t="s">
        <v>34</v>
      </c>
      <c r="K18" s="21">
        <v>1</v>
      </c>
      <c r="M18" s="21" t="s">
        <v>36</v>
      </c>
      <c r="N18" s="21" t="s">
        <v>46</v>
      </c>
      <c r="O18" s="21">
        <v>1</v>
      </c>
      <c r="Q18" s="21" t="s">
        <v>38</v>
      </c>
      <c r="R18" s="21">
        <f>SUM(C13)</f>
        <v>1</v>
      </c>
    </row>
    <row r="19" spans="5:18" x14ac:dyDescent="0.25">
      <c r="E19" s="21"/>
      <c r="F19" s="21"/>
      <c r="G19" s="21"/>
      <c r="I19" s="21" t="s">
        <v>28</v>
      </c>
      <c r="J19" s="21" t="s">
        <v>29</v>
      </c>
      <c r="K19" s="21">
        <v>2</v>
      </c>
      <c r="M19" s="21"/>
      <c r="N19" s="21"/>
      <c r="O19" s="21"/>
      <c r="Q19" s="21" t="s">
        <v>39</v>
      </c>
      <c r="R19" s="21">
        <v>4</v>
      </c>
    </row>
    <row r="20" spans="5:18" x14ac:dyDescent="0.25">
      <c r="E20" s="21" t="s">
        <v>28</v>
      </c>
      <c r="F20" s="21" t="s">
        <v>34</v>
      </c>
      <c r="G20" s="21">
        <v>1</v>
      </c>
      <c r="I20" s="21" t="s">
        <v>31</v>
      </c>
      <c r="J20" s="21" t="s">
        <v>32</v>
      </c>
      <c r="K20" s="21">
        <v>2</v>
      </c>
      <c r="M20" s="21" t="s">
        <v>69</v>
      </c>
      <c r="N20" s="21" t="s">
        <v>29</v>
      </c>
      <c r="O20" s="21">
        <v>1</v>
      </c>
      <c r="Q20" s="21" t="s">
        <v>40</v>
      </c>
      <c r="R20" s="21">
        <v>4</v>
      </c>
    </row>
    <row r="21" spans="5:18" x14ac:dyDescent="0.25">
      <c r="E21" s="21" t="s">
        <v>28</v>
      </c>
      <c r="F21" s="21" t="s">
        <v>32</v>
      </c>
      <c r="G21" s="21">
        <v>2</v>
      </c>
      <c r="I21" s="21" t="s">
        <v>36</v>
      </c>
      <c r="J21" s="21" t="s">
        <v>49</v>
      </c>
      <c r="K21" s="21">
        <v>2</v>
      </c>
      <c r="M21" s="21" t="s">
        <v>70</v>
      </c>
      <c r="N21" s="21" t="s">
        <v>71</v>
      </c>
      <c r="O21" s="21">
        <v>1</v>
      </c>
      <c r="Q21" s="21" t="s">
        <v>42</v>
      </c>
      <c r="R21" s="21">
        <v>3</v>
      </c>
    </row>
    <row r="22" spans="5:18" x14ac:dyDescent="0.25">
      <c r="E22" s="21" t="s">
        <v>31</v>
      </c>
      <c r="F22" s="21" t="s">
        <v>32</v>
      </c>
      <c r="G22" s="21">
        <v>2</v>
      </c>
      <c r="I22" s="21"/>
      <c r="J22" s="21"/>
      <c r="K22" s="21"/>
      <c r="M22" s="21" t="s">
        <v>73</v>
      </c>
      <c r="N22" s="21" t="s">
        <v>29</v>
      </c>
      <c r="O22" s="21">
        <v>1</v>
      </c>
      <c r="Q22" s="21" t="s">
        <v>43</v>
      </c>
      <c r="R22" s="21">
        <v>1</v>
      </c>
    </row>
    <row r="23" spans="5:18" x14ac:dyDescent="0.25">
      <c r="E23" s="21" t="s">
        <v>36</v>
      </c>
      <c r="F23" s="21" t="s">
        <v>49</v>
      </c>
      <c r="G23" s="21">
        <v>2</v>
      </c>
      <c r="I23" s="21" t="s">
        <v>50</v>
      </c>
      <c r="J23" s="21" t="s">
        <v>51</v>
      </c>
      <c r="K23" s="21">
        <v>1</v>
      </c>
      <c r="M23" t="s">
        <v>12</v>
      </c>
      <c r="N23" t="s">
        <v>12</v>
      </c>
      <c r="O23">
        <f>SUM(O5:O22)</f>
        <v>28</v>
      </c>
      <c r="Q23" s="21" t="s">
        <v>46</v>
      </c>
      <c r="R23" s="21">
        <v>6</v>
      </c>
    </row>
    <row r="24" spans="5:18" x14ac:dyDescent="0.25">
      <c r="E24" s="21"/>
      <c r="F24" s="21"/>
      <c r="G24" s="21"/>
      <c r="I24" s="21" t="s">
        <v>50</v>
      </c>
      <c r="J24" s="21" t="s">
        <v>52</v>
      </c>
      <c r="K24" s="21">
        <v>1</v>
      </c>
      <c r="M24" t="s">
        <v>12</v>
      </c>
      <c r="N24" t="s">
        <v>12</v>
      </c>
      <c r="O24" t="s">
        <v>12</v>
      </c>
      <c r="Q24" s="21" t="s">
        <v>49</v>
      </c>
      <c r="R24" s="21">
        <v>6</v>
      </c>
    </row>
    <row r="25" spans="5:18" x14ac:dyDescent="0.25">
      <c r="E25" s="21" t="s">
        <v>50</v>
      </c>
      <c r="F25" s="21" t="s">
        <v>51</v>
      </c>
      <c r="G25" s="21">
        <v>1</v>
      </c>
      <c r="I25" s="21" t="s">
        <v>50</v>
      </c>
      <c r="J25" s="21" t="s">
        <v>49</v>
      </c>
      <c r="K25" s="21">
        <v>1</v>
      </c>
      <c r="Q25" s="21" t="s">
        <v>51</v>
      </c>
      <c r="R25" s="21">
        <v>2</v>
      </c>
    </row>
    <row r="26" spans="5:18" x14ac:dyDescent="0.25">
      <c r="E26" s="21" t="s">
        <v>50</v>
      </c>
      <c r="F26" s="21" t="s">
        <v>52</v>
      </c>
      <c r="G26" s="21">
        <v>1</v>
      </c>
      <c r="I26" s="21" t="s">
        <v>50</v>
      </c>
      <c r="J26" s="21" t="s">
        <v>40</v>
      </c>
      <c r="K26" s="21">
        <v>1</v>
      </c>
      <c r="Q26" s="21" t="s">
        <v>52</v>
      </c>
      <c r="R26" s="21">
        <v>2</v>
      </c>
    </row>
    <row r="27" spans="5:18" x14ac:dyDescent="0.25">
      <c r="E27" s="21" t="s">
        <v>50</v>
      </c>
      <c r="F27" s="21" t="s">
        <v>49</v>
      </c>
      <c r="G27" s="21">
        <v>1</v>
      </c>
      <c r="I27" s="21" t="s">
        <v>50</v>
      </c>
      <c r="J27" s="21" t="s">
        <v>39</v>
      </c>
      <c r="K27" s="21">
        <v>1</v>
      </c>
      <c r="Q27" s="21" t="s">
        <v>63</v>
      </c>
      <c r="R27" s="21">
        <v>2</v>
      </c>
    </row>
    <row r="28" spans="5:18" x14ac:dyDescent="0.25">
      <c r="E28" s="21" t="s">
        <v>50</v>
      </c>
      <c r="F28" s="21" t="s">
        <v>40</v>
      </c>
      <c r="G28" s="21">
        <v>1</v>
      </c>
      <c r="K28">
        <f>SUM(K5:K27)</f>
        <v>34</v>
      </c>
      <c r="O28" t="s">
        <v>12</v>
      </c>
      <c r="Q28" s="21" t="s">
        <v>64</v>
      </c>
      <c r="R28" s="21">
        <v>1</v>
      </c>
    </row>
    <row r="29" spans="5:18" x14ac:dyDescent="0.25">
      <c r="E29" s="21" t="s">
        <v>50</v>
      </c>
      <c r="F29" s="21" t="s">
        <v>39</v>
      </c>
      <c r="G29" s="21">
        <v>1</v>
      </c>
      <c r="Q29" s="21" t="s">
        <v>59</v>
      </c>
      <c r="R29" s="21">
        <v>2</v>
      </c>
    </row>
    <row r="30" spans="5:18" x14ac:dyDescent="0.25">
      <c r="G30">
        <f>SUM(G5:G29)</f>
        <v>35</v>
      </c>
      <c r="Q30" s="21" t="s">
        <v>66</v>
      </c>
      <c r="R30" s="21">
        <v>1</v>
      </c>
    </row>
    <row r="31" spans="5:18" x14ac:dyDescent="0.25">
      <c r="O31" t="s">
        <v>12</v>
      </c>
      <c r="Q31" s="21" t="s">
        <v>57</v>
      </c>
      <c r="R31" s="21">
        <v>3</v>
      </c>
    </row>
    <row r="32" spans="5:18" x14ac:dyDescent="0.25">
      <c r="Q32" s="21" t="s">
        <v>58</v>
      </c>
      <c r="R32" s="21">
        <v>1</v>
      </c>
    </row>
    <row r="33" spans="15:18" x14ac:dyDescent="0.25">
      <c r="O33">
        <f>SUM(+K28+G30+C16+O23)</f>
        <v>116</v>
      </c>
      <c r="R33">
        <f>SUM(R5:R32)</f>
        <v>116</v>
      </c>
    </row>
  </sheetData>
  <printOptions horizontalCentered="1"/>
  <pageMargins left="0.7" right="0.7" top="0.75" bottom="0.75" header="0.3" footer="0.3"/>
  <pageSetup paperSize="9" scale="15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"/>
  <sheetViews>
    <sheetView zoomScaleNormal="100" workbookViewId="0">
      <selection activeCell="B1" sqref="B1:H1"/>
    </sheetView>
  </sheetViews>
  <sheetFormatPr defaultRowHeight="15.75" x14ac:dyDescent="0.25"/>
  <cols>
    <col min="1" max="1" width="6.42578125" style="31" customWidth="1"/>
    <col min="2" max="2" width="21" style="31" customWidth="1"/>
    <col min="3" max="4" width="7.28515625" style="31" bestFit="1" customWidth="1"/>
    <col min="5" max="5" width="10.7109375" style="31" customWidth="1"/>
    <col min="6" max="6" width="11" style="31" customWidth="1"/>
    <col min="7" max="7" width="9.140625" style="31"/>
    <col min="8" max="8" width="13.7109375" style="31" customWidth="1"/>
    <col min="9" max="10" width="9.140625" style="31"/>
    <col min="11" max="11" width="11.140625" style="31" customWidth="1"/>
    <col min="12" max="12" width="19.42578125" style="31" customWidth="1"/>
    <col min="13" max="13" width="11" style="31" customWidth="1"/>
    <col min="14" max="14" width="11.42578125" style="31" customWidth="1"/>
    <col min="15" max="15" width="10.42578125" style="31" customWidth="1"/>
    <col min="16" max="16" width="11.140625" style="31" customWidth="1"/>
    <col min="17" max="16384" width="9.140625" style="31"/>
  </cols>
  <sheetData>
    <row r="1" spans="1:16" ht="23.25" x14ac:dyDescent="0.35">
      <c r="B1" s="118" t="s">
        <v>0</v>
      </c>
      <c r="C1" s="118"/>
      <c r="D1" s="118"/>
      <c r="E1" s="118"/>
      <c r="F1" s="118"/>
      <c r="G1" s="118"/>
      <c r="H1" s="118"/>
      <c r="K1" s="114" t="s">
        <v>0</v>
      </c>
      <c r="L1" s="114"/>
      <c r="M1" s="114"/>
      <c r="N1" s="114"/>
      <c r="O1" s="114"/>
      <c r="P1" s="114"/>
    </row>
    <row r="2" spans="1:16" ht="23.25" x14ac:dyDescent="0.35">
      <c r="B2" s="118" t="s">
        <v>164</v>
      </c>
      <c r="C2" s="118"/>
      <c r="D2" s="118"/>
      <c r="E2" s="118"/>
      <c r="F2" s="118"/>
      <c r="G2" s="118"/>
      <c r="H2" s="118"/>
      <c r="K2" s="115" t="s">
        <v>164</v>
      </c>
      <c r="L2" s="115"/>
      <c r="M2" s="115"/>
      <c r="N2" s="115"/>
      <c r="O2" s="115"/>
      <c r="P2" s="115"/>
    </row>
    <row r="3" spans="1:16" ht="23.25" x14ac:dyDescent="0.35">
      <c r="B3" s="118" t="s">
        <v>173</v>
      </c>
      <c r="C3" s="118"/>
      <c r="D3" s="118"/>
      <c r="E3" s="118"/>
      <c r="F3" s="118"/>
      <c r="G3" s="118"/>
      <c r="H3" s="118"/>
      <c r="K3" s="115" t="s">
        <v>1</v>
      </c>
      <c r="L3" s="115"/>
      <c r="M3" s="115"/>
      <c r="N3" s="115"/>
      <c r="O3" s="115"/>
      <c r="P3" s="115"/>
    </row>
    <row r="4" spans="1:16" ht="23.25" x14ac:dyDescent="0.35">
      <c r="B4" s="118" t="s">
        <v>23</v>
      </c>
      <c r="C4" s="118"/>
      <c r="D4" s="118"/>
      <c r="E4" s="118"/>
      <c r="F4" s="118"/>
      <c r="G4" s="118"/>
      <c r="H4" s="118"/>
      <c r="K4" s="115" t="s">
        <v>23</v>
      </c>
      <c r="L4" s="115"/>
      <c r="M4" s="115"/>
      <c r="N4" s="115"/>
      <c r="O4" s="115"/>
      <c r="P4" s="115"/>
    </row>
    <row r="5" spans="1:16" x14ac:dyDescent="0.25">
      <c r="B5" s="77"/>
      <c r="C5" s="77"/>
      <c r="D5" s="77"/>
      <c r="E5" s="77"/>
      <c r="F5" s="77"/>
      <c r="G5" s="77"/>
      <c r="H5" s="77"/>
      <c r="K5" s="68"/>
      <c r="L5" s="77"/>
      <c r="M5" s="77"/>
      <c r="N5" s="77"/>
      <c r="O5" s="77"/>
      <c r="P5" s="77"/>
    </row>
    <row r="6" spans="1:16" x14ac:dyDescent="0.25">
      <c r="D6" s="57"/>
      <c r="E6" s="57"/>
      <c r="F6" s="57"/>
      <c r="G6" s="57"/>
      <c r="H6" s="78" t="s">
        <v>172</v>
      </c>
      <c r="K6" s="68"/>
      <c r="N6" s="57"/>
      <c r="O6" s="57"/>
      <c r="P6" s="78" t="s">
        <v>172</v>
      </c>
    </row>
    <row r="7" spans="1:16" x14ac:dyDescent="0.25">
      <c r="D7" s="57"/>
      <c r="E7" s="57"/>
      <c r="F7" s="57"/>
      <c r="G7" s="57"/>
      <c r="H7" s="58"/>
      <c r="K7" s="68"/>
      <c r="N7" s="57"/>
      <c r="O7" s="57"/>
      <c r="P7" s="58"/>
    </row>
    <row r="8" spans="1:16" x14ac:dyDescent="0.25">
      <c r="A8" s="119" t="s">
        <v>88</v>
      </c>
      <c r="B8" s="121"/>
      <c r="C8" s="119" t="s">
        <v>156</v>
      </c>
      <c r="D8" s="120"/>
      <c r="E8" s="120"/>
      <c r="F8" s="120"/>
      <c r="G8" s="119" t="s">
        <v>146</v>
      </c>
      <c r="H8" s="121"/>
      <c r="K8" s="75" t="s">
        <v>88</v>
      </c>
      <c r="L8" s="76"/>
      <c r="M8" s="119" t="s">
        <v>156</v>
      </c>
      <c r="N8" s="120"/>
      <c r="O8" s="119" t="s">
        <v>146</v>
      </c>
      <c r="P8" s="121"/>
    </row>
    <row r="9" spans="1:16" x14ac:dyDescent="0.25">
      <c r="A9" s="30" t="s">
        <v>87</v>
      </c>
      <c r="B9" s="59" t="s">
        <v>133</v>
      </c>
      <c r="C9" s="30" t="s">
        <v>112</v>
      </c>
      <c r="D9" s="60" t="s">
        <v>134</v>
      </c>
      <c r="E9" s="30" t="s">
        <v>137</v>
      </c>
      <c r="F9" s="30" t="s">
        <v>135</v>
      </c>
      <c r="G9" s="30" t="s">
        <v>112</v>
      </c>
      <c r="H9" s="61" t="s">
        <v>135</v>
      </c>
      <c r="K9" s="30" t="s">
        <v>87</v>
      </c>
      <c r="L9" s="59" t="s">
        <v>133</v>
      </c>
      <c r="M9" s="30" t="s">
        <v>134</v>
      </c>
      <c r="N9" s="60" t="s">
        <v>136</v>
      </c>
      <c r="O9" s="30" t="s">
        <v>112</v>
      </c>
      <c r="P9" s="61" t="s">
        <v>135</v>
      </c>
    </row>
    <row r="10" spans="1:16" x14ac:dyDescent="0.25">
      <c r="A10" s="62">
        <v>1</v>
      </c>
      <c r="B10" s="63" t="s">
        <v>124</v>
      </c>
      <c r="C10" s="64" t="s">
        <v>138</v>
      </c>
      <c r="D10" s="65" t="s">
        <v>138</v>
      </c>
      <c r="E10" s="64" t="s">
        <v>12</v>
      </c>
      <c r="F10" s="64"/>
      <c r="G10" s="64" t="s">
        <v>147</v>
      </c>
      <c r="H10" s="66" t="s">
        <v>148</v>
      </c>
      <c r="K10" s="62">
        <v>1</v>
      </c>
      <c r="L10" s="63" t="s">
        <v>157</v>
      </c>
      <c r="M10" s="64"/>
      <c r="N10" s="64"/>
      <c r="O10" s="64" t="s">
        <v>162</v>
      </c>
      <c r="P10" s="66" t="s">
        <v>161</v>
      </c>
    </row>
    <row r="11" spans="1:16" x14ac:dyDescent="0.25">
      <c r="A11" s="62">
        <v>2</v>
      </c>
      <c r="B11" s="63" t="s">
        <v>125</v>
      </c>
      <c r="C11" s="64"/>
      <c r="D11" s="65"/>
      <c r="E11" s="64" t="s">
        <v>139</v>
      </c>
      <c r="F11" s="64" t="s">
        <v>139</v>
      </c>
      <c r="G11" s="64" t="s">
        <v>149</v>
      </c>
      <c r="H11" s="66"/>
      <c r="K11" s="62">
        <v>2</v>
      </c>
      <c r="L11" s="63" t="s">
        <v>158</v>
      </c>
      <c r="M11" s="64" t="s">
        <v>160</v>
      </c>
      <c r="N11" s="64" t="s">
        <v>160</v>
      </c>
      <c r="O11" s="64" t="s">
        <v>163</v>
      </c>
      <c r="P11" s="66"/>
    </row>
    <row r="12" spans="1:16" x14ac:dyDescent="0.25">
      <c r="A12" s="62">
        <v>3</v>
      </c>
      <c r="B12" s="63" t="s">
        <v>126</v>
      </c>
      <c r="C12" s="64"/>
      <c r="D12" s="65"/>
      <c r="E12" s="64" t="s">
        <v>140</v>
      </c>
      <c r="F12" s="64" t="s">
        <v>140</v>
      </c>
      <c r="G12" s="64" t="s">
        <v>150</v>
      </c>
      <c r="H12" s="66"/>
      <c r="K12" s="62">
        <v>3</v>
      </c>
      <c r="L12" s="63" t="s">
        <v>159</v>
      </c>
      <c r="M12" s="64" t="s">
        <v>160</v>
      </c>
      <c r="N12" s="64" t="s">
        <v>160</v>
      </c>
      <c r="O12" s="64" t="s">
        <v>154</v>
      </c>
      <c r="P12" s="66"/>
    </row>
    <row r="13" spans="1:16" x14ac:dyDescent="0.25">
      <c r="A13" s="62">
        <v>4</v>
      </c>
      <c r="B13" s="63" t="s">
        <v>127</v>
      </c>
      <c r="C13" s="64"/>
      <c r="D13" s="65"/>
      <c r="E13" s="64" t="s">
        <v>140</v>
      </c>
      <c r="F13" s="64" t="s">
        <v>140</v>
      </c>
      <c r="G13" s="64"/>
      <c r="H13" s="66" t="s">
        <v>151</v>
      </c>
      <c r="K13" s="73" t="s">
        <v>165</v>
      </c>
      <c r="L13" s="74"/>
      <c r="M13" s="62" t="s">
        <v>166</v>
      </c>
      <c r="N13" s="62" t="s">
        <v>166</v>
      </c>
      <c r="O13" s="62" t="s">
        <v>167</v>
      </c>
      <c r="P13" s="62" t="s">
        <v>161</v>
      </c>
    </row>
    <row r="14" spans="1:16" x14ac:dyDescent="0.25">
      <c r="A14" s="62">
        <v>5</v>
      </c>
      <c r="B14" s="63" t="s">
        <v>128</v>
      </c>
      <c r="C14" s="64"/>
      <c r="D14" s="65"/>
      <c r="E14" s="64" t="s">
        <v>141</v>
      </c>
      <c r="F14" s="64" t="s">
        <v>141</v>
      </c>
      <c r="G14" s="64"/>
      <c r="H14" s="66" t="s">
        <v>152</v>
      </c>
    </row>
    <row r="15" spans="1:16" x14ac:dyDescent="0.25">
      <c r="A15" s="62">
        <v>6</v>
      </c>
      <c r="B15" s="63" t="s">
        <v>129</v>
      </c>
      <c r="C15" s="64"/>
      <c r="D15" s="65"/>
      <c r="E15" s="64" t="s">
        <v>142</v>
      </c>
      <c r="F15" s="64" t="s">
        <v>142</v>
      </c>
      <c r="G15" s="64" t="s">
        <v>149</v>
      </c>
      <c r="H15" s="66" t="s">
        <v>12</v>
      </c>
    </row>
    <row r="16" spans="1:16" x14ac:dyDescent="0.25">
      <c r="A16" s="62">
        <v>7</v>
      </c>
      <c r="B16" s="63" t="s">
        <v>130</v>
      </c>
      <c r="C16" s="64"/>
      <c r="D16" s="65"/>
      <c r="E16" s="64" t="s">
        <v>143</v>
      </c>
      <c r="F16" s="64" t="s">
        <v>143</v>
      </c>
      <c r="G16" s="64" t="s">
        <v>153</v>
      </c>
      <c r="H16" s="66"/>
    </row>
    <row r="17" spans="1:8" x14ac:dyDescent="0.25">
      <c r="A17" s="62">
        <v>8</v>
      </c>
      <c r="B17" s="63" t="s">
        <v>131</v>
      </c>
      <c r="C17" s="64"/>
      <c r="D17" s="65"/>
      <c r="E17" s="64" t="s">
        <v>144</v>
      </c>
      <c r="F17" s="64" t="s">
        <v>144</v>
      </c>
      <c r="G17" s="64"/>
      <c r="H17" s="66" t="s">
        <v>154</v>
      </c>
    </row>
    <row r="18" spans="1:8" x14ac:dyDescent="0.25">
      <c r="A18" s="62">
        <v>9</v>
      </c>
      <c r="B18" s="63" t="s">
        <v>132</v>
      </c>
      <c r="C18" s="64"/>
      <c r="D18" s="65"/>
      <c r="E18" s="64" t="s">
        <v>145</v>
      </c>
      <c r="F18" s="64" t="s">
        <v>145</v>
      </c>
      <c r="G18" s="64"/>
      <c r="H18" s="64" t="s">
        <v>155</v>
      </c>
    </row>
    <row r="19" spans="1:8" ht="22.5" customHeight="1" x14ac:dyDescent="0.25">
      <c r="A19" s="116" t="s">
        <v>165</v>
      </c>
      <c r="B19" s="117"/>
      <c r="C19" s="62" t="s">
        <v>138</v>
      </c>
      <c r="D19" s="67" t="s">
        <v>138</v>
      </c>
      <c r="E19" s="62" t="s">
        <v>168</v>
      </c>
      <c r="F19" s="62" t="s">
        <v>168</v>
      </c>
      <c r="G19" s="62" t="s">
        <v>169</v>
      </c>
      <c r="H19" s="62" t="s">
        <v>170</v>
      </c>
    </row>
    <row r="20" spans="1:8" ht="22.5" customHeight="1" x14ac:dyDescent="0.25">
      <c r="A20" s="68"/>
      <c r="B20" s="68"/>
      <c r="C20" s="68"/>
      <c r="D20" s="68"/>
      <c r="E20" s="68"/>
      <c r="F20" s="68"/>
      <c r="G20" s="68"/>
      <c r="H20" s="68"/>
    </row>
    <row r="21" spans="1:8" ht="22.5" customHeight="1" x14ac:dyDescent="0.25">
      <c r="A21" s="68"/>
      <c r="B21" s="68"/>
      <c r="C21" s="68"/>
      <c r="D21" s="68"/>
      <c r="E21" s="68"/>
      <c r="F21" s="68"/>
      <c r="G21" s="68"/>
      <c r="H21" s="68"/>
    </row>
    <row r="22" spans="1:8" x14ac:dyDescent="0.25">
      <c r="G22" s="69"/>
      <c r="H22" s="69"/>
    </row>
    <row r="23" spans="1:8" ht="21.75" customHeight="1" x14ac:dyDescent="0.25">
      <c r="G23" s="70"/>
      <c r="H23" s="70"/>
    </row>
    <row r="24" spans="1:8" x14ac:dyDescent="0.25">
      <c r="G24" s="70"/>
      <c r="H24" s="70"/>
    </row>
    <row r="25" spans="1:8" x14ac:dyDescent="0.25">
      <c r="G25" s="70"/>
      <c r="H25" s="70"/>
    </row>
    <row r="26" spans="1:8" x14ac:dyDescent="0.25">
      <c r="G26" s="57"/>
      <c r="H26" s="58"/>
    </row>
    <row r="32" spans="1:8" ht="22.5" customHeight="1" x14ac:dyDescent="0.25"/>
    <row r="33" spans="1:6" x14ac:dyDescent="0.25">
      <c r="A33" s="71"/>
      <c r="B33" s="72"/>
      <c r="C33" s="72"/>
      <c r="D33" s="72"/>
      <c r="E33" s="72"/>
      <c r="F33" s="72"/>
    </row>
  </sheetData>
  <mergeCells count="14">
    <mergeCell ref="K1:P1"/>
    <mergeCell ref="K2:P2"/>
    <mergeCell ref="K3:P3"/>
    <mergeCell ref="K4:P4"/>
    <mergeCell ref="A19:B19"/>
    <mergeCell ref="B1:H1"/>
    <mergeCell ref="B3:H3"/>
    <mergeCell ref="B4:H4"/>
    <mergeCell ref="B2:H2"/>
    <mergeCell ref="C8:F8"/>
    <mergeCell ref="G8:H8"/>
    <mergeCell ref="A8:B8"/>
    <mergeCell ref="O8:P8"/>
    <mergeCell ref="M8:N8"/>
  </mergeCells>
  <printOptions horizontalCentered="1"/>
  <pageMargins left="0" right="0" top="0.75" bottom="0.75" header="0.3" footer="0.3"/>
  <pageSetup paperSize="9" scale="10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6</vt:i4>
      </vt:variant>
    </vt:vector>
  </HeadingPairs>
  <TitlesOfParts>
    <vt:vector size="10" baseType="lpstr">
      <vt:lpstr>orignal</vt:lpstr>
      <vt:lpstr>GROUND</vt:lpstr>
      <vt:lpstr>Sheet1</vt:lpstr>
      <vt:lpstr>Sheet2</vt:lpstr>
      <vt:lpstr>GROUND!Print_Area</vt:lpstr>
      <vt:lpstr>orignal!Print_Area</vt:lpstr>
      <vt:lpstr>Sheet1!Print_Area</vt:lpstr>
      <vt:lpstr>Sheet2!Print_Area</vt:lpstr>
      <vt:lpstr>GROUND!Print_Titles</vt:lpstr>
      <vt:lpstr>orignal!Print_Titles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kamran2</dc:creator>
  <cp:lastModifiedBy>Pioneer Engineeering</cp:lastModifiedBy>
  <cp:lastPrinted>2021-08-27T07:58:26Z</cp:lastPrinted>
  <dcterms:created xsi:type="dcterms:W3CDTF">2021-07-13T06:14:39Z</dcterms:created>
  <dcterms:modified xsi:type="dcterms:W3CDTF">2021-08-27T12:25:16Z</dcterms:modified>
</cp:coreProperties>
</file>