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1\Bait UL Sukoon\Running bill\"/>
    </mc:Choice>
  </mc:AlternateContent>
  <bookViews>
    <workbookView xWindow="120" yWindow="15" windowWidth="18960" windowHeight="11325"/>
  </bookViews>
  <sheets>
    <sheet name="revised summary material" sheetId="4" r:id="rId1"/>
    <sheet name="revised summary labour" sheetId="5" r:id="rId2"/>
    <sheet name="3rd &amp; roof Floor" sheetId="1" r:id="rId3"/>
    <sheet name="UpperGround, 1st Floor &amp; 2nd Fl" sheetId="2" r:id="rId4"/>
  </sheets>
  <definedNames>
    <definedName name="_xlnm.Print_Area" localSheetId="2">'3rd &amp; roof Floor'!$A$1:$I$79</definedName>
    <definedName name="_xlnm.Print_Area" localSheetId="1">'revised summary labour'!$A$1:$C$39</definedName>
    <definedName name="_xlnm.Print_Area" localSheetId="0">'revised summary material'!$A$1:$C$44</definedName>
    <definedName name="_xlnm.Print_Area" localSheetId="3">'UpperGround, 1st Floor &amp; 2nd Fl'!$A$1:$I$101</definedName>
    <definedName name="_xlnm.Print_Titles" localSheetId="2">'3rd &amp; roof Floor'!$1:$2</definedName>
    <definedName name="_xlnm.Print_Titles" localSheetId="3">'UpperGround, 1st Floor &amp; 2nd Fl'!$1:$2</definedName>
  </definedNames>
  <calcPr calcId="152511"/>
</workbook>
</file>

<file path=xl/calcChain.xml><?xml version="1.0" encoding="utf-8"?>
<calcChain xmlns="http://schemas.openxmlformats.org/spreadsheetml/2006/main">
  <c r="C44" i="5" l="1"/>
  <c r="C46" i="5" s="1"/>
  <c r="C48" i="5" s="1"/>
  <c r="C50" i="5" l="1"/>
  <c r="C54" i="5" s="1"/>
  <c r="C20" i="4" l="1"/>
  <c r="C22" i="5" l="1"/>
  <c r="C26" i="5" s="1"/>
  <c r="I95" i="2"/>
  <c r="I93" i="2"/>
  <c r="I92" i="2"/>
  <c r="I90" i="2"/>
  <c r="I89" i="2"/>
  <c r="I88" i="2"/>
  <c r="I87" i="2"/>
  <c r="I85" i="2"/>
  <c r="I84" i="2"/>
  <c r="I83" i="2"/>
  <c r="I82" i="2"/>
  <c r="I81" i="2"/>
  <c r="I80" i="2"/>
  <c r="I79" i="2"/>
  <c r="I78" i="2"/>
  <c r="I77" i="2"/>
  <c r="I76" i="2"/>
  <c r="I75" i="2"/>
  <c r="I72" i="2"/>
  <c r="I71" i="2"/>
  <c r="I70" i="2"/>
  <c r="I69" i="2"/>
  <c r="I68" i="2"/>
  <c r="I67" i="2"/>
  <c r="I66" i="2"/>
  <c r="I65" i="2"/>
  <c r="I64" i="2"/>
  <c r="I60" i="2"/>
  <c r="I59" i="2"/>
  <c r="I58" i="2"/>
  <c r="I57" i="2"/>
  <c r="I56" i="2"/>
  <c r="I55" i="2"/>
  <c r="I54" i="2"/>
  <c r="I53" i="2"/>
  <c r="I52" i="2"/>
  <c r="I51" i="2"/>
  <c r="I50" i="2"/>
  <c r="I49" i="2"/>
  <c r="I48" i="2"/>
  <c r="I47" i="2"/>
  <c r="I46" i="2"/>
  <c r="I45" i="2"/>
  <c r="I44" i="2"/>
  <c r="I41" i="2"/>
  <c r="I40" i="2"/>
  <c r="I39" i="2"/>
  <c r="I38" i="2"/>
  <c r="I35" i="2"/>
  <c r="I34" i="2"/>
  <c r="I33" i="2"/>
  <c r="I32" i="2"/>
  <c r="I28" i="2"/>
  <c r="I27" i="2"/>
  <c r="I26" i="2"/>
  <c r="I25" i="2"/>
  <c r="I24" i="2"/>
  <c r="I23" i="2"/>
  <c r="I21" i="2"/>
  <c r="I20" i="2"/>
  <c r="I19" i="2"/>
  <c r="I18" i="2"/>
  <c r="I17" i="2"/>
  <c r="I16" i="2"/>
  <c r="I15" i="2"/>
  <c r="I12" i="2"/>
  <c r="I11" i="2"/>
  <c r="I10" i="2"/>
  <c r="I9" i="2"/>
  <c r="I8" i="2"/>
  <c r="I7" i="2"/>
  <c r="I6" i="2"/>
  <c r="I5" i="2"/>
  <c r="I4" i="2"/>
  <c r="I75" i="1"/>
  <c r="I73" i="1"/>
  <c r="I71" i="1"/>
  <c r="I70" i="1"/>
  <c r="I68" i="1"/>
  <c r="I67" i="1"/>
  <c r="I66" i="1"/>
  <c r="I65" i="1"/>
  <c r="I63" i="1"/>
  <c r="I62" i="1"/>
  <c r="I61" i="1"/>
  <c r="I60" i="1"/>
  <c r="I59" i="1"/>
  <c r="I55" i="1"/>
  <c r="I54" i="1"/>
  <c r="I51" i="1"/>
  <c r="I50" i="1"/>
  <c r="I46" i="1"/>
  <c r="I45" i="1"/>
  <c r="I43" i="1"/>
  <c r="I42" i="1"/>
  <c r="I41" i="1"/>
  <c r="I40" i="1"/>
  <c r="I38" i="1"/>
  <c r="I37" i="1"/>
  <c r="I34" i="1"/>
  <c r="I32" i="1"/>
  <c r="I29" i="1"/>
  <c r="I26" i="1"/>
  <c r="I22" i="1"/>
  <c r="I21" i="1"/>
  <c r="I20" i="1"/>
  <c r="I19" i="1"/>
  <c r="I18" i="1"/>
  <c r="I16" i="1"/>
  <c r="I15" i="1"/>
  <c r="I14" i="1"/>
  <c r="I13" i="1"/>
  <c r="I9" i="1"/>
  <c r="I6" i="1"/>
  <c r="I5" i="1"/>
  <c r="I4" i="1"/>
  <c r="I91" i="2"/>
  <c r="I61" i="2"/>
  <c r="C28" i="5" l="1"/>
  <c r="M103" i="2"/>
  <c r="M100" i="2"/>
  <c r="L100" i="2"/>
  <c r="M99" i="2"/>
  <c r="L99" i="2"/>
  <c r="M98" i="2"/>
  <c r="L98" i="2"/>
  <c r="L5" i="2"/>
  <c r="M5" i="2"/>
  <c r="L6" i="2"/>
  <c r="M6" i="2"/>
  <c r="L7" i="2"/>
  <c r="M7" i="2"/>
  <c r="L8" i="2"/>
  <c r="M8" i="2"/>
  <c r="L9" i="2"/>
  <c r="M9" i="2"/>
  <c r="L10" i="2"/>
  <c r="M10" i="2"/>
  <c r="L11" i="2"/>
  <c r="M11" i="2"/>
  <c r="L12" i="2"/>
  <c r="M12" i="2"/>
  <c r="L13" i="2"/>
  <c r="M13" i="2"/>
  <c r="L14" i="2"/>
  <c r="M14" i="2"/>
  <c r="L15" i="2"/>
  <c r="M15" i="2"/>
  <c r="L16" i="2"/>
  <c r="M16" i="2"/>
  <c r="L17" i="2"/>
  <c r="M17" i="2"/>
  <c r="L18" i="2"/>
  <c r="M18" i="2"/>
  <c r="L19" i="2"/>
  <c r="M19" i="2"/>
  <c r="L20" i="2"/>
  <c r="M20" i="2"/>
  <c r="L21" i="2"/>
  <c r="M21" i="2"/>
  <c r="L22" i="2"/>
  <c r="M22" i="2"/>
  <c r="L23" i="2"/>
  <c r="M23" i="2"/>
  <c r="L24" i="2"/>
  <c r="M24" i="2"/>
  <c r="L25" i="2"/>
  <c r="M25" i="2"/>
  <c r="L26" i="2"/>
  <c r="M26" i="2"/>
  <c r="L27" i="2"/>
  <c r="M27" i="2"/>
  <c r="L28" i="2"/>
  <c r="M28" i="2"/>
  <c r="L29" i="2"/>
  <c r="M29" i="2"/>
  <c r="L30" i="2"/>
  <c r="M30" i="2"/>
  <c r="L31" i="2"/>
  <c r="M31" i="2"/>
  <c r="L32" i="2"/>
  <c r="M32" i="2"/>
  <c r="L33" i="2"/>
  <c r="M33" i="2"/>
  <c r="L34" i="2"/>
  <c r="M34" i="2"/>
  <c r="L35" i="2"/>
  <c r="M35" i="2"/>
  <c r="L36" i="2"/>
  <c r="M36" i="2"/>
  <c r="L37" i="2"/>
  <c r="M37" i="2"/>
  <c r="L38" i="2"/>
  <c r="M38" i="2"/>
  <c r="L39" i="2"/>
  <c r="M39" i="2"/>
  <c r="L40" i="2"/>
  <c r="M40" i="2"/>
  <c r="L41" i="2"/>
  <c r="M41" i="2"/>
  <c r="L42" i="2"/>
  <c r="M42" i="2"/>
  <c r="L43" i="2"/>
  <c r="M43" i="2"/>
  <c r="L44" i="2"/>
  <c r="M44" i="2"/>
  <c r="L45" i="2"/>
  <c r="M45" i="2"/>
  <c r="L46" i="2"/>
  <c r="M46" i="2"/>
  <c r="L47" i="2"/>
  <c r="M47" i="2"/>
  <c r="L48" i="2"/>
  <c r="M48" i="2"/>
  <c r="L49" i="2"/>
  <c r="M49" i="2"/>
  <c r="L50" i="2"/>
  <c r="M50" i="2"/>
  <c r="L51" i="2"/>
  <c r="M51" i="2"/>
  <c r="L52" i="2"/>
  <c r="M52" i="2"/>
  <c r="L53" i="2"/>
  <c r="M53" i="2"/>
  <c r="L54" i="2"/>
  <c r="M54" i="2"/>
  <c r="L55" i="2"/>
  <c r="M55" i="2"/>
  <c r="L56" i="2"/>
  <c r="M56" i="2"/>
  <c r="L57" i="2"/>
  <c r="M57" i="2"/>
  <c r="L58" i="2"/>
  <c r="M58" i="2"/>
  <c r="L59" i="2"/>
  <c r="M59" i="2"/>
  <c r="L60" i="2"/>
  <c r="M60" i="2"/>
  <c r="L61" i="2"/>
  <c r="M61" i="2"/>
  <c r="L62" i="2"/>
  <c r="M62" i="2"/>
  <c r="L63" i="2"/>
  <c r="M63" i="2"/>
  <c r="L64" i="2"/>
  <c r="M64" i="2"/>
  <c r="L65" i="2"/>
  <c r="M65" i="2"/>
  <c r="L66" i="2"/>
  <c r="M66" i="2"/>
  <c r="L67" i="2"/>
  <c r="M67" i="2"/>
  <c r="L68" i="2"/>
  <c r="M68" i="2"/>
  <c r="L69" i="2"/>
  <c r="M69" i="2"/>
  <c r="L70" i="2"/>
  <c r="M70" i="2"/>
  <c r="L71" i="2"/>
  <c r="M71" i="2"/>
  <c r="L72" i="2"/>
  <c r="M72" i="2"/>
  <c r="L73" i="2"/>
  <c r="M73" i="2"/>
  <c r="L74" i="2"/>
  <c r="M74" i="2"/>
  <c r="L75" i="2"/>
  <c r="M75" i="2"/>
  <c r="L76" i="2"/>
  <c r="M76" i="2"/>
  <c r="L77" i="2"/>
  <c r="M77" i="2"/>
  <c r="L78" i="2"/>
  <c r="M78" i="2"/>
  <c r="L79" i="2"/>
  <c r="M79" i="2"/>
  <c r="L80" i="2"/>
  <c r="M80" i="2"/>
  <c r="L81" i="2"/>
  <c r="M81" i="2"/>
  <c r="L82" i="2"/>
  <c r="M82" i="2"/>
  <c r="L83" i="2"/>
  <c r="M83" i="2"/>
  <c r="L84" i="2"/>
  <c r="M84" i="2"/>
  <c r="L85" i="2"/>
  <c r="M85" i="2"/>
  <c r="L86" i="2"/>
  <c r="M86" i="2"/>
  <c r="L87" i="2"/>
  <c r="M87" i="2"/>
  <c r="L88" i="2"/>
  <c r="M88" i="2"/>
  <c r="L89" i="2"/>
  <c r="M89" i="2"/>
  <c r="L90" i="2"/>
  <c r="M90" i="2"/>
  <c r="L91" i="2"/>
  <c r="M91" i="2"/>
  <c r="L92" i="2"/>
  <c r="M92" i="2"/>
  <c r="L93" i="2"/>
  <c r="M93" i="2"/>
  <c r="L94" i="2"/>
  <c r="M94" i="2"/>
  <c r="L95" i="2"/>
  <c r="M95" i="2"/>
  <c r="L96" i="2"/>
  <c r="M96" i="2"/>
  <c r="L97" i="2"/>
  <c r="M97" i="2"/>
  <c r="M4" i="2"/>
  <c r="L4" i="2"/>
  <c r="M78" i="1"/>
  <c r="L78" i="1"/>
  <c r="K78" i="1"/>
  <c r="L77" i="1"/>
  <c r="K77" i="1"/>
  <c r="L76" i="1"/>
  <c r="K76"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L4" i="1"/>
  <c r="K4" i="1"/>
  <c r="C19" i="4" l="1"/>
  <c r="C21" i="4" s="1"/>
  <c r="C29" i="4" s="1"/>
  <c r="C31" i="4" s="1"/>
  <c r="C23" i="4" l="1"/>
  <c r="C25" i="4" s="1"/>
  <c r="I97" i="2" l="1"/>
  <c r="Q38" i="1" l="1"/>
  <c r="S38" i="1" s="1"/>
  <c r="T38" i="1" s="1"/>
  <c r="Q37" i="1"/>
  <c r="S37" i="1" s="1"/>
  <c r="T37" i="1" s="1"/>
  <c r="Q34" i="1"/>
  <c r="S34" i="1" s="1"/>
  <c r="T34" i="1" s="1"/>
  <c r="I62" i="2" l="1"/>
  <c r="I30" i="2"/>
  <c r="I98" i="2"/>
  <c r="I99" i="2" l="1"/>
  <c r="I100" i="2" l="1"/>
  <c r="I101" i="2" s="1"/>
  <c r="I24" i="1"/>
  <c r="I48" i="1"/>
  <c r="I76" i="1"/>
  <c r="I77" i="1" l="1"/>
  <c r="I78" i="1" s="1"/>
  <c r="I79" i="1" l="1"/>
</calcChain>
</file>

<file path=xl/sharedStrings.xml><?xml version="1.0" encoding="utf-8"?>
<sst xmlns="http://schemas.openxmlformats.org/spreadsheetml/2006/main" count="446" uniqueCount="187">
  <si>
    <t>Specification Reference</t>
  </si>
  <si>
    <t>Description</t>
  </si>
  <si>
    <t>Qty.</t>
  </si>
  <si>
    <t>Unit</t>
  </si>
  <si>
    <t>Material Unit Rate</t>
  </si>
  <si>
    <t>Installation Unit Rate</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</si>
  <si>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</si>
  <si>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E</t>
  </si>
  <si>
    <t>AHU ‐ PCKG. ‐ 01</t>
  </si>
  <si>
    <t>No.</t>
  </si>
  <si>
    <t>AHU ‐ TF ‐ 01</t>
  </si>
  <si>
    <t>F</t>
  </si>
  <si>
    <t>AHU ‐ TF ‐ 02</t>
  </si>
  <si>
    <t>Installation  of  DX  Single  Split  Units  along  with  control  and termination  power  wiring,  thermostats,  flexible  connector, vibration isolators complete in all respects, as per schedule, drawings and specifications.</t>
  </si>
  <si>
    <t>A</t>
  </si>
  <si>
    <t>SP‐TF‐01 / CU‐TF‐02</t>
  </si>
  <si>
    <t>Nos.</t>
  </si>
  <si>
    <t>23 37 13</t>
  </si>
  <si>
    <t>Supply,  Installation  and  Commissioning  of  fresh  air  intake louvers with sand trap,  Aluminum constructed  and  powder coated finished as per specifications.</t>
  </si>
  <si>
    <t>2.05 sq.ft (with 33% free area)</t>
  </si>
  <si>
    <t>1.75 sq.ft (with 41% free area)</t>
  </si>
  <si>
    <t>23 31 00</t>
  </si>
  <si>
    <t>Supply, Installation and Commissioning of G.I Sheet metal air ducts as per ASHRAE Standards for air ducting, plenums and other sheet fabrications including splitter dampers, take off, vanes elbows and other necessary fittings.</t>
  </si>
  <si>
    <t>26 Gauge</t>
  </si>
  <si>
    <t>Sq ft.</t>
  </si>
  <si>
    <t>24 Gauge</t>
  </si>
  <si>
    <t>Supply, Installation  &amp; Commissioning of  Glass wool insulation of 1" thickness for ducts. Complete in all respect as mentioned in the schedule &amp; specifications.</t>
  </si>
  <si>
    <t>B</t>
  </si>
  <si>
    <t>C</t>
  </si>
  <si>
    <t>1"  thick   Glass  Fibre  sound  liner  for  Air  Ducting  including accessories.</t>
  </si>
  <si>
    <t>Job</t>
  </si>
  <si>
    <t>Supply, installation and commissioning to Air Devices as per drawings and specifications.</t>
  </si>
  <si>
    <t>Sub Total (Page 01)</t>
  </si>
  <si>
    <t>9x9</t>
  </si>
  <si>
    <t>12x12</t>
  </si>
  <si>
    <t>Supply,  Installation  and  Commissioning  of   HEPA  Filters  in SAG as per drawings and specifications.</t>
  </si>
  <si>
    <t>Supply, Installation and Commissioning of Perforated HEPA Filter Diffuser as per drawings and specifications.</t>
  </si>
  <si>
    <t>23 23 00</t>
  </si>
  <si>
    <t>Supply, Installation &amp;  Commissioning of  Refrigerant Copper Piping with closed cell elastromeric insulation 20mm  thick with supports, fittings, and accessories.</t>
  </si>
  <si>
    <t>1/2" diameter</t>
  </si>
  <si>
    <t>Rft</t>
  </si>
  <si>
    <t>2/5" diameter</t>
  </si>
  <si>
    <t>SP ‐ TF ‐ 01</t>
  </si>
  <si>
    <t>Ø 5/8 in. (Gas Piping)</t>
  </si>
  <si>
    <t>Ø 3/8 in. (Liquid Piping)</t>
  </si>
  <si>
    <t>Sub Total (Page 02)</t>
  </si>
  <si>
    <t>23 21 14</t>
  </si>
  <si>
    <t>Supply,  Installation  and  Commissioning  of  U‐PVC  piping  Class‐  D. with closed cell elastromeric 15mm thick Insulation for condensate drain  including  all  cutting,  fixing  fitting,  laying,  cleaning,  making good  and  supports  complete  in  all  respect  as  per  drawings  and specifications.</t>
  </si>
  <si>
    <t>3/4" diameter</t>
  </si>
  <si>
    <t>23 81 26</t>
  </si>
  <si>
    <t>EF‐TF‐01</t>
  </si>
  <si>
    <t>Supply,  Installation  and  Commissioning  of   Dampers  as  per SMACNA standards and specifications.</t>
  </si>
  <si>
    <t>23 33 13.13</t>
  </si>
  <si>
    <t>12"x6"</t>
  </si>
  <si>
    <t>14"x8"</t>
  </si>
  <si>
    <t>18"x12"</t>
  </si>
  <si>
    <t>16''x10''</t>
  </si>
  <si>
    <t>14"x6"</t>
  </si>
  <si>
    <t>MISCELLANEOUS</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</si>
  <si>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</si>
  <si>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</si>
  <si>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D</t>
  </si>
  <si>
    <t>Supply, Installation &amp; commissioning of hangers and supports for  pipes  and  equipment  including  all  noise  and  Vibration controller   roller   type   and   others   as   per   drawings   and specifications.</t>
  </si>
  <si>
    <t>G</t>
  </si>
  <si>
    <t>Shop Drawings as per specifications.</t>
  </si>
  <si>
    <t>As Built Drawings as per specifications.</t>
  </si>
  <si>
    <t>H</t>
  </si>
  <si>
    <t>HVAC System.</t>
  </si>
  <si>
    <t>I</t>
  </si>
  <si>
    <t>Sub Total (Page 03)</t>
  </si>
  <si>
    <t>GRAND TOTAL FOR HVAC WORKS</t>
  </si>
  <si>
    <r>
      <rPr>
        <b/>
        <sz val="10"/>
        <rFont val="Calibri"/>
        <family val="2"/>
        <scheme val="minor"/>
      </rPr>
      <t>BOQ
No.</t>
    </r>
  </si>
  <si>
    <r>
      <rPr>
        <sz val="11"/>
        <rFont val="Calibri"/>
        <family val="2"/>
        <scheme val="minor"/>
      </rPr>
      <t>23 73 13
40 92 49
23 41 00</t>
    </r>
  </si>
  <si>
    <r>
      <rPr>
        <sz val="11"/>
        <rFont val="Calibri"/>
        <family val="2"/>
        <scheme val="minor"/>
      </rPr>
      <t>23 81 29
23 23 00</t>
    </r>
  </si>
  <si>
    <t>Painting  on  equipment  /  Hangers,  Supports,  Pipe  etc  as  per specifications.</t>
  </si>
  <si>
    <r>
      <rPr>
        <u/>
        <sz val="11"/>
        <rFont val="Calibri"/>
        <family val="2"/>
        <scheme val="minor"/>
      </rPr>
      <t>Indoor/Outdoor Unit</t>
    </r>
    <r>
      <rPr>
        <sz val="11"/>
        <rFont val="Calibri"/>
        <family val="2"/>
        <scheme val="minor"/>
      </rPr>
      <t>s</t>
    </r>
  </si>
  <si>
    <r>
      <rPr>
        <u/>
        <sz val="11"/>
        <rFont val="Calibri"/>
        <family val="2"/>
        <scheme val="minor"/>
      </rPr>
      <t>Fresh Air Intake Louvers</t>
    </r>
  </si>
  <si>
    <r>
      <rPr>
        <u/>
        <sz val="11"/>
        <rFont val="Calibri"/>
        <family val="2"/>
        <scheme val="minor"/>
      </rPr>
      <t>Exhaust Air Louvers</t>
    </r>
  </si>
  <si>
    <r>
      <rPr>
        <u/>
        <sz val="11"/>
        <rFont val="Calibri"/>
        <family val="2"/>
        <scheme val="minor"/>
      </rPr>
      <t>Supply Air Diffuser (S.A.D</t>
    </r>
    <r>
      <rPr>
        <sz val="11"/>
        <rFont val="Calibri"/>
        <family val="2"/>
        <scheme val="minor"/>
      </rPr>
      <t>) (Contd.)</t>
    </r>
  </si>
  <si>
    <r>
      <rPr>
        <u/>
        <sz val="11"/>
        <rFont val="Calibri"/>
        <family val="2"/>
        <scheme val="minor"/>
      </rPr>
      <t>Return Air Diffuser (R.A.D</t>
    </r>
    <r>
      <rPr>
        <sz val="11"/>
        <rFont val="Calibri"/>
        <family val="2"/>
        <scheme val="minor"/>
      </rPr>
      <t>) (Contd.)</t>
    </r>
  </si>
  <si>
    <r>
      <rPr>
        <u/>
        <sz val="11"/>
        <rFont val="Calibri"/>
        <family val="2"/>
        <scheme val="minor"/>
      </rPr>
      <t>Exhaust Air Diffuser (E.A.D</t>
    </r>
    <r>
      <rPr>
        <sz val="11"/>
        <rFont val="Calibri"/>
        <family val="2"/>
        <scheme val="minor"/>
      </rPr>
      <t>) (Contd.)</t>
    </r>
  </si>
  <si>
    <r>
      <rPr>
        <u/>
        <sz val="11"/>
        <rFont val="Calibri"/>
        <family val="2"/>
        <scheme val="minor"/>
      </rPr>
      <t>For DX Split Units</t>
    </r>
  </si>
  <si>
    <r>
      <rPr>
        <u/>
        <sz val="11"/>
        <rFont val="Calibri"/>
        <family val="2"/>
        <scheme val="minor"/>
      </rPr>
      <t>Drawings</t>
    </r>
  </si>
  <si>
    <r>
      <rPr>
        <u/>
        <sz val="11"/>
        <rFont val="Calibri"/>
        <family val="2"/>
        <scheme val="minor"/>
      </rPr>
      <t>Testing (3 months test run)  &amp; Commissioning with Air &amp;</t>
    </r>
    <r>
      <rPr>
        <sz val="11"/>
        <rFont val="Calibri"/>
        <family val="2"/>
        <scheme val="minor"/>
      </rPr>
      <t xml:space="preserve"> </t>
    </r>
    <r>
      <rPr>
        <u/>
        <sz val="11"/>
        <rFont val="Calibri"/>
        <family val="2"/>
        <scheme val="minor"/>
      </rPr>
      <t>water balancing</t>
    </r>
  </si>
  <si>
    <r>
      <rPr>
        <u/>
        <sz val="11"/>
        <rFont val="Calibri"/>
        <family val="2"/>
        <scheme val="minor"/>
      </rPr>
      <t>Sundries</t>
    </r>
  </si>
  <si>
    <t>Supply, Installation and Commissioning of  Exhaust and Ventilation Fans   with   flexible   connectors,   vibration isolators and other accessories  complete  with all respect    as    per    schedule    &amp; specifications.</t>
  </si>
  <si>
    <t>Supply, installing and commissioning of items not listed in BOQ but required.</t>
  </si>
  <si>
    <t>2.61 sq.ft (with 33% free area)</t>
  </si>
  <si>
    <t>VF-TF-01</t>
  </si>
  <si>
    <r>
      <t xml:space="preserve">Supply,  installation  &amp;   commissioning  of  0.032"  Aluminum cladding </t>
    </r>
    <r>
      <rPr>
        <sz val="11"/>
        <color rgb="FFFF0000"/>
        <rFont val="Calibri"/>
        <family val="2"/>
        <scheme val="minor"/>
      </rPr>
      <t xml:space="preserve"> (G.I 26 SWG)</t>
    </r>
    <r>
      <rPr>
        <sz val="11"/>
        <rFont val="Calibri"/>
        <family val="2"/>
        <scheme val="minor"/>
      </rPr>
      <t xml:space="preserve"> over  Exposed  Ducts  complete  with  all  respects  as mentioned in the schedule &amp; specifications.</t>
    </r>
  </si>
  <si>
    <r>
      <t xml:space="preserve">H14 filter (12''x12'') </t>
    </r>
    <r>
      <rPr>
        <u/>
        <sz val="11"/>
        <rFont val="Calibri"/>
        <family val="2"/>
        <scheme val="minor"/>
      </rPr>
      <t>with S.S Housing</t>
    </r>
  </si>
  <si>
    <r>
      <t xml:space="preserve">H14 filter (48''x24'') </t>
    </r>
    <r>
      <rPr>
        <u/>
        <sz val="11"/>
        <rFont val="Calibri"/>
        <family val="2"/>
        <scheme val="minor"/>
      </rPr>
      <t>with S.S Housing</t>
    </r>
  </si>
  <si>
    <r>
      <t xml:space="preserve">H14 filter (24''x24'') </t>
    </r>
    <r>
      <rPr>
        <u/>
        <sz val="11"/>
        <rFont val="Calibri"/>
        <family val="2"/>
        <scheme val="minor"/>
      </rPr>
      <t>with S.S Housing</t>
    </r>
  </si>
  <si>
    <t>NET TOTAL FOR HVAC WORKS</t>
  </si>
  <si>
    <t xml:space="preserve">Note: Quoted prices are exclusive of all taxes. </t>
  </si>
  <si>
    <t>Less Discount</t>
  </si>
  <si>
    <t>Biiled Qtty</t>
  </si>
  <si>
    <t>Biiled Amount</t>
  </si>
  <si>
    <t/>
  </si>
  <si>
    <t>BILL OF QUANTITIES FOR HVAC WORKS (3rd Floor &amp; Roof)</t>
  </si>
  <si>
    <t>23 73 13
40 92 49
23 41 00</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</si>
  <si>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</si>
  <si>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AHU - UG - 01</t>
  </si>
  <si>
    <t>Cost/Unit Capacity=96792 (Soorty OFM)</t>
  </si>
  <si>
    <t>AHU - FF - 01</t>
  </si>
  <si>
    <t>AHU - FF - 02</t>
  </si>
  <si>
    <t>AHU - FF - 03</t>
  </si>
  <si>
    <t>AHU - FF - 04</t>
  </si>
  <si>
    <t>AHU - SF - 01</t>
  </si>
  <si>
    <t>AHU - SF - 02</t>
  </si>
  <si>
    <t>AHU - SF - 03</t>
  </si>
  <si>
    <t>AHU - SF - 04</t>
  </si>
  <si>
    <t>Supply, Installation and Commissioning of fresh air intake louvers with sand trap,  Aluminum constructed and powder coated finished as per specifications.</t>
  </si>
  <si>
    <t>Fresh Air Intake Louvers</t>
  </si>
  <si>
    <t>3.2 sft (with 33% free area)</t>
  </si>
  <si>
    <t>3.6 sft (with 33% free area)</t>
  </si>
  <si>
    <t>1.23 sft (with 33% free area)</t>
  </si>
  <si>
    <t>4.1 sft (with 33% free area)</t>
  </si>
  <si>
    <t>22 Gauge</t>
  </si>
  <si>
    <t>23 07 00</t>
  </si>
  <si>
    <t>Supply, installation &amp; commissioning of 0.032" Aluminum cladding over Exposed Ducts complete with all respects as mentioned in the schedule &amp; specifications.</t>
  </si>
  <si>
    <t xml:space="preserve">1" thick  Glass Fibre sound liner for Air Ducting including accessories. </t>
  </si>
  <si>
    <t xml:space="preserve"> </t>
  </si>
  <si>
    <r>
      <t>Supply Air Diffuser (S.A.D)</t>
    </r>
    <r>
      <rPr>
        <b/>
        <sz val="12"/>
        <rFont val="Calibri"/>
        <family val="2"/>
      </rPr>
      <t xml:space="preserve"> (Contd.)</t>
    </r>
  </si>
  <si>
    <t>18x18</t>
  </si>
  <si>
    <t>15x15</t>
  </si>
  <si>
    <r>
      <t>Return Air Diffuser (R.A.D)</t>
    </r>
    <r>
      <rPr>
        <b/>
        <sz val="12"/>
        <rFont val="Calibri"/>
        <family val="2"/>
      </rPr>
      <t xml:space="preserve"> (Contd.)</t>
    </r>
  </si>
  <si>
    <t>Supply, Installation &amp; Commissioning of Refrigerant Copper Piping with closed cell elastromeric insulation 20mm thick with supports, fittings, and accessories.</t>
  </si>
  <si>
    <t>7/8" diameter</t>
  </si>
  <si>
    <t>3/8" diameter</t>
  </si>
  <si>
    <t xml:space="preserve">Supply, Installation and Commissioning of U-PVC piping Class- D. with closed cell elastromeric 15mm thick Insulation for condensate drain including all cutting, fixing fitting, laying, cleaning, making good and supports complete in all respect as per drawings and specifications. </t>
  </si>
  <si>
    <t xml:space="preserve">Supply, Installation and Commissioning of  Dampers as per SMACNA standards and specifications. </t>
  </si>
  <si>
    <t>Voume Control Dapmers (VCD) (Contd.)</t>
  </si>
  <si>
    <t>14"x10"</t>
  </si>
  <si>
    <t>24"x10"</t>
  </si>
  <si>
    <t>12"x8"</t>
  </si>
  <si>
    <t>16"x10"</t>
  </si>
  <si>
    <t>16"x8''</t>
  </si>
  <si>
    <t>12''x6''</t>
  </si>
  <si>
    <t>18"x10"</t>
  </si>
  <si>
    <t>16"x12"</t>
  </si>
  <si>
    <t>12"x10"</t>
  </si>
  <si>
    <t>30"x12"</t>
  </si>
  <si>
    <t>14"x8''</t>
  </si>
  <si>
    <t>23 09 00</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</si>
  <si>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</si>
  <si>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</si>
  <si>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Supply, Installation &amp; commissioning of hangers and supports for pipes and equipment including all noise and Vibration controller roller type and others as per drawings and specifications.</t>
  </si>
  <si>
    <t>Painting on equipment / Hangers, Supports, Pipe etc as per specifications.</t>
  </si>
  <si>
    <t>Drawings</t>
  </si>
  <si>
    <t>Testing (3 months test run)  &amp; Commissioning with Air &amp; water balancing</t>
  </si>
  <si>
    <t>Sundries</t>
  </si>
  <si>
    <t>Net Total Amount</t>
  </si>
  <si>
    <t>BILL OF QUANTITIES FOR HVAC WORKS (Upper Ground, 1st &amp; 2nd Floor)</t>
  </si>
  <si>
    <t>TOTAL COST FOR BILL</t>
  </si>
  <si>
    <t>Biiled Qty</t>
  </si>
  <si>
    <t>Sr #</t>
  </si>
  <si>
    <r>
      <rPr>
        <b/>
        <sz val="12"/>
        <rFont val="Calibri"/>
        <family val="2"/>
      </rPr>
      <t>DESCRIPTION</t>
    </r>
  </si>
  <si>
    <t>HVAC Work (3rd &amp; Roof Floor)</t>
  </si>
  <si>
    <t>HVAC Work (Upperground, 1st &amp; 2nd Floor)</t>
  </si>
  <si>
    <t>Bill</t>
  </si>
  <si>
    <t>5/8" diameter</t>
  </si>
  <si>
    <t>Volume Control Dampers (VCD) (Contd.)</t>
  </si>
  <si>
    <t>Thanking you,</t>
  </si>
  <si>
    <t>Regards,</t>
  </si>
  <si>
    <t>Pioneer Engineering Services.</t>
  </si>
  <si>
    <t>Material Amount</t>
  </si>
  <si>
    <t>Labour Amount</t>
  </si>
  <si>
    <t>Total Amount</t>
  </si>
  <si>
    <t>Net Payable Amount Rs</t>
  </si>
  <si>
    <t>M. Habib ur Rehman</t>
  </si>
  <si>
    <t>NTN # 1042854-2</t>
  </si>
  <si>
    <t>Invoice for Material supplied for HVAC Work
(Baitul Sukoon Cancer Hospital Karachi.)</t>
  </si>
  <si>
    <t>Invoice for Labour charges for HVAC Work
(Baitul Sukoon Cancer Hospital Karachi.)</t>
  </si>
  <si>
    <t>Grand Payable Amount Rs</t>
  </si>
  <si>
    <t>SST 13%</t>
  </si>
  <si>
    <t>Additional work (207,000 - 57,000 (deductions)</t>
  </si>
  <si>
    <t>Add Taxes</t>
  </si>
  <si>
    <t>After Tax Amount Rs</t>
  </si>
  <si>
    <t>PES/005/BT/03/22</t>
  </si>
  <si>
    <t>Attn: Mr. Mohsin</t>
  </si>
  <si>
    <t>PES/006/BT/03/22</t>
  </si>
  <si>
    <t>Payable amount</t>
  </si>
  <si>
    <t>Retention 5%</t>
  </si>
  <si>
    <t>Net Payable after tax</t>
  </si>
  <si>
    <t>Already receivd</t>
  </si>
  <si>
    <t>Tax 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</si>
</sst>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dd\ mm\ yy;@"/>
    <numFmt numFmtId="165" formatCode="_(* #,##0_);_(* \(#,##0\);_(* &quot;-&quot;??_);_(@_)"/>
    <numFmt numFmtId="166" formatCode="_-* #,##0_-;_-* #,##0\-;_-* &quot;-&quot;??_-;_-@_-"/>
    <numFmt numFmtId="167" formatCode="_-* #,##0.00_-;_-* #,##0.00\-;_-* &quot;-&quot;??_-;_-@_-"/>
    <numFmt numFmtId="168" formatCode="#,##0.0_);\(#,##0.0\)"/>
  </numFmts>
  <fonts count="27" x14ac:knownFonts="1">
    <font>
      <sz val="10"/>
      <color rgb="FF000000"/>
      <name val="Times New Roman"/>
      <charset val="204"/>
    </font>
    <font>
      <sz val="10"/>
      <color rgb="FF000000"/>
      <name val="Times New Roman"/>
      <family val="1"/>
    </font>
    <font>
      <sz val="10"/>
      <color rgb="FF000000"/>
      <name val="Calibri"/>
      <family val="2"/>
      <scheme val="minor"/>
    </font>
    <font>
      <b/>
      <sz val="10"/>
      <name val="Calibri"/>
      <family val="2"/>
      <scheme val="minor"/>
    </font>
    <font>
      <b/>
      <sz val="11"/>
      <name val="Calibri"/>
      <family val="2"/>
      <scheme val="minor"/>
    </font>
    <font>
      <sz val="11"/>
      <color rgb="FF000000"/>
      <name val="Calibri"/>
      <family val="2"/>
      <scheme val="minor"/>
    </font>
    <font>
      <sz val="11"/>
      <name val="Calibri"/>
      <family val="2"/>
      <scheme val="minor"/>
    </font>
    <font>
      <b/>
      <sz val="12"/>
      <name val="Calibri"/>
      <family val="2"/>
      <scheme val="minor"/>
    </font>
    <font>
      <sz val="12"/>
      <color rgb="FF000000"/>
      <name val="Calibri"/>
      <family val="2"/>
      <scheme val="minor"/>
    </font>
    <font>
      <b/>
      <sz val="12"/>
      <color rgb="FF000000"/>
      <name val="Calibri"/>
      <family val="2"/>
      <scheme val="minor"/>
    </font>
    <font>
      <sz val="9"/>
      <color rgb="FF000000"/>
      <name val="Calibri"/>
      <family val="2"/>
      <scheme val="minor"/>
    </font>
    <font>
      <b/>
      <sz val="9"/>
      <name val="Calibri"/>
      <family val="2"/>
      <scheme val="minor"/>
    </font>
    <font>
      <u/>
      <sz val="11"/>
      <name val="Calibri"/>
      <family val="2"/>
      <scheme val="minor"/>
    </font>
    <font>
      <b/>
      <sz val="14"/>
      <color rgb="FF000000"/>
      <name val="Calibri"/>
      <family val="2"/>
      <scheme val="minor"/>
    </font>
    <font>
      <sz val="11"/>
      <color rgb="FFFF0000"/>
      <name val="Calibri"/>
      <family val="2"/>
      <scheme val="minor"/>
    </font>
    <font>
      <b/>
      <u/>
      <sz val="12"/>
      <name val="Century Gothic"/>
      <family val="2"/>
    </font>
    <font>
      <sz val="12"/>
      <name val="Calibri"/>
      <family val="2"/>
      <scheme val="minor"/>
    </font>
    <font>
      <sz val="10"/>
      <name val="Arial"/>
      <family val="2"/>
    </font>
    <font>
      <b/>
      <u/>
      <sz val="12"/>
      <name val="Calibri"/>
      <family val="2"/>
      <scheme val="minor"/>
    </font>
    <font>
      <b/>
      <sz val="12"/>
      <color theme="1"/>
      <name val="Calibri"/>
      <family val="2"/>
      <scheme val="minor"/>
    </font>
    <font>
      <b/>
      <sz val="12"/>
      <name val="Calibri"/>
      <family val="2"/>
    </font>
    <font>
      <sz val="12"/>
      <color indexed="8"/>
      <name val="Calibri"/>
      <family val="2"/>
      <scheme val="minor"/>
    </font>
    <font>
      <b/>
      <u/>
      <sz val="20"/>
      <name val="Calibri"/>
      <family val="2"/>
      <scheme val="minor"/>
    </font>
    <font>
      <b/>
      <u/>
      <sz val="16"/>
      <name val="Calibri"/>
      <family val="2"/>
      <scheme val="minor"/>
    </font>
    <font>
      <b/>
      <sz val="14"/>
      <name val="Calibri"/>
      <family val="2"/>
      <scheme val="minor"/>
    </font>
    <font>
      <sz val="14"/>
      <name val="Calibri"/>
      <family val="2"/>
      <scheme val="minor"/>
    </font>
    <font>
      <sz val="10"/>
      <color rgb="FF000000"/>
      <name val="Times New Roman"/>
      <family val="1"/>
    </font>
  </fonts>
  <fills count="8">
    <fill>
      <patternFill patternType="none"/>
    </fill>
    <fill>
      <patternFill patternType="gray125"/>
    </fill>
    <fill>
      <patternFill patternType="solid">
        <fgColor rgb="FFDCE6F1"/>
      </patternFill>
    </fill>
    <fill>
      <patternFill patternType="solid">
        <fgColor rgb="FFD3DFEE"/>
      </patternFill>
    </fill>
    <fill>
      <patternFill patternType="solid">
        <fgColor theme="0"/>
        <bgColor indexed="64"/>
      </patternFill>
    </fill>
    <fill>
      <patternFill patternType="solid">
        <fgColor theme="4" tint="0.79998168889431442"/>
        <bgColor indexed="64"/>
      </patternFill>
    </fill>
    <fill>
      <patternFill patternType="solid">
        <fgColor rgb="FFD3DFEE"/>
        <bgColor indexed="64"/>
      </patternFill>
    </fill>
    <fill>
      <patternFill patternType="solid">
        <fgColor theme="3" tint="0.79998168889431442"/>
        <bgColor indexed="64"/>
      </patternFill>
    </fill>
  </fills>
  <borders count="18">
    <border>
      <left/>
      <right/>
      <top/>
      <bottom/>
      <diagonal/>
    </border>
    <border>
      <left style="thin">
        <color rgb="FF4F82BD"/>
      </left>
      <right style="thin">
        <color rgb="FF4F82BD"/>
      </right>
      <top style="thin">
        <color rgb="FF4F82BD"/>
      </top>
      <bottom style="thin">
        <color rgb="FF4F82BD"/>
      </bottom>
      <diagonal/>
    </border>
    <border>
      <left style="thin">
        <color rgb="FF4F82BD"/>
      </left>
      <right style="thin">
        <color rgb="FF4F82BD"/>
      </right>
      <top style="thin">
        <color rgb="FF4F82BD"/>
      </top>
      <bottom style="thin">
        <color rgb="FF000000"/>
      </bottom>
      <diagonal/>
    </border>
    <border>
      <left style="thin">
        <color rgb="FF4F82BD"/>
      </left>
      <right style="thin">
        <color rgb="FF000000"/>
      </right>
      <top style="thin">
        <color rgb="FF4F82BD"/>
      </top>
      <bottom style="thin">
        <color rgb="FF4F82BD"/>
      </bottom>
      <diagonal/>
    </border>
    <border>
      <left style="thin">
        <color rgb="FF000000"/>
      </left>
      <right style="thin">
        <color rgb="FF000000"/>
      </right>
      <top style="thin">
        <color rgb="FF000000"/>
      </top>
      <bottom style="thin">
        <color rgb="FF000000"/>
      </bottom>
      <diagonal/>
    </border>
    <border>
      <left style="thin">
        <color rgb="FF000000"/>
      </left>
      <right style="thin">
        <color rgb="FF4F82BD"/>
      </right>
      <top style="thin">
        <color rgb="FF4F82BD"/>
      </top>
      <bottom style="thin">
        <color rgb="FF4F82BD"/>
      </bottom>
      <diagonal/>
    </border>
    <border>
      <left style="thin">
        <color rgb="FF4F82BD"/>
      </left>
      <right style="thin">
        <color rgb="FF4F82BD"/>
      </right>
      <top style="thin">
        <color rgb="FF000000"/>
      </top>
      <bottom style="thin">
        <color rgb="FF000000"/>
      </bottom>
      <diagonal/>
    </border>
    <border>
      <left style="thin">
        <color rgb="FF4F82BD"/>
      </left>
      <right style="thin">
        <color rgb="FF4F82BD"/>
      </right>
      <top style="thin">
        <color rgb="FF000000"/>
      </top>
      <bottom style="thin">
        <color rgb="FF4F82BD"/>
      </bottom>
      <diagonal/>
    </border>
    <border>
      <left style="thin">
        <color rgb="FF4F82BD"/>
      </left>
      <right/>
      <top style="thin">
        <color rgb="FF4F82BD"/>
      </top>
      <bottom style="thin">
        <color rgb="FF4F82BD"/>
      </bottom>
      <diagonal/>
    </border>
    <border>
      <left/>
      <right style="thin">
        <color rgb="FF4F82BD"/>
      </right>
      <top style="thin">
        <color rgb="FF4F82BD"/>
      </top>
      <bottom style="thin">
        <color rgb="FF4F82BD"/>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rgb="FF4F82BD"/>
      </left>
      <right style="thin">
        <color rgb="FF4F82BD"/>
      </right>
      <top/>
      <bottom style="thin">
        <color rgb="FF4F82BD"/>
      </bottom>
      <diagonal/>
    </border>
    <border>
      <left/>
      <right style="thin">
        <color indexed="64"/>
      </right>
      <top style="thin">
        <color indexed="64"/>
      </top>
      <bottom style="thin">
        <color indexed="64"/>
      </bottom>
      <diagonal/>
    </border>
    <border>
      <left style="thin">
        <color theme="4"/>
      </left>
      <right style="thin">
        <color theme="4"/>
      </right>
      <top/>
      <bottom style="thin">
        <color theme="4"/>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0" fontId="17" fillId="0" borderId="0"/>
    <xf numFmtId="167" fontId="17" fillId="0" borderId="0" applyFont="0" applyFill="0" applyBorder="0" applyAlignment="0" applyProtection="0"/>
    <xf numFmtId="167" fontId="17" fillId="0" borderId="0" applyFont="0" applyFill="0" applyBorder="0" applyAlignment="0" applyProtection="0"/>
    <xf numFmtId="9" fontId="26" fillId="0" borderId="0" applyFont="0" applyFill="0" applyBorder="0" applyAlignment="0" applyProtection="0"/>
  </cellStyleXfs>
  <cellXfs count="171">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5" fillId="0" borderId="1" xfId="0" applyFont="1" applyFill="1" applyBorder="1" applyAlignment="1">
      <alignment horizontal="left" wrapText="1"/>
    </xf>
    <xf numFmtId="0" fontId="6"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3" fontId="5" fillId="0" borderId="1" xfId="0" applyNumberFormat="1" applyFont="1" applyFill="1" applyBorder="1" applyAlignment="1">
      <alignment horizontal="center" vertical="center" shrinkToFit="1"/>
    </xf>
    <xf numFmtId="1"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wrapText="1"/>
    </xf>
    <xf numFmtId="0" fontId="5" fillId="0" borderId="3" xfId="0" applyFont="1" applyFill="1" applyBorder="1" applyAlignment="1">
      <alignment horizontal="left" vertical="center" wrapText="1"/>
    </xf>
    <xf numFmtId="0" fontId="6" fillId="0" borderId="5" xfId="0" applyFont="1" applyFill="1" applyBorder="1" applyAlignment="1">
      <alignment horizontal="left" vertical="top" wrapText="1"/>
    </xf>
    <xf numFmtId="0" fontId="5" fillId="0" borderId="4"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6" fillId="0" borderId="1" xfId="0" applyFont="1" applyFill="1" applyBorder="1" applyAlignment="1">
      <alignment horizontal="right" vertical="center" wrapText="1"/>
    </xf>
    <xf numFmtId="0" fontId="5" fillId="3" borderId="1" xfId="0" applyFont="1" applyFill="1" applyBorder="1" applyAlignment="1">
      <alignment horizontal="left" vertical="center" wrapText="1"/>
    </xf>
    <xf numFmtId="0" fontId="8" fillId="0" borderId="0" xfId="0" applyFont="1" applyFill="1" applyBorder="1" applyAlignment="1">
      <alignment horizontal="left" vertical="top"/>
    </xf>
    <xf numFmtId="0" fontId="8" fillId="2"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6" fillId="2"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0" fontId="8" fillId="3" borderId="1" xfId="0"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0" fontId="8" fillId="2" borderId="1" xfId="0" applyFont="1" applyFill="1" applyBorder="1" applyAlignment="1">
      <alignment horizontal="right" vertical="center" wrapText="1"/>
    </xf>
    <xf numFmtId="0" fontId="8" fillId="0" borderId="0" xfId="0" applyFont="1" applyFill="1" applyBorder="1" applyAlignment="1">
      <alignment horizontal="right" vertical="center"/>
    </xf>
    <xf numFmtId="165" fontId="13" fillId="2" borderId="1" xfId="1" applyNumberFormat="1" applyFont="1" applyFill="1" applyBorder="1" applyAlignment="1">
      <alignment horizontal="right" vertical="center" wrapText="1"/>
    </xf>
    <xf numFmtId="165" fontId="9" fillId="2" borderId="1" xfId="1" applyNumberFormat="1" applyFont="1" applyFill="1" applyBorder="1" applyAlignment="1">
      <alignment horizontal="right" vertical="center" wrapText="1"/>
    </xf>
    <xf numFmtId="166" fontId="6" fillId="4" borderId="10" xfId="1" applyNumberFormat="1" applyFont="1" applyFill="1" applyBorder="1" applyAlignment="1" applyProtection="1">
      <alignment horizontal="center" vertical="center" wrapText="1"/>
      <protection locked="0"/>
    </xf>
    <xf numFmtId="0" fontId="8" fillId="0" borderId="0" xfId="0" applyFont="1" applyFill="1" applyBorder="1" applyAlignment="1">
      <alignment horizontal="center" vertical="center"/>
    </xf>
    <xf numFmtId="165" fontId="9" fillId="3" borderId="1" xfId="0" applyNumberFormat="1" applyFont="1" applyFill="1" applyBorder="1" applyAlignment="1">
      <alignment horizontal="right" vertical="center" wrapText="1"/>
    </xf>
    <xf numFmtId="164"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vertical="center" wrapText="1"/>
    </xf>
    <xf numFmtId="0" fontId="6" fillId="0" borderId="2" xfId="0" applyFont="1" applyFill="1" applyBorder="1" applyAlignment="1">
      <alignment horizontal="right" vertical="center" wrapText="1"/>
    </xf>
    <xf numFmtId="0" fontId="6" fillId="0" borderId="4"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1" xfId="0" applyFont="1" applyFill="1" applyBorder="1" applyAlignment="1">
      <alignment horizontal="left" vertical="center" wrapText="1"/>
    </xf>
    <xf numFmtId="164" fontId="5" fillId="0" borderId="1" xfId="0" applyNumberFormat="1" applyFont="1" applyFill="1" applyBorder="1" applyAlignment="1">
      <alignment horizontal="left" vertical="center" shrinkToFit="1"/>
    </xf>
    <xf numFmtId="0" fontId="10" fillId="2" borderId="1" xfId="0" applyFont="1" applyFill="1" applyBorder="1" applyAlignment="1">
      <alignment horizontal="left" vertical="center" wrapText="1"/>
    </xf>
    <xf numFmtId="0" fontId="10" fillId="0" borderId="0" xfId="0" applyFont="1" applyFill="1" applyBorder="1" applyAlignment="1">
      <alignment horizontal="left" vertical="center"/>
    </xf>
    <xf numFmtId="0" fontId="12" fillId="0" borderId="1" xfId="0" applyFont="1" applyFill="1" applyBorder="1" applyAlignment="1">
      <alignment horizontal="left" vertical="top" wrapText="1"/>
    </xf>
    <xf numFmtId="9" fontId="5" fillId="0" borderId="0" xfId="0" applyNumberFormat="1" applyFont="1" applyFill="1" applyBorder="1" applyAlignment="1">
      <alignment horizontal="left" vertical="top"/>
    </xf>
    <xf numFmtId="0" fontId="7" fillId="2" borderId="1" xfId="0" applyFont="1" applyFill="1" applyBorder="1" applyAlignment="1">
      <alignment horizontal="right" vertical="top" wrapText="1"/>
    </xf>
    <xf numFmtId="4" fontId="0" fillId="0" borderId="0" xfId="0" applyNumberFormat="1"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center" wrapText="1"/>
      <protection locked="0"/>
    </xf>
    <xf numFmtId="0" fontId="16" fillId="4" borderId="10" xfId="0" applyFont="1" applyFill="1" applyBorder="1" applyAlignment="1" applyProtection="1">
      <alignment horizontal="center" vertical="center"/>
    </xf>
    <xf numFmtId="0" fontId="7" fillId="4" borderId="10" xfId="0" applyNumberFormat="1" applyFont="1" applyFill="1" applyBorder="1" applyAlignment="1" applyProtection="1">
      <alignment horizontal="justify" vertical="top" wrapText="1"/>
      <protection hidden="1"/>
    </xf>
    <xf numFmtId="37" fontId="16" fillId="4" borderId="10" xfId="0" applyNumberFormat="1" applyFont="1" applyFill="1" applyBorder="1" applyAlignment="1" applyProtection="1">
      <alignment horizontal="center" vertical="center" wrapText="1"/>
    </xf>
    <xf numFmtId="0" fontId="16" fillId="4" borderId="10" xfId="0" applyFont="1" applyFill="1" applyBorder="1" applyAlignment="1" applyProtection="1">
      <alignment horizontal="center" vertical="center" wrapText="1"/>
    </xf>
    <xf numFmtId="4" fontId="16" fillId="4" borderId="10"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16" fillId="0" borderId="11" xfId="2" applyFont="1" applyFill="1" applyBorder="1" applyAlignment="1">
      <alignment horizontal="left" vertical="center" wrapText="1"/>
    </xf>
    <xf numFmtId="166" fontId="16" fillId="4" borderId="10" xfId="1" applyNumberFormat="1" applyFont="1" applyFill="1" applyBorder="1" applyAlignment="1" applyProtection="1">
      <alignment horizontal="center" vertical="center" wrapText="1"/>
      <protection locked="0"/>
    </xf>
    <xf numFmtId="0" fontId="7" fillId="4" borderId="10" xfId="0" applyNumberFormat="1" applyFont="1" applyFill="1" applyBorder="1" applyAlignment="1" applyProtection="1">
      <alignment horizontal="justify" vertical="top" wrapText="1"/>
    </xf>
    <xf numFmtId="37" fontId="16" fillId="4" borderId="10" xfId="3" applyNumberFormat="1" applyFont="1" applyFill="1" applyBorder="1" applyAlignment="1" applyProtection="1">
      <alignment horizontal="center" vertical="center" wrapText="1"/>
      <protection locked="0"/>
    </xf>
    <xf numFmtId="0" fontId="18" fillId="4" borderId="10" xfId="0" applyNumberFormat="1" applyFont="1" applyFill="1" applyBorder="1" applyAlignment="1" applyProtection="1">
      <alignment horizontal="justify" vertical="center" wrapText="1"/>
    </xf>
    <xf numFmtId="37" fontId="7" fillId="4" borderId="10" xfId="3" applyNumberFormat="1" applyFont="1" applyFill="1" applyBorder="1" applyAlignment="1" applyProtection="1">
      <alignment horizontal="center" vertical="center" wrapText="1"/>
      <protection locked="0"/>
    </xf>
    <xf numFmtId="0" fontId="16" fillId="4" borderId="10" xfId="0" applyNumberFormat="1" applyFont="1" applyFill="1" applyBorder="1" applyAlignment="1" applyProtection="1">
      <alignment horizontal="justify" vertical="top" wrapText="1"/>
    </xf>
    <xf numFmtId="37" fontId="16" fillId="4" borderId="10" xfId="0" applyNumberFormat="1" applyFont="1" applyFill="1" applyBorder="1" applyAlignment="1">
      <alignment horizontal="center" vertical="center"/>
    </xf>
    <xf numFmtId="0" fontId="16" fillId="4" borderId="0" xfId="0" applyFont="1" applyFill="1" applyBorder="1" applyAlignment="1" applyProtection="1">
      <alignment horizontal="center" vertical="center" wrapText="1"/>
      <protection locked="0"/>
    </xf>
    <xf numFmtId="0" fontId="7" fillId="5" borderId="10" xfId="0" applyFont="1" applyFill="1" applyBorder="1" applyAlignment="1">
      <alignment horizontal="center" vertical="center" wrapText="1"/>
    </xf>
    <xf numFmtId="0" fontId="19" fillId="5" borderId="10" xfId="0" applyFont="1" applyFill="1" applyBorder="1" applyAlignment="1">
      <alignment horizontal="center" vertical="center" wrapText="1"/>
    </xf>
    <xf numFmtId="37" fontId="7" fillId="5" borderId="10" xfId="0" applyNumberFormat="1" applyFont="1" applyFill="1" applyBorder="1" applyAlignment="1">
      <alignment horizontal="center" vertical="center" wrapText="1"/>
    </xf>
    <xf numFmtId="49" fontId="7" fillId="5" borderId="10" xfId="0" applyNumberFormat="1" applyFont="1" applyFill="1" applyBorder="1" applyAlignment="1">
      <alignment horizontal="center" vertical="center" wrapText="1"/>
    </xf>
    <xf numFmtId="37" fontId="7" fillId="5" borderId="10" xfId="1" applyNumberFormat="1" applyFont="1" applyFill="1" applyBorder="1" applyAlignment="1">
      <alignment horizontal="center" vertical="center"/>
    </xf>
    <xf numFmtId="166" fontId="7" fillId="5" borderId="10" xfId="1" applyNumberFormat="1" applyFont="1" applyFill="1" applyBorder="1" applyAlignment="1">
      <alignment horizontal="right" vertical="center"/>
    </xf>
    <xf numFmtId="0" fontId="7" fillId="0" borderId="0" xfId="0" applyFont="1" applyFill="1" applyBorder="1" applyAlignment="1" applyProtection="1">
      <alignment horizontal="justify" vertical="center" wrapText="1"/>
      <protection hidden="1"/>
    </xf>
    <xf numFmtId="14" fontId="18"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top"/>
    </xf>
    <xf numFmtId="14" fontId="16"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center"/>
    </xf>
    <xf numFmtId="0" fontId="7" fillId="0" borderId="10" xfId="0" applyNumberFormat="1" applyFont="1" applyFill="1" applyBorder="1" applyAlignment="1" applyProtection="1">
      <alignment horizontal="justify" vertical="center"/>
    </xf>
    <xf numFmtId="16" fontId="16" fillId="0" borderId="10" xfId="0" applyNumberFormat="1" applyFont="1" applyFill="1" applyBorder="1" applyAlignment="1" applyProtection="1">
      <alignment horizontal="justify" vertical="center" wrapText="1"/>
    </xf>
    <xf numFmtId="37" fontId="16" fillId="0" borderId="10" xfId="4" applyNumberFormat="1" applyFont="1" applyFill="1" applyBorder="1" applyAlignment="1" applyProtection="1">
      <alignment horizontal="center" vertical="center" wrapText="1"/>
    </xf>
    <xf numFmtId="0" fontId="16" fillId="0" borderId="10" xfId="0" applyFont="1" applyFill="1" applyBorder="1" applyAlignment="1" applyProtection="1">
      <alignment horizontal="center" vertical="center" wrapText="1"/>
    </xf>
    <xf numFmtId="166" fontId="7" fillId="5" borderId="10" xfId="1" applyNumberFormat="1" applyFont="1" applyFill="1" applyBorder="1" applyAlignment="1">
      <alignment horizontal="center" vertical="center"/>
    </xf>
    <xf numFmtId="166" fontId="7" fillId="0" borderId="0" xfId="0" applyNumberFormat="1" applyFont="1" applyFill="1" applyBorder="1" applyAlignment="1" applyProtection="1">
      <alignment horizontal="justify" vertical="center" wrapText="1"/>
      <protection hidden="1"/>
    </xf>
    <xf numFmtId="39" fontId="16" fillId="4" borderId="10" xfId="0" applyNumberFormat="1" applyFont="1" applyFill="1" applyBorder="1" applyAlignment="1">
      <alignment horizontal="center" vertical="center" wrapText="1"/>
    </xf>
    <xf numFmtId="0" fontId="7" fillId="0" borderId="10" xfId="0" applyNumberFormat="1" applyFont="1" applyFill="1" applyBorder="1" applyAlignment="1" applyProtection="1">
      <alignment horizontal="justify" vertical="center" wrapText="1"/>
    </xf>
    <xf numFmtId="0" fontId="16" fillId="4" borderId="14" xfId="0" applyFont="1" applyFill="1" applyBorder="1" applyAlignment="1">
      <alignment horizontal="justify" vertical="top"/>
    </xf>
    <xf numFmtId="0" fontId="7" fillId="4" borderId="10" xfId="0" applyFont="1" applyFill="1" applyBorder="1" applyAlignment="1">
      <alignment horizontal="justify" vertical="top" wrapText="1"/>
    </xf>
    <xf numFmtId="0" fontId="16" fillId="4" borderId="10" xfId="0" applyFont="1" applyFill="1" applyBorder="1" applyAlignment="1">
      <alignment horizontal="center" vertical="center"/>
    </xf>
    <xf numFmtId="0" fontId="18" fillId="4" borderId="10" xfId="0" applyFont="1" applyFill="1" applyBorder="1" applyAlignment="1">
      <alignment horizontal="justify" vertical="center" wrapText="1"/>
    </xf>
    <xf numFmtId="0" fontId="16" fillId="4" borderId="10" xfId="0" applyFont="1" applyFill="1" applyBorder="1" applyAlignment="1">
      <alignment horizontal="justify" vertical="top" wrapText="1"/>
    </xf>
    <xf numFmtId="0" fontId="16" fillId="4" borderId="1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4" borderId="10" xfId="0" applyNumberFormat="1" applyFont="1" applyFill="1" applyBorder="1" applyAlignment="1">
      <alignment horizontal="justify" vertical="top" wrapText="1"/>
    </xf>
    <xf numFmtId="0" fontId="16" fillId="4" borderId="10" xfId="0" applyNumberFormat="1" applyFont="1" applyFill="1" applyBorder="1" applyAlignment="1">
      <alignment horizontal="center" vertical="center"/>
    </xf>
    <xf numFmtId="0" fontId="18" fillId="4" borderId="10" xfId="0" applyNumberFormat="1" applyFont="1" applyFill="1" applyBorder="1" applyAlignment="1">
      <alignment horizontal="justify" vertical="center" wrapText="1"/>
    </xf>
    <xf numFmtId="37" fontId="16" fillId="4" borderId="10" xfId="0" applyNumberFormat="1"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8" fillId="4" borderId="10" xfId="0" applyFont="1" applyFill="1" applyBorder="1" applyAlignment="1">
      <alignment horizontal="left" vertical="center" wrapText="1"/>
    </xf>
    <xf numFmtId="0" fontId="18" fillId="4" borderId="10" xfId="0" applyFont="1" applyFill="1" applyBorder="1" applyAlignment="1" applyProtection="1">
      <alignment horizontal="justify" vertical="center" wrapText="1"/>
    </xf>
    <xf numFmtId="0" fontId="16" fillId="4" borderId="10" xfId="0" applyFont="1" applyFill="1" applyBorder="1" applyAlignment="1" applyProtection="1">
      <alignment horizontal="justify" vertical="top" wrapText="1"/>
    </xf>
    <xf numFmtId="43" fontId="7" fillId="4" borderId="13" xfId="0" applyNumberFormat="1"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7" fillId="6" borderId="10" xfId="0" applyFont="1" applyFill="1" applyBorder="1" applyAlignment="1" applyProtection="1">
      <alignment horizontal="center" vertical="top" wrapText="1"/>
      <protection hidden="1"/>
    </xf>
    <xf numFmtId="0" fontId="7" fillId="6" borderId="10" xfId="0" applyFont="1" applyFill="1" applyBorder="1" applyAlignment="1" applyProtection="1">
      <alignment horizontal="center" vertical="center" wrapText="1"/>
      <protection hidden="1"/>
    </xf>
    <xf numFmtId="37" fontId="7" fillId="6" borderId="10" xfId="0" applyNumberFormat="1" applyFont="1" applyFill="1" applyBorder="1" applyAlignment="1" applyProtection="1">
      <alignment horizontal="center" vertical="center" wrapText="1"/>
      <protection hidden="1"/>
    </xf>
    <xf numFmtId="4" fontId="7" fillId="6" borderId="10" xfId="0" applyNumberFormat="1" applyFont="1" applyFill="1" applyBorder="1" applyAlignment="1" applyProtection="1">
      <alignment horizontal="center" vertical="center" wrapText="1"/>
      <protection hidden="1"/>
    </xf>
    <xf numFmtId="3" fontId="7" fillId="6" borderId="10" xfId="0" applyNumberFormat="1" applyFont="1" applyFill="1" applyBorder="1" applyAlignment="1" applyProtection="1">
      <alignment horizontal="center" vertical="center" wrapText="1"/>
      <protection locked="0"/>
    </xf>
    <xf numFmtId="166" fontId="7" fillId="6" borderId="10" xfId="1" applyNumberFormat="1"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top" wrapText="1"/>
      <protection locked="0"/>
    </xf>
    <xf numFmtId="37" fontId="0" fillId="0" borderId="0" xfId="0" applyNumberFormat="1" applyFont="1" applyFill="1" applyBorder="1" applyAlignment="1" applyProtection="1">
      <alignment horizontal="center" vertical="center"/>
      <protection locked="0"/>
    </xf>
    <xf numFmtId="1" fontId="0" fillId="0" borderId="0" xfId="0" applyNumberFormat="1" applyFont="1" applyFill="1" applyBorder="1" applyAlignment="1" applyProtection="1">
      <alignment horizontal="center" vertical="center"/>
      <protection locked="0"/>
    </xf>
    <xf numFmtId="0" fontId="5" fillId="0" borderId="12" xfId="0" applyFont="1" applyFill="1" applyBorder="1" applyAlignment="1">
      <alignment horizontal="left" vertical="top" wrapText="1"/>
    </xf>
    <xf numFmtId="0" fontId="5" fillId="0" borderId="12" xfId="0" applyFont="1" applyFill="1" applyBorder="1" applyAlignment="1">
      <alignment horizontal="left" vertical="center" wrapText="1"/>
    </xf>
    <xf numFmtId="0" fontId="6" fillId="0" borderId="12" xfId="0" applyFont="1" applyFill="1" applyBorder="1" applyAlignment="1">
      <alignment horizontal="left" vertical="top"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right" vertical="center" wrapText="1"/>
    </xf>
    <xf numFmtId="0" fontId="5" fillId="0" borderId="12" xfId="0" quotePrefix="1" applyFont="1" applyFill="1" applyBorder="1" applyAlignment="1">
      <alignment horizontal="right" vertical="center" wrapText="1"/>
    </xf>
    <xf numFmtId="0" fontId="2" fillId="7" borderId="11"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7" fillId="3" borderId="1" xfId="0" applyFont="1" applyFill="1" applyBorder="1" applyAlignment="1">
      <alignment horizontal="right" vertical="top" wrapText="1"/>
    </xf>
    <xf numFmtId="0" fontId="4" fillId="7" borderId="11" xfId="0" applyFont="1" applyFill="1" applyBorder="1" applyAlignment="1">
      <alignment horizontal="center" vertical="center" wrapText="1"/>
    </xf>
    <xf numFmtId="0" fontId="7" fillId="4" borderId="10" xfId="0" applyFont="1" applyFill="1" applyBorder="1" applyAlignment="1" applyProtection="1">
      <alignment horizontal="center" vertical="center"/>
    </xf>
    <xf numFmtId="168" fontId="16" fillId="4" borderId="10" xfId="0" applyNumberFormat="1" applyFont="1" applyFill="1" applyBorder="1" applyAlignment="1">
      <alignment horizontal="center" vertical="center" wrapText="1"/>
    </xf>
    <xf numFmtId="2" fontId="16" fillId="4" borderId="10" xfId="0" applyNumberFormat="1" applyFont="1" applyFill="1" applyBorder="1" applyAlignment="1" applyProtection="1">
      <alignment horizontal="center" vertical="center"/>
    </xf>
    <xf numFmtId="37" fontId="21" fillId="4" borderId="10" xfId="0" applyNumberFormat="1" applyFont="1" applyFill="1" applyBorder="1" applyAlignment="1">
      <alignment horizontal="center" vertical="center" wrapText="1"/>
    </xf>
    <xf numFmtId="0" fontId="16" fillId="0" borderId="0" xfId="0" applyFont="1"/>
    <xf numFmtId="165" fontId="16" fillId="0" borderId="0" xfId="1" applyNumberFormat="1" applyFont="1"/>
    <xf numFmtId="0" fontId="23" fillId="0" borderId="0" xfId="0" applyFont="1" applyBorder="1" applyAlignment="1">
      <alignment horizontal="center" vertical="top" wrapText="1"/>
    </xf>
    <xf numFmtId="0" fontId="7" fillId="4" borderId="11" xfId="0" applyFont="1" applyFill="1" applyBorder="1" applyAlignment="1">
      <alignment horizontal="center" vertical="center"/>
    </xf>
    <xf numFmtId="0" fontId="16" fillId="4" borderId="11" xfId="0" applyFont="1" applyFill="1" applyBorder="1" applyAlignment="1">
      <alignment horizontal="center" vertical="center"/>
    </xf>
    <xf numFmtId="0" fontId="7" fillId="0" borderId="11" xfId="0" applyFont="1" applyBorder="1" applyAlignment="1">
      <alignment horizontal="center" vertical="center" wrapText="1"/>
    </xf>
    <xf numFmtId="165" fontId="7" fillId="0" borderId="11" xfId="1" applyNumberFormat="1" applyFont="1" applyBorder="1" applyAlignment="1">
      <alignment horizontal="left" vertical="center" wrapText="1"/>
    </xf>
    <xf numFmtId="165" fontId="7" fillId="6" borderId="10" xfId="1" applyNumberFormat="1" applyFont="1" applyFill="1" applyBorder="1" applyAlignment="1" applyProtection="1">
      <alignment horizontal="center" vertical="center" wrapText="1"/>
      <protection locked="0"/>
    </xf>
    <xf numFmtId="165" fontId="9" fillId="3" borderId="1" xfId="1" applyNumberFormat="1" applyFont="1" applyFill="1" applyBorder="1" applyAlignment="1">
      <alignment horizontal="right" vertical="center" wrapText="1"/>
    </xf>
    <xf numFmtId="0" fontId="24" fillId="0" borderId="0" xfId="0" applyFont="1"/>
    <xf numFmtId="0" fontId="25" fillId="0" borderId="0" xfId="0" applyFont="1"/>
    <xf numFmtId="14" fontId="16" fillId="0" borderId="0" xfId="0" applyNumberFormat="1" applyFont="1"/>
    <xf numFmtId="165" fontId="5" fillId="0" borderId="0" xfId="0" applyNumberFormat="1" applyFont="1" applyFill="1" applyBorder="1" applyAlignment="1">
      <alignment horizontal="left" vertical="top"/>
    </xf>
    <xf numFmtId="165" fontId="5" fillId="0" borderId="0" xfId="1" applyNumberFormat="1" applyFont="1" applyFill="1" applyBorder="1" applyAlignment="1">
      <alignment horizontal="left" vertical="top"/>
    </xf>
    <xf numFmtId="165" fontId="8" fillId="0" borderId="0" xfId="0" applyNumberFormat="1" applyFont="1" applyFill="1" applyBorder="1" applyAlignment="1">
      <alignment horizontal="left" vertical="top"/>
    </xf>
    <xf numFmtId="10" fontId="8" fillId="0" borderId="0" xfId="5" applyNumberFormat="1" applyFont="1" applyFill="1" applyBorder="1" applyAlignment="1">
      <alignment horizontal="right" vertical="top"/>
    </xf>
    <xf numFmtId="165" fontId="8" fillId="0" borderId="0" xfId="1" applyNumberFormat="1" applyFont="1" applyFill="1" applyBorder="1" applyAlignment="1">
      <alignment horizontal="left" vertical="top"/>
    </xf>
    <xf numFmtId="165" fontId="0" fillId="0" borderId="0" xfId="0" applyNumberFormat="1" applyFont="1" applyFill="1" applyBorder="1" applyAlignment="1" applyProtection="1">
      <alignment horizontal="justify" vertical="center" wrapText="1"/>
      <protection locked="0"/>
    </xf>
    <xf numFmtId="165" fontId="7" fillId="0" borderId="0" xfId="1" applyNumberFormat="1" applyFont="1" applyFill="1" applyBorder="1" applyAlignment="1" applyProtection="1">
      <alignment horizontal="justify" vertical="center" wrapText="1"/>
      <protection hidden="1"/>
    </xf>
    <xf numFmtId="165" fontId="0" fillId="0" borderId="0" xfId="1" applyNumberFormat="1" applyFont="1" applyFill="1" applyBorder="1" applyAlignment="1" applyProtection="1">
      <alignment horizontal="justify" vertical="center" wrapText="1"/>
      <protection locked="0"/>
    </xf>
    <xf numFmtId="165" fontId="16" fillId="0" borderId="0" xfId="0" applyNumberFormat="1" applyFont="1"/>
    <xf numFmtId="0" fontId="7" fillId="4" borderId="11" xfId="0" applyFont="1" applyFill="1" applyBorder="1" applyAlignment="1">
      <alignment horizontal="center" vertical="center" wrapText="1"/>
    </xf>
    <xf numFmtId="0" fontId="7" fillId="0" borderId="11" xfId="0" applyFont="1" applyBorder="1" applyAlignment="1">
      <alignment horizontal="right" vertical="center" wrapText="1"/>
    </xf>
    <xf numFmtId="0" fontId="24" fillId="0" borderId="0" xfId="0" applyFont="1" applyBorder="1" applyAlignment="1">
      <alignment horizontal="right" vertical="center"/>
    </xf>
    <xf numFmtId="0" fontId="24" fillId="0" borderId="0" xfId="0" applyFont="1" applyBorder="1" applyAlignment="1">
      <alignment horizontal="center" vertical="center"/>
    </xf>
    <xf numFmtId="43" fontId="8" fillId="0" borderId="0" xfId="0" applyNumberFormat="1" applyFont="1" applyFill="1" applyBorder="1" applyAlignment="1">
      <alignment horizontal="right" vertical="center"/>
    </xf>
    <xf numFmtId="0" fontId="22" fillId="0" borderId="0" xfId="0" applyFont="1" applyBorder="1" applyAlignment="1">
      <alignment horizontal="center" vertical="top" wrapText="1"/>
    </xf>
    <xf numFmtId="165" fontId="24" fillId="0" borderId="11" xfId="0" applyNumberFormat="1" applyFont="1" applyBorder="1" applyAlignment="1">
      <alignment horizontal="center" vertical="center"/>
    </xf>
    <xf numFmtId="0" fontId="24" fillId="0" borderId="11" xfId="0" applyFont="1" applyBorder="1" applyAlignment="1">
      <alignment horizontal="right" vertical="center"/>
    </xf>
    <xf numFmtId="165" fontId="24" fillId="0" borderId="11" xfId="1" applyNumberFormat="1" applyFont="1" applyBorder="1" applyAlignment="1">
      <alignment horizontal="center" vertical="center"/>
    </xf>
    <xf numFmtId="0" fontId="22" fillId="0" borderId="0" xfId="0" applyFont="1" applyAlignment="1">
      <alignment horizontal="center"/>
    </xf>
    <xf numFmtId="0" fontId="24" fillId="0" borderId="11" xfId="0" applyFont="1" applyBorder="1" applyAlignment="1">
      <alignment horizontal="center" vertical="center"/>
    </xf>
    <xf numFmtId="0" fontId="6" fillId="0" borderId="15" xfId="0" applyFont="1" applyFill="1" applyBorder="1" applyAlignment="1">
      <alignment horizontal="center" vertical="top" wrapText="1"/>
    </xf>
    <xf numFmtId="0" fontId="6" fillId="0" borderId="0" xfId="0" applyFont="1" applyFill="1" applyBorder="1" applyAlignment="1">
      <alignment horizontal="center" vertical="top" wrapText="1"/>
    </xf>
    <xf numFmtId="0" fontId="7" fillId="7" borderId="11" xfId="0" applyFont="1" applyFill="1" applyBorder="1" applyAlignment="1">
      <alignment horizontal="center" vertical="center" wrapText="1"/>
    </xf>
    <xf numFmtId="0" fontId="15" fillId="0" borderId="0" xfId="0" applyFont="1" applyFill="1" applyBorder="1" applyAlignment="1" applyProtection="1">
      <alignment horizontal="left" vertical="center"/>
      <protection locked="0"/>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24" fillId="7" borderId="11" xfId="0" applyFont="1" applyFill="1" applyBorder="1" applyAlignment="1">
      <alignment horizontal="center" vertical="center" wrapText="1"/>
    </xf>
    <xf numFmtId="165" fontId="24" fillId="0" borderId="16" xfId="1" applyNumberFormat="1" applyFont="1" applyBorder="1" applyAlignment="1">
      <alignment horizontal="center" vertical="center"/>
    </xf>
    <xf numFmtId="165" fontId="24" fillId="0" borderId="17" xfId="1" applyNumberFormat="1" applyFont="1" applyBorder="1" applyAlignment="1">
      <alignment horizontal="center" vertical="center"/>
    </xf>
    <xf numFmtId="43" fontId="24" fillId="0" borderId="11" xfId="0" applyNumberFormat="1" applyFont="1" applyBorder="1" applyAlignment="1">
      <alignment horizontal="center" vertical="center"/>
    </xf>
  </cellXfs>
  <cellStyles count="6">
    <cellStyle name="Comma" xfId="1" builtinId="3"/>
    <cellStyle name="Comma 2 4" xfId="4"/>
    <cellStyle name="Comma 4" xfId="3"/>
    <cellStyle name="Normal" xfId="0" builtinId="0"/>
    <cellStyle name="Normal 2 2" xfId="2"/>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1557549</xdr:colOff>
      <xdr:row>0</xdr:row>
      <xdr:rowOff>0</xdr:rowOff>
    </xdr:from>
    <xdr:to>
      <xdr:col>1</xdr:col>
      <xdr:colOff>3924300</xdr:colOff>
      <xdr:row>4</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9499" y="0"/>
          <a:ext cx="2366751"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57150</xdr:colOff>
      <xdr:row>40</xdr:row>
      <xdr:rowOff>21383</xdr:rowOff>
    </xdr:from>
    <xdr:ext cx="752474" cy="567068"/>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9946433"/>
          <a:ext cx="752474" cy="5670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1386099</xdr:colOff>
      <xdr:row>0</xdr:row>
      <xdr:rowOff>9525</xdr:rowOff>
    </xdr:from>
    <xdr:to>
      <xdr:col>1</xdr:col>
      <xdr:colOff>3752850</xdr:colOff>
      <xdr:row>4</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8049" y="9525"/>
          <a:ext cx="2366751"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57150</xdr:colOff>
      <xdr:row>35</xdr:row>
      <xdr:rowOff>21383</xdr:rowOff>
    </xdr:from>
    <xdr:ext cx="752474" cy="567068"/>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8946308"/>
          <a:ext cx="752474" cy="5670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C44"/>
  <sheetViews>
    <sheetView tabSelected="1" topLeftCell="A7" zoomScale="90" zoomScaleNormal="90" workbookViewId="0">
      <selection activeCell="D31" sqref="D31"/>
    </sheetView>
  </sheetViews>
  <sheetFormatPr defaultRowHeight="15.75" x14ac:dyDescent="0.25"/>
  <cols>
    <col min="1" max="1" width="6.33203125" style="129" customWidth="1"/>
    <col min="2" max="2" width="81.83203125" style="129" customWidth="1"/>
    <col min="3" max="3" width="19" style="129" customWidth="1"/>
    <col min="4" max="248" width="9.33203125" style="129"/>
    <col min="249" max="249" width="6.33203125" style="129" customWidth="1"/>
    <col min="250" max="250" width="77.1640625" style="129" customWidth="1"/>
    <col min="251" max="251" width="20.6640625" style="129" customWidth="1"/>
    <col min="252" max="252" width="9.33203125" style="129"/>
    <col min="253" max="253" width="16.1640625" style="129" bestFit="1" customWidth="1"/>
    <col min="254" max="504" width="9.33203125" style="129"/>
    <col min="505" max="505" width="6.33203125" style="129" customWidth="1"/>
    <col min="506" max="506" width="77.1640625" style="129" customWidth="1"/>
    <col min="507" max="507" width="20.6640625" style="129" customWidth="1"/>
    <col min="508" max="508" width="9.33203125" style="129"/>
    <col min="509" max="509" width="16.1640625" style="129" bestFit="1" customWidth="1"/>
    <col min="510" max="760" width="9.33203125" style="129"/>
    <col min="761" max="761" width="6.33203125" style="129" customWidth="1"/>
    <col min="762" max="762" width="77.1640625" style="129" customWidth="1"/>
    <col min="763" max="763" width="20.6640625" style="129" customWidth="1"/>
    <col min="764" max="764" width="9.33203125" style="129"/>
    <col min="765" max="765" width="16.1640625" style="129" bestFit="1" customWidth="1"/>
    <col min="766" max="1016" width="9.33203125" style="129"/>
    <col min="1017" max="1017" width="6.33203125" style="129" customWidth="1"/>
    <col min="1018" max="1018" width="77.1640625" style="129" customWidth="1"/>
    <col min="1019" max="1019" width="20.6640625" style="129" customWidth="1"/>
    <col min="1020" max="1020" width="9.33203125" style="129"/>
    <col min="1021" max="1021" width="16.1640625" style="129" bestFit="1" customWidth="1"/>
    <col min="1022" max="1272" width="9.33203125" style="129"/>
    <col min="1273" max="1273" width="6.33203125" style="129" customWidth="1"/>
    <col min="1274" max="1274" width="77.1640625" style="129" customWidth="1"/>
    <col min="1275" max="1275" width="20.6640625" style="129" customWidth="1"/>
    <col min="1276" max="1276" width="9.33203125" style="129"/>
    <col min="1277" max="1277" width="16.1640625" style="129" bestFit="1" customWidth="1"/>
    <col min="1278" max="1528" width="9.33203125" style="129"/>
    <col min="1529" max="1529" width="6.33203125" style="129" customWidth="1"/>
    <col min="1530" max="1530" width="77.1640625" style="129" customWidth="1"/>
    <col min="1531" max="1531" width="20.6640625" style="129" customWidth="1"/>
    <col min="1532" max="1532" width="9.33203125" style="129"/>
    <col min="1533" max="1533" width="16.1640625" style="129" bestFit="1" customWidth="1"/>
    <col min="1534" max="1784" width="9.33203125" style="129"/>
    <col min="1785" max="1785" width="6.33203125" style="129" customWidth="1"/>
    <col min="1786" max="1786" width="77.1640625" style="129" customWidth="1"/>
    <col min="1787" max="1787" width="20.6640625" style="129" customWidth="1"/>
    <col min="1788" max="1788" width="9.33203125" style="129"/>
    <col min="1789" max="1789" width="16.1640625" style="129" bestFit="1" customWidth="1"/>
    <col min="1790" max="2040" width="9.33203125" style="129"/>
    <col min="2041" max="2041" width="6.33203125" style="129" customWidth="1"/>
    <col min="2042" max="2042" width="77.1640625" style="129" customWidth="1"/>
    <col min="2043" max="2043" width="20.6640625" style="129" customWidth="1"/>
    <col min="2044" max="2044" width="9.33203125" style="129"/>
    <col min="2045" max="2045" width="16.1640625" style="129" bestFit="1" customWidth="1"/>
    <col min="2046" max="2296" width="9.33203125" style="129"/>
    <col min="2297" max="2297" width="6.33203125" style="129" customWidth="1"/>
    <col min="2298" max="2298" width="77.1640625" style="129" customWidth="1"/>
    <col min="2299" max="2299" width="20.6640625" style="129" customWidth="1"/>
    <col min="2300" max="2300" width="9.33203125" style="129"/>
    <col min="2301" max="2301" width="16.1640625" style="129" bestFit="1" customWidth="1"/>
    <col min="2302" max="2552" width="9.33203125" style="129"/>
    <col min="2553" max="2553" width="6.33203125" style="129" customWidth="1"/>
    <col min="2554" max="2554" width="77.1640625" style="129" customWidth="1"/>
    <col min="2555" max="2555" width="20.6640625" style="129" customWidth="1"/>
    <col min="2556" max="2556" width="9.33203125" style="129"/>
    <col min="2557" max="2557" width="16.1640625" style="129" bestFit="1" customWidth="1"/>
    <col min="2558" max="2808" width="9.33203125" style="129"/>
    <col min="2809" max="2809" width="6.33203125" style="129" customWidth="1"/>
    <col min="2810" max="2810" width="77.1640625" style="129" customWidth="1"/>
    <col min="2811" max="2811" width="20.6640625" style="129" customWidth="1"/>
    <col min="2812" max="2812" width="9.33203125" style="129"/>
    <col min="2813" max="2813" width="16.1640625" style="129" bestFit="1" customWidth="1"/>
    <col min="2814" max="3064" width="9.33203125" style="129"/>
    <col min="3065" max="3065" width="6.33203125" style="129" customWidth="1"/>
    <col min="3066" max="3066" width="77.1640625" style="129" customWidth="1"/>
    <col min="3067" max="3067" width="20.6640625" style="129" customWidth="1"/>
    <col min="3068" max="3068" width="9.33203125" style="129"/>
    <col min="3069" max="3069" width="16.1640625" style="129" bestFit="1" customWidth="1"/>
    <col min="3070" max="3320" width="9.33203125" style="129"/>
    <col min="3321" max="3321" width="6.33203125" style="129" customWidth="1"/>
    <col min="3322" max="3322" width="77.1640625" style="129" customWidth="1"/>
    <col min="3323" max="3323" width="20.6640625" style="129" customWidth="1"/>
    <col min="3324" max="3324" width="9.33203125" style="129"/>
    <col min="3325" max="3325" width="16.1640625" style="129" bestFit="1" customWidth="1"/>
    <col min="3326" max="3576" width="9.33203125" style="129"/>
    <col min="3577" max="3577" width="6.33203125" style="129" customWidth="1"/>
    <col min="3578" max="3578" width="77.1640625" style="129" customWidth="1"/>
    <col min="3579" max="3579" width="20.6640625" style="129" customWidth="1"/>
    <col min="3580" max="3580" width="9.33203125" style="129"/>
    <col min="3581" max="3581" width="16.1640625" style="129" bestFit="1" customWidth="1"/>
    <col min="3582" max="3832" width="9.33203125" style="129"/>
    <col min="3833" max="3833" width="6.33203125" style="129" customWidth="1"/>
    <col min="3834" max="3834" width="77.1640625" style="129" customWidth="1"/>
    <col min="3835" max="3835" width="20.6640625" style="129" customWidth="1"/>
    <col min="3836" max="3836" width="9.33203125" style="129"/>
    <col min="3837" max="3837" width="16.1640625" style="129" bestFit="1" customWidth="1"/>
    <col min="3838" max="4088" width="9.33203125" style="129"/>
    <col min="4089" max="4089" width="6.33203125" style="129" customWidth="1"/>
    <col min="4090" max="4090" width="77.1640625" style="129" customWidth="1"/>
    <col min="4091" max="4091" width="20.6640625" style="129" customWidth="1"/>
    <col min="4092" max="4092" width="9.33203125" style="129"/>
    <col min="4093" max="4093" width="16.1640625" style="129" bestFit="1" customWidth="1"/>
    <col min="4094" max="4344" width="9.33203125" style="129"/>
    <col min="4345" max="4345" width="6.33203125" style="129" customWidth="1"/>
    <col min="4346" max="4346" width="77.1640625" style="129" customWidth="1"/>
    <col min="4347" max="4347" width="20.6640625" style="129" customWidth="1"/>
    <col min="4348" max="4348" width="9.33203125" style="129"/>
    <col min="4349" max="4349" width="16.1640625" style="129" bestFit="1" customWidth="1"/>
    <col min="4350" max="4600" width="9.33203125" style="129"/>
    <col min="4601" max="4601" width="6.33203125" style="129" customWidth="1"/>
    <col min="4602" max="4602" width="77.1640625" style="129" customWidth="1"/>
    <col min="4603" max="4603" width="20.6640625" style="129" customWidth="1"/>
    <col min="4604" max="4604" width="9.33203125" style="129"/>
    <col min="4605" max="4605" width="16.1640625" style="129" bestFit="1" customWidth="1"/>
    <col min="4606" max="4856" width="9.33203125" style="129"/>
    <col min="4857" max="4857" width="6.33203125" style="129" customWidth="1"/>
    <col min="4858" max="4858" width="77.1640625" style="129" customWidth="1"/>
    <col min="4859" max="4859" width="20.6640625" style="129" customWidth="1"/>
    <col min="4860" max="4860" width="9.33203125" style="129"/>
    <col min="4861" max="4861" width="16.1640625" style="129" bestFit="1" customWidth="1"/>
    <col min="4862" max="5112" width="9.33203125" style="129"/>
    <col min="5113" max="5113" width="6.33203125" style="129" customWidth="1"/>
    <col min="5114" max="5114" width="77.1640625" style="129" customWidth="1"/>
    <col min="5115" max="5115" width="20.6640625" style="129" customWidth="1"/>
    <col min="5116" max="5116" width="9.33203125" style="129"/>
    <col min="5117" max="5117" width="16.1640625" style="129" bestFit="1" customWidth="1"/>
    <col min="5118" max="5368" width="9.33203125" style="129"/>
    <col min="5369" max="5369" width="6.33203125" style="129" customWidth="1"/>
    <col min="5370" max="5370" width="77.1640625" style="129" customWidth="1"/>
    <col min="5371" max="5371" width="20.6640625" style="129" customWidth="1"/>
    <col min="5372" max="5372" width="9.33203125" style="129"/>
    <col min="5373" max="5373" width="16.1640625" style="129" bestFit="1" customWidth="1"/>
    <col min="5374" max="5624" width="9.33203125" style="129"/>
    <col min="5625" max="5625" width="6.33203125" style="129" customWidth="1"/>
    <col min="5626" max="5626" width="77.1640625" style="129" customWidth="1"/>
    <col min="5627" max="5627" width="20.6640625" style="129" customWidth="1"/>
    <col min="5628" max="5628" width="9.33203125" style="129"/>
    <col min="5629" max="5629" width="16.1640625" style="129" bestFit="1" customWidth="1"/>
    <col min="5630" max="5880" width="9.33203125" style="129"/>
    <col min="5881" max="5881" width="6.33203125" style="129" customWidth="1"/>
    <col min="5882" max="5882" width="77.1640625" style="129" customWidth="1"/>
    <col min="5883" max="5883" width="20.6640625" style="129" customWidth="1"/>
    <col min="5884" max="5884" width="9.33203125" style="129"/>
    <col min="5885" max="5885" width="16.1640625" style="129" bestFit="1" customWidth="1"/>
    <col min="5886" max="6136" width="9.33203125" style="129"/>
    <col min="6137" max="6137" width="6.33203125" style="129" customWidth="1"/>
    <col min="6138" max="6138" width="77.1640625" style="129" customWidth="1"/>
    <col min="6139" max="6139" width="20.6640625" style="129" customWidth="1"/>
    <col min="6140" max="6140" width="9.33203125" style="129"/>
    <col min="6141" max="6141" width="16.1640625" style="129" bestFit="1" customWidth="1"/>
    <col min="6142" max="6392" width="9.33203125" style="129"/>
    <col min="6393" max="6393" width="6.33203125" style="129" customWidth="1"/>
    <col min="6394" max="6394" width="77.1640625" style="129" customWidth="1"/>
    <col min="6395" max="6395" width="20.6640625" style="129" customWidth="1"/>
    <col min="6396" max="6396" width="9.33203125" style="129"/>
    <col min="6397" max="6397" width="16.1640625" style="129" bestFit="1" customWidth="1"/>
    <col min="6398" max="6648" width="9.33203125" style="129"/>
    <col min="6649" max="6649" width="6.33203125" style="129" customWidth="1"/>
    <col min="6650" max="6650" width="77.1640625" style="129" customWidth="1"/>
    <col min="6651" max="6651" width="20.6640625" style="129" customWidth="1"/>
    <col min="6652" max="6652" width="9.33203125" style="129"/>
    <col min="6653" max="6653" width="16.1640625" style="129" bestFit="1" customWidth="1"/>
    <col min="6654" max="6904" width="9.33203125" style="129"/>
    <col min="6905" max="6905" width="6.33203125" style="129" customWidth="1"/>
    <col min="6906" max="6906" width="77.1640625" style="129" customWidth="1"/>
    <col min="6907" max="6907" width="20.6640625" style="129" customWidth="1"/>
    <col min="6908" max="6908" width="9.33203125" style="129"/>
    <col min="6909" max="6909" width="16.1640625" style="129" bestFit="1" customWidth="1"/>
    <col min="6910" max="7160" width="9.33203125" style="129"/>
    <col min="7161" max="7161" width="6.33203125" style="129" customWidth="1"/>
    <col min="7162" max="7162" width="77.1640625" style="129" customWidth="1"/>
    <col min="7163" max="7163" width="20.6640625" style="129" customWidth="1"/>
    <col min="7164" max="7164" width="9.33203125" style="129"/>
    <col min="7165" max="7165" width="16.1640625" style="129" bestFit="1" customWidth="1"/>
    <col min="7166" max="7416" width="9.33203125" style="129"/>
    <col min="7417" max="7417" width="6.33203125" style="129" customWidth="1"/>
    <col min="7418" max="7418" width="77.1640625" style="129" customWidth="1"/>
    <col min="7419" max="7419" width="20.6640625" style="129" customWidth="1"/>
    <col min="7420" max="7420" width="9.33203125" style="129"/>
    <col min="7421" max="7421" width="16.1640625" style="129" bestFit="1" customWidth="1"/>
    <col min="7422" max="7672" width="9.33203125" style="129"/>
    <col min="7673" max="7673" width="6.33203125" style="129" customWidth="1"/>
    <col min="7674" max="7674" width="77.1640625" style="129" customWidth="1"/>
    <col min="7675" max="7675" width="20.6640625" style="129" customWidth="1"/>
    <col min="7676" max="7676" width="9.33203125" style="129"/>
    <col min="7677" max="7677" width="16.1640625" style="129" bestFit="1" customWidth="1"/>
    <col min="7678" max="7928" width="9.33203125" style="129"/>
    <col min="7929" max="7929" width="6.33203125" style="129" customWidth="1"/>
    <col min="7930" max="7930" width="77.1640625" style="129" customWidth="1"/>
    <col min="7931" max="7931" width="20.6640625" style="129" customWidth="1"/>
    <col min="7932" max="7932" width="9.33203125" style="129"/>
    <col min="7933" max="7933" width="16.1640625" style="129" bestFit="1" customWidth="1"/>
    <col min="7934" max="8184" width="9.33203125" style="129"/>
    <col min="8185" max="8185" width="6.33203125" style="129" customWidth="1"/>
    <col min="8186" max="8186" width="77.1640625" style="129" customWidth="1"/>
    <col min="8187" max="8187" width="20.6640625" style="129" customWidth="1"/>
    <col min="8188" max="8188" width="9.33203125" style="129"/>
    <col min="8189" max="8189" width="16.1640625" style="129" bestFit="1" customWidth="1"/>
    <col min="8190" max="8440" width="9.33203125" style="129"/>
    <col min="8441" max="8441" width="6.33203125" style="129" customWidth="1"/>
    <col min="8442" max="8442" width="77.1640625" style="129" customWidth="1"/>
    <col min="8443" max="8443" width="20.6640625" style="129" customWidth="1"/>
    <col min="8444" max="8444" width="9.33203125" style="129"/>
    <col min="8445" max="8445" width="16.1640625" style="129" bestFit="1" customWidth="1"/>
    <col min="8446" max="8696" width="9.33203125" style="129"/>
    <col min="8697" max="8697" width="6.33203125" style="129" customWidth="1"/>
    <col min="8698" max="8698" width="77.1640625" style="129" customWidth="1"/>
    <col min="8699" max="8699" width="20.6640625" style="129" customWidth="1"/>
    <col min="8700" max="8700" width="9.33203125" style="129"/>
    <col min="8701" max="8701" width="16.1640625" style="129" bestFit="1" customWidth="1"/>
    <col min="8702" max="8952" width="9.33203125" style="129"/>
    <col min="8953" max="8953" width="6.33203125" style="129" customWidth="1"/>
    <col min="8954" max="8954" width="77.1640625" style="129" customWidth="1"/>
    <col min="8955" max="8955" width="20.6640625" style="129" customWidth="1"/>
    <col min="8956" max="8956" width="9.33203125" style="129"/>
    <col min="8957" max="8957" width="16.1640625" style="129" bestFit="1" customWidth="1"/>
    <col min="8958" max="9208" width="9.33203125" style="129"/>
    <col min="9209" max="9209" width="6.33203125" style="129" customWidth="1"/>
    <col min="9210" max="9210" width="77.1640625" style="129" customWidth="1"/>
    <col min="9211" max="9211" width="20.6640625" style="129" customWidth="1"/>
    <col min="9212" max="9212" width="9.33203125" style="129"/>
    <col min="9213" max="9213" width="16.1640625" style="129" bestFit="1" customWidth="1"/>
    <col min="9214" max="9464" width="9.33203125" style="129"/>
    <col min="9465" max="9465" width="6.33203125" style="129" customWidth="1"/>
    <col min="9466" max="9466" width="77.1640625" style="129" customWidth="1"/>
    <col min="9467" max="9467" width="20.6640625" style="129" customWidth="1"/>
    <col min="9468" max="9468" width="9.33203125" style="129"/>
    <col min="9469" max="9469" width="16.1640625" style="129" bestFit="1" customWidth="1"/>
    <col min="9470" max="9720" width="9.33203125" style="129"/>
    <col min="9721" max="9721" width="6.33203125" style="129" customWidth="1"/>
    <col min="9722" max="9722" width="77.1640625" style="129" customWidth="1"/>
    <col min="9723" max="9723" width="20.6640625" style="129" customWidth="1"/>
    <col min="9724" max="9724" width="9.33203125" style="129"/>
    <col min="9725" max="9725" width="16.1640625" style="129" bestFit="1" customWidth="1"/>
    <col min="9726" max="9976" width="9.33203125" style="129"/>
    <col min="9977" max="9977" width="6.33203125" style="129" customWidth="1"/>
    <col min="9978" max="9978" width="77.1640625" style="129" customWidth="1"/>
    <col min="9979" max="9979" width="20.6640625" style="129" customWidth="1"/>
    <col min="9980" max="9980" width="9.33203125" style="129"/>
    <col min="9981" max="9981" width="16.1640625" style="129" bestFit="1" customWidth="1"/>
    <col min="9982" max="10232" width="9.33203125" style="129"/>
    <col min="10233" max="10233" width="6.33203125" style="129" customWidth="1"/>
    <col min="10234" max="10234" width="77.1640625" style="129" customWidth="1"/>
    <col min="10235" max="10235" width="20.6640625" style="129" customWidth="1"/>
    <col min="10236" max="10236" width="9.33203125" style="129"/>
    <col min="10237" max="10237" width="16.1640625" style="129" bestFit="1" customWidth="1"/>
    <col min="10238" max="10488" width="9.33203125" style="129"/>
    <col min="10489" max="10489" width="6.33203125" style="129" customWidth="1"/>
    <col min="10490" max="10490" width="77.1640625" style="129" customWidth="1"/>
    <col min="10491" max="10491" width="20.6640625" style="129" customWidth="1"/>
    <col min="10492" max="10492" width="9.33203125" style="129"/>
    <col min="10493" max="10493" width="16.1640625" style="129" bestFit="1" customWidth="1"/>
    <col min="10494" max="10744" width="9.33203125" style="129"/>
    <col min="10745" max="10745" width="6.33203125" style="129" customWidth="1"/>
    <col min="10746" max="10746" width="77.1640625" style="129" customWidth="1"/>
    <col min="10747" max="10747" width="20.6640625" style="129" customWidth="1"/>
    <col min="10748" max="10748" width="9.33203125" style="129"/>
    <col min="10749" max="10749" width="16.1640625" style="129" bestFit="1" customWidth="1"/>
    <col min="10750" max="11000" width="9.33203125" style="129"/>
    <col min="11001" max="11001" width="6.33203125" style="129" customWidth="1"/>
    <col min="11002" max="11002" width="77.1640625" style="129" customWidth="1"/>
    <col min="11003" max="11003" width="20.6640625" style="129" customWidth="1"/>
    <col min="11004" max="11004" width="9.33203125" style="129"/>
    <col min="11005" max="11005" width="16.1640625" style="129" bestFit="1" customWidth="1"/>
    <col min="11006" max="11256" width="9.33203125" style="129"/>
    <col min="11257" max="11257" width="6.33203125" style="129" customWidth="1"/>
    <col min="11258" max="11258" width="77.1640625" style="129" customWidth="1"/>
    <col min="11259" max="11259" width="20.6640625" style="129" customWidth="1"/>
    <col min="11260" max="11260" width="9.33203125" style="129"/>
    <col min="11261" max="11261" width="16.1640625" style="129" bestFit="1" customWidth="1"/>
    <col min="11262" max="11512" width="9.33203125" style="129"/>
    <col min="11513" max="11513" width="6.33203125" style="129" customWidth="1"/>
    <col min="11514" max="11514" width="77.1640625" style="129" customWidth="1"/>
    <col min="11515" max="11515" width="20.6640625" style="129" customWidth="1"/>
    <col min="11516" max="11516" width="9.33203125" style="129"/>
    <col min="11517" max="11517" width="16.1640625" style="129" bestFit="1" customWidth="1"/>
    <col min="11518" max="11768" width="9.33203125" style="129"/>
    <col min="11769" max="11769" width="6.33203125" style="129" customWidth="1"/>
    <col min="11770" max="11770" width="77.1640625" style="129" customWidth="1"/>
    <col min="11771" max="11771" width="20.6640625" style="129" customWidth="1"/>
    <col min="11772" max="11772" width="9.33203125" style="129"/>
    <col min="11773" max="11773" width="16.1640625" style="129" bestFit="1" customWidth="1"/>
    <col min="11774" max="12024" width="9.33203125" style="129"/>
    <col min="12025" max="12025" width="6.33203125" style="129" customWidth="1"/>
    <col min="12026" max="12026" width="77.1640625" style="129" customWidth="1"/>
    <col min="12027" max="12027" width="20.6640625" style="129" customWidth="1"/>
    <col min="12028" max="12028" width="9.33203125" style="129"/>
    <col min="12029" max="12029" width="16.1640625" style="129" bestFit="1" customWidth="1"/>
    <col min="12030" max="12280" width="9.33203125" style="129"/>
    <col min="12281" max="12281" width="6.33203125" style="129" customWidth="1"/>
    <col min="12282" max="12282" width="77.1640625" style="129" customWidth="1"/>
    <col min="12283" max="12283" width="20.6640625" style="129" customWidth="1"/>
    <col min="12284" max="12284" width="9.33203125" style="129"/>
    <col min="12285" max="12285" width="16.1640625" style="129" bestFit="1" customWidth="1"/>
    <col min="12286" max="12536" width="9.33203125" style="129"/>
    <col min="12537" max="12537" width="6.33203125" style="129" customWidth="1"/>
    <col min="12538" max="12538" width="77.1640625" style="129" customWidth="1"/>
    <col min="12539" max="12539" width="20.6640625" style="129" customWidth="1"/>
    <col min="12540" max="12540" width="9.33203125" style="129"/>
    <col min="12541" max="12541" width="16.1640625" style="129" bestFit="1" customWidth="1"/>
    <col min="12542" max="12792" width="9.33203125" style="129"/>
    <col min="12793" max="12793" width="6.33203125" style="129" customWidth="1"/>
    <col min="12794" max="12794" width="77.1640625" style="129" customWidth="1"/>
    <col min="12795" max="12795" width="20.6640625" style="129" customWidth="1"/>
    <col min="12796" max="12796" width="9.33203125" style="129"/>
    <col min="12797" max="12797" width="16.1640625" style="129" bestFit="1" customWidth="1"/>
    <col min="12798" max="13048" width="9.33203125" style="129"/>
    <col min="13049" max="13049" width="6.33203125" style="129" customWidth="1"/>
    <col min="13050" max="13050" width="77.1640625" style="129" customWidth="1"/>
    <col min="13051" max="13051" width="20.6640625" style="129" customWidth="1"/>
    <col min="13052" max="13052" width="9.33203125" style="129"/>
    <col min="13053" max="13053" width="16.1640625" style="129" bestFit="1" customWidth="1"/>
    <col min="13054" max="13304" width="9.33203125" style="129"/>
    <col min="13305" max="13305" width="6.33203125" style="129" customWidth="1"/>
    <col min="13306" max="13306" width="77.1640625" style="129" customWidth="1"/>
    <col min="13307" max="13307" width="20.6640625" style="129" customWidth="1"/>
    <col min="13308" max="13308" width="9.33203125" style="129"/>
    <col min="13309" max="13309" width="16.1640625" style="129" bestFit="1" customWidth="1"/>
    <col min="13310" max="13560" width="9.33203125" style="129"/>
    <col min="13561" max="13561" width="6.33203125" style="129" customWidth="1"/>
    <col min="13562" max="13562" width="77.1640625" style="129" customWidth="1"/>
    <col min="13563" max="13563" width="20.6640625" style="129" customWidth="1"/>
    <col min="13564" max="13564" width="9.33203125" style="129"/>
    <col min="13565" max="13565" width="16.1640625" style="129" bestFit="1" customWidth="1"/>
    <col min="13566" max="13816" width="9.33203125" style="129"/>
    <col min="13817" max="13817" width="6.33203125" style="129" customWidth="1"/>
    <col min="13818" max="13818" width="77.1640625" style="129" customWidth="1"/>
    <col min="13819" max="13819" width="20.6640625" style="129" customWidth="1"/>
    <col min="13820" max="13820" width="9.33203125" style="129"/>
    <col min="13821" max="13821" width="16.1640625" style="129" bestFit="1" customWidth="1"/>
    <col min="13822" max="14072" width="9.33203125" style="129"/>
    <col min="14073" max="14073" width="6.33203125" style="129" customWidth="1"/>
    <col min="14074" max="14074" width="77.1640625" style="129" customWidth="1"/>
    <col min="14075" max="14075" width="20.6640625" style="129" customWidth="1"/>
    <col min="14076" max="14076" width="9.33203125" style="129"/>
    <col min="14077" max="14077" width="16.1640625" style="129" bestFit="1" customWidth="1"/>
    <col min="14078" max="14328" width="9.33203125" style="129"/>
    <col min="14329" max="14329" width="6.33203125" style="129" customWidth="1"/>
    <col min="14330" max="14330" width="77.1640625" style="129" customWidth="1"/>
    <col min="14331" max="14331" width="20.6640625" style="129" customWidth="1"/>
    <col min="14332" max="14332" width="9.33203125" style="129"/>
    <col min="14333" max="14333" width="16.1640625" style="129" bestFit="1" customWidth="1"/>
    <col min="14334" max="14584" width="9.33203125" style="129"/>
    <col min="14585" max="14585" width="6.33203125" style="129" customWidth="1"/>
    <col min="14586" max="14586" width="77.1640625" style="129" customWidth="1"/>
    <col min="14587" max="14587" width="20.6640625" style="129" customWidth="1"/>
    <col min="14588" max="14588" width="9.33203125" style="129"/>
    <col min="14589" max="14589" width="16.1640625" style="129" bestFit="1" customWidth="1"/>
    <col min="14590" max="14840" width="9.33203125" style="129"/>
    <col min="14841" max="14841" width="6.33203125" style="129" customWidth="1"/>
    <col min="14842" max="14842" width="77.1640625" style="129" customWidth="1"/>
    <col min="14843" max="14843" width="20.6640625" style="129" customWidth="1"/>
    <col min="14844" max="14844" width="9.33203125" style="129"/>
    <col min="14845" max="14845" width="16.1640625" style="129" bestFit="1" customWidth="1"/>
    <col min="14846" max="15096" width="9.33203125" style="129"/>
    <col min="15097" max="15097" width="6.33203125" style="129" customWidth="1"/>
    <col min="15098" max="15098" width="77.1640625" style="129" customWidth="1"/>
    <col min="15099" max="15099" width="20.6640625" style="129" customWidth="1"/>
    <col min="15100" max="15100" width="9.33203125" style="129"/>
    <col min="15101" max="15101" width="16.1640625" style="129" bestFit="1" customWidth="1"/>
    <col min="15102" max="15352" width="9.33203125" style="129"/>
    <col min="15353" max="15353" width="6.33203125" style="129" customWidth="1"/>
    <col min="15354" max="15354" width="77.1640625" style="129" customWidth="1"/>
    <col min="15355" max="15355" width="20.6640625" style="129" customWidth="1"/>
    <col min="15356" max="15356" width="9.33203125" style="129"/>
    <col min="15357" max="15357" width="16.1640625" style="129" bestFit="1" customWidth="1"/>
    <col min="15358" max="15608" width="9.33203125" style="129"/>
    <col min="15609" max="15609" width="6.33203125" style="129" customWidth="1"/>
    <col min="15610" max="15610" width="77.1640625" style="129" customWidth="1"/>
    <col min="15611" max="15611" width="20.6640625" style="129" customWidth="1"/>
    <col min="15612" max="15612" width="9.33203125" style="129"/>
    <col min="15613" max="15613" width="16.1640625" style="129" bestFit="1" customWidth="1"/>
    <col min="15614" max="15864" width="9.33203125" style="129"/>
    <col min="15865" max="15865" width="6.33203125" style="129" customWidth="1"/>
    <col min="15866" max="15866" width="77.1640625" style="129" customWidth="1"/>
    <col min="15867" max="15867" width="20.6640625" style="129" customWidth="1"/>
    <col min="15868" max="15868" width="9.33203125" style="129"/>
    <col min="15869" max="15869" width="16.1640625" style="129" bestFit="1" customWidth="1"/>
    <col min="15870" max="16120" width="9.33203125" style="129"/>
    <col min="16121" max="16121" width="6.33203125" style="129" customWidth="1"/>
    <col min="16122" max="16122" width="77.1640625" style="129" customWidth="1"/>
    <col min="16123" max="16123" width="20.6640625" style="129" customWidth="1"/>
    <col min="16124" max="16124" width="9.33203125" style="129"/>
    <col min="16125" max="16125" width="16.1640625" style="129" bestFit="1" customWidth="1"/>
    <col min="16126" max="16384" width="9.33203125" style="129"/>
  </cols>
  <sheetData>
    <row r="9" spans="1:3" x14ac:dyDescent="0.25">
      <c r="A9" s="129" t="s">
        <v>179</v>
      </c>
      <c r="C9" s="140">
        <v>44635</v>
      </c>
    </row>
    <row r="10" spans="1:3" x14ac:dyDescent="0.25">
      <c r="A10" s="129" t="s">
        <v>171</v>
      </c>
    </row>
    <row r="12" spans="1:3" ht="26.25" x14ac:dyDescent="0.4">
      <c r="A12" s="159" t="s">
        <v>180</v>
      </c>
      <c r="B12" s="159"/>
      <c r="C12" s="159"/>
    </row>
    <row r="14" spans="1:3" ht="61.5" customHeight="1" x14ac:dyDescent="0.25">
      <c r="A14" s="155" t="s">
        <v>172</v>
      </c>
      <c r="B14" s="155"/>
      <c r="C14" s="155"/>
    </row>
    <row r="16" spans="1:3" ht="33.75" customHeight="1" x14ac:dyDescent="0.25">
      <c r="A16" s="132" t="s">
        <v>156</v>
      </c>
      <c r="B16" s="133" t="s">
        <v>157</v>
      </c>
      <c r="C16" s="150" t="s">
        <v>166</v>
      </c>
    </row>
    <row r="17" spans="1:3" ht="32.25" customHeight="1" x14ac:dyDescent="0.25">
      <c r="A17" s="134">
        <v>1</v>
      </c>
      <c r="B17" s="151" t="s">
        <v>158</v>
      </c>
      <c r="C17" s="135">
        <v>1032106</v>
      </c>
    </row>
    <row r="18" spans="1:3" ht="32.25" customHeight="1" x14ac:dyDescent="0.25">
      <c r="A18" s="134">
        <v>2</v>
      </c>
      <c r="B18" s="151" t="s">
        <v>159</v>
      </c>
      <c r="C18" s="135">
        <v>2454340</v>
      </c>
    </row>
    <row r="19" spans="1:3" ht="32.25" customHeight="1" x14ac:dyDescent="0.25">
      <c r="A19" s="134">
        <v>3</v>
      </c>
      <c r="B19" s="151" t="s">
        <v>168</v>
      </c>
      <c r="C19" s="135">
        <f>SUM(C17:C18)</f>
        <v>3486446</v>
      </c>
    </row>
    <row r="20" spans="1:3" ht="32.25" customHeight="1" x14ac:dyDescent="0.25">
      <c r="A20" s="134">
        <v>4</v>
      </c>
      <c r="B20" s="151" t="s">
        <v>176</v>
      </c>
      <c r="C20" s="135">
        <f>207000-57000</f>
        <v>150000</v>
      </c>
    </row>
    <row r="21" spans="1:3" ht="12" customHeight="1" x14ac:dyDescent="0.25">
      <c r="A21" s="157" t="s">
        <v>169</v>
      </c>
      <c r="B21" s="157"/>
      <c r="C21" s="156">
        <f>C20+C19</f>
        <v>3636446</v>
      </c>
    </row>
    <row r="22" spans="1:3" ht="12" customHeight="1" x14ac:dyDescent="0.25">
      <c r="A22" s="157"/>
      <c r="B22" s="157"/>
      <c r="C22" s="160"/>
    </row>
    <row r="23" spans="1:3" ht="10.5" hidden="1" customHeight="1" x14ac:dyDescent="0.25">
      <c r="A23" s="157" t="s">
        <v>175</v>
      </c>
      <c r="B23" s="157"/>
      <c r="C23" s="158">
        <f>C21*13%</f>
        <v>472737.98000000004</v>
      </c>
    </row>
    <row r="24" spans="1:3" ht="10.5" hidden="1" customHeight="1" x14ac:dyDescent="0.25">
      <c r="A24" s="157"/>
      <c r="B24" s="157"/>
      <c r="C24" s="158"/>
    </row>
    <row r="25" spans="1:3" ht="10.5" hidden="1" customHeight="1" x14ac:dyDescent="0.25">
      <c r="A25" s="157" t="s">
        <v>174</v>
      </c>
      <c r="B25" s="157"/>
      <c r="C25" s="158">
        <f>C23+C21</f>
        <v>4109183.98</v>
      </c>
    </row>
    <row r="26" spans="1:3" ht="10.5" hidden="1" customHeight="1" x14ac:dyDescent="0.25">
      <c r="A26" s="157"/>
      <c r="B26" s="157"/>
      <c r="C26" s="158"/>
    </row>
    <row r="27" spans="1:3" ht="12" customHeight="1" x14ac:dyDescent="0.25">
      <c r="A27" s="157" t="s">
        <v>177</v>
      </c>
      <c r="B27" s="157"/>
      <c r="C27" s="156">
        <v>171351</v>
      </c>
    </row>
    <row r="28" spans="1:3" ht="12" customHeight="1" x14ac:dyDescent="0.25">
      <c r="A28" s="157"/>
      <c r="B28" s="157"/>
      <c r="C28" s="160"/>
    </row>
    <row r="29" spans="1:3" ht="12" customHeight="1" x14ac:dyDescent="0.25">
      <c r="A29" s="157" t="s">
        <v>178</v>
      </c>
      <c r="B29" s="157"/>
      <c r="C29" s="156">
        <f>C27+C21</f>
        <v>3807797</v>
      </c>
    </row>
    <row r="30" spans="1:3" ht="12" customHeight="1" x14ac:dyDescent="0.25">
      <c r="A30" s="157"/>
      <c r="B30" s="157"/>
      <c r="C30" s="160"/>
    </row>
    <row r="31" spans="1:3" ht="12" customHeight="1" x14ac:dyDescent="0.25">
      <c r="A31" s="157" t="s">
        <v>183</v>
      </c>
      <c r="B31" s="157"/>
      <c r="C31" s="158">
        <f>C29*5%</f>
        <v>190389.85</v>
      </c>
    </row>
    <row r="32" spans="1:3" ht="12" customHeight="1" x14ac:dyDescent="0.25">
      <c r="A32" s="157"/>
      <c r="B32" s="157"/>
      <c r="C32" s="158"/>
    </row>
    <row r="33" spans="1:3" ht="12" customHeight="1" x14ac:dyDescent="0.25">
      <c r="A33" s="152"/>
      <c r="B33" s="152"/>
      <c r="C33" s="153"/>
    </row>
    <row r="34" spans="1:3" ht="19.5" customHeight="1" x14ac:dyDescent="0.25">
      <c r="A34" s="152"/>
      <c r="B34" s="152"/>
      <c r="C34" s="153"/>
    </row>
    <row r="35" spans="1:3" ht="19.5" customHeight="1" x14ac:dyDescent="0.25">
      <c r="A35" s="152"/>
      <c r="B35" s="152"/>
      <c r="C35" s="153"/>
    </row>
    <row r="36" spans="1:3" x14ac:dyDescent="0.25">
      <c r="A36" s="129" t="s">
        <v>163</v>
      </c>
      <c r="C36" s="149"/>
    </row>
    <row r="38" spans="1:3" x14ac:dyDescent="0.25">
      <c r="A38" s="129" t="s">
        <v>164</v>
      </c>
    </row>
    <row r="40" spans="1:3" ht="18.75" x14ac:dyDescent="0.3">
      <c r="A40" s="138" t="s">
        <v>165</v>
      </c>
    </row>
    <row r="44" spans="1:3" ht="18.75" x14ac:dyDescent="0.3">
      <c r="A44" s="139" t="s">
        <v>170</v>
      </c>
    </row>
  </sheetData>
  <mergeCells count="14">
    <mergeCell ref="A31:B32"/>
    <mergeCell ref="C31:C32"/>
    <mergeCell ref="A27:B28"/>
    <mergeCell ref="C27:C28"/>
    <mergeCell ref="A29:B30"/>
    <mergeCell ref="C29:C30"/>
    <mergeCell ref="A25:B26"/>
    <mergeCell ref="C25:C26"/>
    <mergeCell ref="A23:B24"/>
    <mergeCell ref="C23:C24"/>
    <mergeCell ref="A12:C12"/>
    <mergeCell ref="C21:C22"/>
    <mergeCell ref="A14:C14"/>
    <mergeCell ref="A21:B22"/>
  </mergeCells>
  <printOptions horizontalCentered="1"/>
  <pageMargins left="0" right="0" top="0"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J55"/>
  <sheetViews>
    <sheetView topLeftCell="A16" workbookViewId="0">
      <selection activeCell="E16" sqref="E1:F1048576"/>
    </sheetView>
  </sheetViews>
  <sheetFormatPr defaultRowHeight="15.75" x14ac:dyDescent="0.25"/>
  <cols>
    <col min="1" max="1" width="6.33203125" style="129" customWidth="1"/>
    <col min="2" max="2" width="74.83203125" style="129" customWidth="1"/>
    <col min="3" max="3" width="20.1640625" style="129" customWidth="1"/>
    <col min="4" max="4" width="9.33203125" style="129"/>
    <col min="5" max="5" width="16.1640625" style="130" bestFit="1" customWidth="1"/>
    <col min="6" max="6" width="23" style="130" customWidth="1"/>
    <col min="7" max="9" width="9.33203125" style="129"/>
    <col min="10" max="10" width="19.5" style="129" customWidth="1"/>
    <col min="11" max="256" width="9.33203125" style="129"/>
    <col min="257" max="257" width="6.33203125" style="129" customWidth="1"/>
    <col min="258" max="258" width="77.1640625" style="129" customWidth="1"/>
    <col min="259" max="259" width="20.6640625" style="129" customWidth="1"/>
    <col min="260" max="260" width="9.33203125" style="129"/>
    <col min="261" max="261" width="16.1640625" style="129" bestFit="1" customWidth="1"/>
    <col min="262" max="512" width="9.33203125" style="129"/>
    <col min="513" max="513" width="6.33203125" style="129" customWidth="1"/>
    <col min="514" max="514" width="77.1640625" style="129" customWidth="1"/>
    <col min="515" max="515" width="20.6640625" style="129" customWidth="1"/>
    <col min="516" max="516" width="9.33203125" style="129"/>
    <col min="517" max="517" width="16.1640625" style="129" bestFit="1" customWidth="1"/>
    <col min="518" max="768" width="9.33203125" style="129"/>
    <col min="769" max="769" width="6.33203125" style="129" customWidth="1"/>
    <col min="770" max="770" width="77.1640625" style="129" customWidth="1"/>
    <col min="771" max="771" width="20.6640625" style="129" customWidth="1"/>
    <col min="772" max="772" width="9.33203125" style="129"/>
    <col min="773" max="773" width="16.1640625" style="129" bestFit="1" customWidth="1"/>
    <col min="774" max="1024" width="9.33203125" style="129"/>
    <col min="1025" max="1025" width="6.33203125" style="129" customWidth="1"/>
    <col min="1026" max="1026" width="77.1640625" style="129" customWidth="1"/>
    <col min="1027" max="1027" width="20.6640625" style="129" customWidth="1"/>
    <col min="1028" max="1028" width="9.33203125" style="129"/>
    <col min="1029" max="1029" width="16.1640625" style="129" bestFit="1" customWidth="1"/>
    <col min="1030" max="1280" width="9.33203125" style="129"/>
    <col min="1281" max="1281" width="6.33203125" style="129" customWidth="1"/>
    <col min="1282" max="1282" width="77.1640625" style="129" customWidth="1"/>
    <col min="1283" max="1283" width="20.6640625" style="129" customWidth="1"/>
    <col min="1284" max="1284" width="9.33203125" style="129"/>
    <col min="1285" max="1285" width="16.1640625" style="129" bestFit="1" customWidth="1"/>
    <col min="1286" max="1536" width="9.33203125" style="129"/>
    <col min="1537" max="1537" width="6.33203125" style="129" customWidth="1"/>
    <col min="1538" max="1538" width="77.1640625" style="129" customWidth="1"/>
    <col min="1539" max="1539" width="20.6640625" style="129" customWidth="1"/>
    <col min="1540" max="1540" width="9.33203125" style="129"/>
    <col min="1541" max="1541" width="16.1640625" style="129" bestFit="1" customWidth="1"/>
    <col min="1542" max="1792" width="9.33203125" style="129"/>
    <col min="1793" max="1793" width="6.33203125" style="129" customWidth="1"/>
    <col min="1794" max="1794" width="77.1640625" style="129" customWidth="1"/>
    <col min="1795" max="1795" width="20.6640625" style="129" customWidth="1"/>
    <col min="1796" max="1796" width="9.33203125" style="129"/>
    <col min="1797" max="1797" width="16.1640625" style="129" bestFit="1" customWidth="1"/>
    <col min="1798" max="2048" width="9.33203125" style="129"/>
    <col min="2049" max="2049" width="6.33203125" style="129" customWidth="1"/>
    <col min="2050" max="2050" width="77.1640625" style="129" customWidth="1"/>
    <col min="2051" max="2051" width="20.6640625" style="129" customWidth="1"/>
    <col min="2052" max="2052" width="9.33203125" style="129"/>
    <col min="2053" max="2053" width="16.1640625" style="129" bestFit="1" customWidth="1"/>
    <col min="2054" max="2304" width="9.33203125" style="129"/>
    <col min="2305" max="2305" width="6.33203125" style="129" customWidth="1"/>
    <col min="2306" max="2306" width="77.1640625" style="129" customWidth="1"/>
    <col min="2307" max="2307" width="20.6640625" style="129" customWidth="1"/>
    <col min="2308" max="2308" width="9.33203125" style="129"/>
    <col min="2309" max="2309" width="16.1640625" style="129" bestFit="1" customWidth="1"/>
    <col min="2310" max="2560" width="9.33203125" style="129"/>
    <col min="2561" max="2561" width="6.33203125" style="129" customWidth="1"/>
    <col min="2562" max="2562" width="77.1640625" style="129" customWidth="1"/>
    <col min="2563" max="2563" width="20.6640625" style="129" customWidth="1"/>
    <col min="2564" max="2564" width="9.33203125" style="129"/>
    <col min="2565" max="2565" width="16.1640625" style="129" bestFit="1" customWidth="1"/>
    <col min="2566" max="2816" width="9.33203125" style="129"/>
    <col min="2817" max="2817" width="6.33203125" style="129" customWidth="1"/>
    <col min="2818" max="2818" width="77.1640625" style="129" customWidth="1"/>
    <col min="2819" max="2819" width="20.6640625" style="129" customWidth="1"/>
    <col min="2820" max="2820" width="9.33203125" style="129"/>
    <col min="2821" max="2821" width="16.1640625" style="129" bestFit="1" customWidth="1"/>
    <col min="2822" max="3072" width="9.33203125" style="129"/>
    <col min="3073" max="3073" width="6.33203125" style="129" customWidth="1"/>
    <col min="3074" max="3074" width="77.1640625" style="129" customWidth="1"/>
    <col min="3075" max="3075" width="20.6640625" style="129" customWidth="1"/>
    <col min="3076" max="3076" width="9.33203125" style="129"/>
    <col min="3077" max="3077" width="16.1640625" style="129" bestFit="1" customWidth="1"/>
    <col min="3078" max="3328" width="9.33203125" style="129"/>
    <col min="3329" max="3329" width="6.33203125" style="129" customWidth="1"/>
    <col min="3330" max="3330" width="77.1640625" style="129" customWidth="1"/>
    <col min="3331" max="3331" width="20.6640625" style="129" customWidth="1"/>
    <col min="3332" max="3332" width="9.33203125" style="129"/>
    <col min="3333" max="3333" width="16.1640625" style="129" bestFit="1" customWidth="1"/>
    <col min="3334" max="3584" width="9.33203125" style="129"/>
    <col min="3585" max="3585" width="6.33203125" style="129" customWidth="1"/>
    <col min="3586" max="3586" width="77.1640625" style="129" customWidth="1"/>
    <col min="3587" max="3587" width="20.6640625" style="129" customWidth="1"/>
    <col min="3588" max="3588" width="9.33203125" style="129"/>
    <col min="3589" max="3589" width="16.1640625" style="129" bestFit="1" customWidth="1"/>
    <col min="3590" max="3840" width="9.33203125" style="129"/>
    <col min="3841" max="3841" width="6.33203125" style="129" customWidth="1"/>
    <col min="3842" max="3842" width="77.1640625" style="129" customWidth="1"/>
    <col min="3843" max="3843" width="20.6640625" style="129" customWidth="1"/>
    <col min="3844" max="3844" width="9.33203125" style="129"/>
    <col min="3845" max="3845" width="16.1640625" style="129" bestFit="1" customWidth="1"/>
    <col min="3846" max="4096" width="9.33203125" style="129"/>
    <col min="4097" max="4097" width="6.33203125" style="129" customWidth="1"/>
    <col min="4098" max="4098" width="77.1640625" style="129" customWidth="1"/>
    <col min="4099" max="4099" width="20.6640625" style="129" customWidth="1"/>
    <col min="4100" max="4100" width="9.33203125" style="129"/>
    <col min="4101" max="4101" width="16.1640625" style="129" bestFit="1" customWidth="1"/>
    <col min="4102" max="4352" width="9.33203125" style="129"/>
    <col min="4353" max="4353" width="6.33203125" style="129" customWidth="1"/>
    <col min="4354" max="4354" width="77.1640625" style="129" customWidth="1"/>
    <col min="4355" max="4355" width="20.6640625" style="129" customWidth="1"/>
    <col min="4356" max="4356" width="9.33203125" style="129"/>
    <col min="4357" max="4357" width="16.1640625" style="129" bestFit="1" customWidth="1"/>
    <col min="4358" max="4608" width="9.33203125" style="129"/>
    <col min="4609" max="4609" width="6.33203125" style="129" customWidth="1"/>
    <col min="4610" max="4610" width="77.1640625" style="129" customWidth="1"/>
    <col min="4611" max="4611" width="20.6640625" style="129" customWidth="1"/>
    <col min="4612" max="4612" width="9.33203125" style="129"/>
    <col min="4613" max="4613" width="16.1640625" style="129" bestFit="1" customWidth="1"/>
    <col min="4614" max="4864" width="9.33203125" style="129"/>
    <col min="4865" max="4865" width="6.33203125" style="129" customWidth="1"/>
    <col min="4866" max="4866" width="77.1640625" style="129" customWidth="1"/>
    <col min="4867" max="4867" width="20.6640625" style="129" customWidth="1"/>
    <col min="4868" max="4868" width="9.33203125" style="129"/>
    <col min="4869" max="4869" width="16.1640625" style="129" bestFit="1" customWidth="1"/>
    <col min="4870" max="5120" width="9.33203125" style="129"/>
    <col min="5121" max="5121" width="6.33203125" style="129" customWidth="1"/>
    <col min="5122" max="5122" width="77.1640625" style="129" customWidth="1"/>
    <col min="5123" max="5123" width="20.6640625" style="129" customWidth="1"/>
    <col min="5124" max="5124" width="9.33203125" style="129"/>
    <col min="5125" max="5125" width="16.1640625" style="129" bestFit="1" customWidth="1"/>
    <col min="5126" max="5376" width="9.33203125" style="129"/>
    <col min="5377" max="5377" width="6.33203125" style="129" customWidth="1"/>
    <col min="5378" max="5378" width="77.1640625" style="129" customWidth="1"/>
    <col min="5379" max="5379" width="20.6640625" style="129" customWidth="1"/>
    <col min="5380" max="5380" width="9.33203125" style="129"/>
    <col min="5381" max="5381" width="16.1640625" style="129" bestFit="1" customWidth="1"/>
    <col min="5382" max="5632" width="9.33203125" style="129"/>
    <col min="5633" max="5633" width="6.33203125" style="129" customWidth="1"/>
    <col min="5634" max="5634" width="77.1640625" style="129" customWidth="1"/>
    <col min="5635" max="5635" width="20.6640625" style="129" customWidth="1"/>
    <col min="5636" max="5636" width="9.33203125" style="129"/>
    <col min="5637" max="5637" width="16.1640625" style="129" bestFit="1" customWidth="1"/>
    <col min="5638" max="5888" width="9.33203125" style="129"/>
    <col min="5889" max="5889" width="6.33203125" style="129" customWidth="1"/>
    <col min="5890" max="5890" width="77.1640625" style="129" customWidth="1"/>
    <col min="5891" max="5891" width="20.6640625" style="129" customWidth="1"/>
    <col min="5892" max="5892" width="9.33203125" style="129"/>
    <col min="5893" max="5893" width="16.1640625" style="129" bestFit="1" customWidth="1"/>
    <col min="5894" max="6144" width="9.33203125" style="129"/>
    <col min="6145" max="6145" width="6.33203125" style="129" customWidth="1"/>
    <col min="6146" max="6146" width="77.1640625" style="129" customWidth="1"/>
    <col min="6147" max="6147" width="20.6640625" style="129" customWidth="1"/>
    <col min="6148" max="6148" width="9.33203125" style="129"/>
    <col min="6149" max="6149" width="16.1640625" style="129" bestFit="1" customWidth="1"/>
    <col min="6150" max="6400" width="9.33203125" style="129"/>
    <col min="6401" max="6401" width="6.33203125" style="129" customWidth="1"/>
    <col min="6402" max="6402" width="77.1640625" style="129" customWidth="1"/>
    <col min="6403" max="6403" width="20.6640625" style="129" customWidth="1"/>
    <col min="6404" max="6404" width="9.33203125" style="129"/>
    <col min="6405" max="6405" width="16.1640625" style="129" bestFit="1" customWidth="1"/>
    <col min="6406" max="6656" width="9.33203125" style="129"/>
    <col min="6657" max="6657" width="6.33203125" style="129" customWidth="1"/>
    <col min="6658" max="6658" width="77.1640625" style="129" customWidth="1"/>
    <col min="6659" max="6659" width="20.6640625" style="129" customWidth="1"/>
    <col min="6660" max="6660" width="9.33203125" style="129"/>
    <col min="6661" max="6661" width="16.1640625" style="129" bestFit="1" customWidth="1"/>
    <col min="6662" max="6912" width="9.33203125" style="129"/>
    <col min="6913" max="6913" width="6.33203125" style="129" customWidth="1"/>
    <col min="6914" max="6914" width="77.1640625" style="129" customWidth="1"/>
    <col min="6915" max="6915" width="20.6640625" style="129" customWidth="1"/>
    <col min="6916" max="6916" width="9.33203125" style="129"/>
    <col min="6917" max="6917" width="16.1640625" style="129" bestFit="1" customWidth="1"/>
    <col min="6918" max="7168" width="9.33203125" style="129"/>
    <col min="7169" max="7169" width="6.33203125" style="129" customWidth="1"/>
    <col min="7170" max="7170" width="77.1640625" style="129" customWidth="1"/>
    <col min="7171" max="7171" width="20.6640625" style="129" customWidth="1"/>
    <col min="7172" max="7172" width="9.33203125" style="129"/>
    <col min="7173" max="7173" width="16.1640625" style="129" bestFit="1" customWidth="1"/>
    <col min="7174" max="7424" width="9.33203125" style="129"/>
    <col min="7425" max="7425" width="6.33203125" style="129" customWidth="1"/>
    <col min="7426" max="7426" width="77.1640625" style="129" customWidth="1"/>
    <col min="7427" max="7427" width="20.6640625" style="129" customWidth="1"/>
    <col min="7428" max="7428" width="9.33203125" style="129"/>
    <col min="7429" max="7429" width="16.1640625" style="129" bestFit="1" customWidth="1"/>
    <col min="7430" max="7680" width="9.33203125" style="129"/>
    <col min="7681" max="7681" width="6.33203125" style="129" customWidth="1"/>
    <col min="7682" max="7682" width="77.1640625" style="129" customWidth="1"/>
    <col min="7683" max="7683" width="20.6640625" style="129" customWidth="1"/>
    <col min="7684" max="7684" width="9.33203125" style="129"/>
    <col min="7685" max="7685" width="16.1640625" style="129" bestFit="1" customWidth="1"/>
    <col min="7686" max="7936" width="9.33203125" style="129"/>
    <col min="7937" max="7937" width="6.33203125" style="129" customWidth="1"/>
    <col min="7938" max="7938" width="77.1640625" style="129" customWidth="1"/>
    <col min="7939" max="7939" width="20.6640625" style="129" customWidth="1"/>
    <col min="7940" max="7940" width="9.33203125" style="129"/>
    <col min="7941" max="7941" width="16.1640625" style="129" bestFit="1" customWidth="1"/>
    <col min="7942" max="8192" width="9.33203125" style="129"/>
    <col min="8193" max="8193" width="6.33203125" style="129" customWidth="1"/>
    <col min="8194" max="8194" width="77.1640625" style="129" customWidth="1"/>
    <col min="8195" max="8195" width="20.6640625" style="129" customWidth="1"/>
    <col min="8196" max="8196" width="9.33203125" style="129"/>
    <col min="8197" max="8197" width="16.1640625" style="129" bestFit="1" customWidth="1"/>
    <col min="8198" max="8448" width="9.33203125" style="129"/>
    <col min="8449" max="8449" width="6.33203125" style="129" customWidth="1"/>
    <col min="8450" max="8450" width="77.1640625" style="129" customWidth="1"/>
    <col min="8451" max="8451" width="20.6640625" style="129" customWidth="1"/>
    <col min="8452" max="8452" width="9.33203125" style="129"/>
    <col min="8453" max="8453" width="16.1640625" style="129" bestFit="1" customWidth="1"/>
    <col min="8454" max="8704" width="9.33203125" style="129"/>
    <col min="8705" max="8705" width="6.33203125" style="129" customWidth="1"/>
    <col min="8706" max="8706" width="77.1640625" style="129" customWidth="1"/>
    <col min="8707" max="8707" width="20.6640625" style="129" customWidth="1"/>
    <col min="8708" max="8708" width="9.33203125" style="129"/>
    <col min="8709" max="8709" width="16.1640625" style="129" bestFit="1" customWidth="1"/>
    <col min="8710" max="8960" width="9.33203125" style="129"/>
    <col min="8961" max="8961" width="6.33203125" style="129" customWidth="1"/>
    <col min="8962" max="8962" width="77.1640625" style="129" customWidth="1"/>
    <col min="8963" max="8963" width="20.6640625" style="129" customWidth="1"/>
    <col min="8964" max="8964" width="9.33203125" style="129"/>
    <col min="8965" max="8965" width="16.1640625" style="129" bestFit="1" customWidth="1"/>
    <col min="8966" max="9216" width="9.33203125" style="129"/>
    <col min="9217" max="9217" width="6.33203125" style="129" customWidth="1"/>
    <col min="9218" max="9218" width="77.1640625" style="129" customWidth="1"/>
    <col min="9219" max="9219" width="20.6640625" style="129" customWidth="1"/>
    <col min="9220" max="9220" width="9.33203125" style="129"/>
    <col min="9221" max="9221" width="16.1640625" style="129" bestFit="1" customWidth="1"/>
    <col min="9222" max="9472" width="9.33203125" style="129"/>
    <col min="9473" max="9473" width="6.33203125" style="129" customWidth="1"/>
    <col min="9474" max="9474" width="77.1640625" style="129" customWidth="1"/>
    <col min="9475" max="9475" width="20.6640625" style="129" customWidth="1"/>
    <col min="9476" max="9476" width="9.33203125" style="129"/>
    <col min="9477" max="9477" width="16.1640625" style="129" bestFit="1" customWidth="1"/>
    <col min="9478" max="9728" width="9.33203125" style="129"/>
    <col min="9729" max="9729" width="6.33203125" style="129" customWidth="1"/>
    <col min="9730" max="9730" width="77.1640625" style="129" customWidth="1"/>
    <col min="9731" max="9731" width="20.6640625" style="129" customWidth="1"/>
    <col min="9732" max="9732" width="9.33203125" style="129"/>
    <col min="9733" max="9733" width="16.1640625" style="129" bestFit="1" customWidth="1"/>
    <col min="9734" max="9984" width="9.33203125" style="129"/>
    <col min="9985" max="9985" width="6.33203125" style="129" customWidth="1"/>
    <col min="9986" max="9986" width="77.1640625" style="129" customWidth="1"/>
    <col min="9987" max="9987" width="20.6640625" style="129" customWidth="1"/>
    <col min="9988" max="9988" width="9.33203125" style="129"/>
    <col min="9989" max="9989" width="16.1640625" style="129" bestFit="1" customWidth="1"/>
    <col min="9990" max="10240" width="9.33203125" style="129"/>
    <col min="10241" max="10241" width="6.33203125" style="129" customWidth="1"/>
    <col min="10242" max="10242" width="77.1640625" style="129" customWidth="1"/>
    <col min="10243" max="10243" width="20.6640625" style="129" customWidth="1"/>
    <col min="10244" max="10244" width="9.33203125" style="129"/>
    <col min="10245" max="10245" width="16.1640625" style="129" bestFit="1" customWidth="1"/>
    <col min="10246" max="10496" width="9.33203125" style="129"/>
    <col min="10497" max="10497" width="6.33203125" style="129" customWidth="1"/>
    <col min="10498" max="10498" width="77.1640625" style="129" customWidth="1"/>
    <col min="10499" max="10499" width="20.6640625" style="129" customWidth="1"/>
    <col min="10500" max="10500" width="9.33203125" style="129"/>
    <col min="10501" max="10501" width="16.1640625" style="129" bestFit="1" customWidth="1"/>
    <col min="10502" max="10752" width="9.33203125" style="129"/>
    <col min="10753" max="10753" width="6.33203125" style="129" customWidth="1"/>
    <col min="10754" max="10754" width="77.1640625" style="129" customWidth="1"/>
    <col min="10755" max="10755" width="20.6640625" style="129" customWidth="1"/>
    <col min="10756" max="10756" width="9.33203125" style="129"/>
    <col min="10757" max="10757" width="16.1640625" style="129" bestFit="1" customWidth="1"/>
    <col min="10758" max="11008" width="9.33203125" style="129"/>
    <col min="11009" max="11009" width="6.33203125" style="129" customWidth="1"/>
    <col min="11010" max="11010" width="77.1640625" style="129" customWidth="1"/>
    <col min="11011" max="11011" width="20.6640625" style="129" customWidth="1"/>
    <col min="11012" max="11012" width="9.33203125" style="129"/>
    <col min="11013" max="11013" width="16.1640625" style="129" bestFit="1" customWidth="1"/>
    <col min="11014" max="11264" width="9.33203125" style="129"/>
    <col min="11265" max="11265" width="6.33203125" style="129" customWidth="1"/>
    <col min="11266" max="11266" width="77.1640625" style="129" customWidth="1"/>
    <col min="11267" max="11267" width="20.6640625" style="129" customWidth="1"/>
    <col min="11268" max="11268" width="9.33203125" style="129"/>
    <col min="11269" max="11269" width="16.1640625" style="129" bestFit="1" customWidth="1"/>
    <col min="11270" max="11520" width="9.33203125" style="129"/>
    <col min="11521" max="11521" width="6.33203125" style="129" customWidth="1"/>
    <col min="11522" max="11522" width="77.1640625" style="129" customWidth="1"/>
    <col min="11523" max="11523" width="20.6640625" style="129" customWidth="1"/>
    <col min="11524" max="11524" width="9.33203125" style="129"/>
    <col min="11525" max="11525" width="16.1640625" style="129" bestFit="1" customWidth="1"/>
    <col min="11526" max="11776" width="9.33203125" style="129"/>
    <col min="11777" max="11777" width="6.33203125" style="129" customWidth="1"/>
    <col min="11778" max="11778" width="77.1640625" style="129" customWidth="1"/>
    <col min="11779" max="11779" width="20.6640625" style="129" customWidth="1"/>
    <col min="11780" max="11780" width="9.33203125" style="129"/>
    <col min="11781" max="11781" width="16.1640625" style="129" bestFit="1" customWidth="1"/>
    <col min="11782" max="12032" width="9.33203125" style="129"/>
    <col min="12033" max="12033" width="6.33203125" style="129" customWidth="1"/>
    <col min="12034" max="12034" width="77.1640625" style="129" customWidth="1"/>
    <col min="12035" max="12035" width="20.6640625" style="129" customWidth="1"/>
    <col min="12036" max="12036" width="9.33203125" style="129"/>
    <col min="12037" max="12037" width="16.1640625" style="129" bestFit="1" customWidth="1"/>
    <col min="12038" max="12288" width="9.33203125" style="129"/>
    <col min="12289" max="12289" width="6.33203125" style="129" customWidth="1"/>
    <col min="12290" max="12290" width="77.1640625" style="129" customWidth="1"/>
    <col min="12291" max="12291" width="20.6640625" style="129" customWidth="1"/>
    <col min="12292" max="12292" width="9.33203125" style="129"/>
    <col min="12293" max="12293" width="16.1640625" style="129" bestFit="1" customWidth="1"/>
    <col min="12294" max="12544" width="9.33203125" style="129"/>
    <col min="12545" max="12545" width="6.33203125" style="129" customWidth="1"/>
    <col min="12546" max="12546" width="77.1640625" style="129" customWidth="1"/>
    <col min="12547" max="12547" width="20.6640625" style="129" customWidth="1"/>
    <col min="12548" max="12548" width="9.33203125" style="129"/>
    <col min="12549" max="12549" width="16.1640625" style="129" bestFit="1" customWidth="1"/>
    <col min="12550" max="12800" width="9.33203125" style="129"/>
    <col min="12801" max="12801" width="6.33203125" style="129" customWidth="1"/>
    <col min="12802" max="12802" width="77.1640625" style="129" customWidth="1"/>
    <col min="12803" max="12803" width="20.6640625" style="129" customWidth="1"/>
    <col min="12804" max="12804" width="9.33203125" style="129"/>
    <col min="12805" max="12805" width="16.1640625" style="129" bestFit="1" customWidth="1"/>
    <col min="12806" max="13056" width="9.33203125" style="129"/>
    <col min="13057" max="13057" width="6.33203125" style="129" customWidth="1"/>
    <col min="13058" max="13058" width="77.1640625" style="129" customWidth="1"/>
    <col min="13059" max="13059" width="20.6640625" style="129" customWidth="1"/>
    <col min="13060" max="13060" width="9.33203125" style="129"/>
    <col min="13061" max="13061" width="16.1640625" style="129" bestFit="1" customWidth="1"/>
    <col min="13062" max="13312" width="9.33203125" style="129"/>
    <col min="13313" max="13313" width="6.33203125" style="129" customWidth="1"/>
    <col min="13314" max="13314" width="77.1640625" style="129" customWidth="1"/>
    <col min="13315" max="13315" width="20.6640625" style="129" customWidth="1"/>
    <col min="13316" max="13316" width="9.33203125" style="129"/>
    <col min="13317" max="13317" width="16.1640625" style="129" bestFit="1" customWidth="1"/>
    <col min="13318" max="13568" width="9.33203125" style="129"/>
    <col min="13569" max="13569" width="6.33203125" style="129" customWidth="1"/>
    <col min="13570" max="13570" width="77.1640625" style="129" customWidth="1"/>
    <col min="13571" max="13571" width="20.6640625" style="129" customWidth="1"/>
    <col min="13572" max="13572" width="9.33203125" style="129"/>
    <col min="13573" max="13573" width="16.1640625" style="129" bestFit="1" customWidth="1"/>
    <col min="13574" max="13824" width="9.33203125" style="129"/>
    <col min="13825" max="13825" width="6.33203125" style="129" customWidth="1"/>
    <col min="13826" max="13826" width="77.1640625" style="129" customWidth="1"/>
    <col min="13827" max="13827" width="20.6640625" style="129" customWidth="1"/>
    <col min="13828" max="13828" width="9.33203125" style="129"/>
    <col min="13829" max="13829" width="16.1640625" style="129" bestFit="1" customWidth="1"/>
    <col min="13830" max="14080" width="9.33203125" style="129"/>
    <col min="14081" max="14081" width="6.33203125" style="129" customWidth="1"/>
    <col min="14082" max="14082" width="77.1640625" style="129" customWidth="1"/>
    <col min="14083" max="14083" width="20.6640625" style="129" customWidth="1"/>
    <col min="14084" max="14084" width="9.33203125" style="129"/>
    <col min="14085" max="14085" width="16.1640625" style="129" bestFit="1" customWidth="1"/>
    <col min="14086" max="14336" width="9.33203125" style="129"/>
    <col min="14337" max="14337" width="6.33203125" style="129" customWidth="1"/>
    <col min="14338" max="14338" width="77.1640625" style="129" customWidth="1"/>
    <col min="14339" max="14339" width="20.6640625" style="129" customWidth="1"/>
    <col min="14340" max="14340" width="9.33203125" style="129"/>
    <col min="14341" max="14341" width="16.1640625" style="129" bestFit="1" customWidth="1"/>
    <col min="14342" max="14592" width="9.33203125" style="129"/>
    <col min="14593" max="14593" width="6.33203125" style="129" customWidth="1"/>
    <col min="14594" max="14594" width="77.1640625" style="129" customWidth="1"/>
    <col min="14595" max="14595" width="20.6640625" style="129" customWidth="1"/>
    <col min="14596" max="14596" width="9.33203125" style="129"/>
    <col min="14597" max="14597" width="16.1640625" style="129" bestFit="1" customWidth="1"/>
    <col min="14598" max="14848" width="9.33203125" style="129"/>
    <col min="14849" max="14849" width="6.33203125" style="129" customWidth="1"/>
    <col min="14850" max="14850" width="77.1640625" style="129" customWidth="1"/>
    <col min="14851" max="14851" width="20.6640625" style="129" customWidth="1"/>
    <col min="14852" max="14852" width="9.33203125" style="129"/>
    <col min="14853" max="14853" width="16.1640625" style="129" bestFit="1" customWidth="1"/>
    <col min="14854" max="15104" width="9.33203125" style="129"/>
    <col min="15105" max="15105" width="6.33203125" style="129" customWidth="1"/>
    <col min="15106" max="15106" width="77.1640625" style="129" customWidth="1"/>
    <col min="15107" max="15107" width="20.6640625" style="129" customWidth="1"/>
    <col min="15108" max="15108" width="9.33203125" style="129"/>
    <col min="15109" max="15109" width="16.1640625" style="129" bestFit="1" customWidth="1"/>
    <col min="15110" max="15360" width="9.33203125" style="129"/>
    <col min="15361" max="15361" width="6.33203125" style="129" customWidth="1"/>
    <col min="15362" max="15362" width="77.1640625" style="129" customWidth="1"/>
    <col min="15363" max="15363" width="20.6640625" style="129" customWidth="1"/>
    <col min="15364" max="15364" width="9.33203125" style="129"/>
    <col min="15365" max="15365" width="16.1640625" style="129" bestFit="1" customWidth="1"/>
    <col min="15366" max="15616" width="9.33203125" style="129"/>
    <col min="15617" max="15617" width="6.33203125" style="129" customWidth="1"/>
    <col min="15618" max="15618" width="77.1640625" style="129" customWidth="1"/>
    <col min="15619" max="15619" width="20.6640625" style="129" customWidth="1"/>
    <col min="15620" max="15620" width="9.33203125" style="129"/>
    <col min="15621" max="15621" width="16.1640625" style="129" bestFit="1" customWidth="1"/>
    <col min="15622" max="15872" width="9.33203125" style="129"/>
    <col min="15873" max="15873" width="6.33203125" style="129" customWidth="1"/>
    <col min="15874" max="15874" width="77.1640625" style="129" customWidth="1"/>
    <col min="15875" max="15875" width="20.6640625" style="129" customWidth="1"/>
    <col min="15876" max="15876" width="9.33203125" style="129"/>
    <col min="15877" max="15877" width="16.1640625" style="129" bestFit="1" customWidth="1"/>
    <col min="15878" max="16128" width="9.33203125" style="129"/>
    <col min="16129" max="16129" width="6.33203125" style="129" customWidth="1"/>
    <col min="16130" max="16130" width="77.1640625" style="129" customWidth="1"/>
    <col min="16131" max="16131" width="20.6640625" style="129" customWidth="1"/>
    <col min="16132" max="16132" width="9.33203125" style="129"/>
    <col min="16133" max="16133" width="16.1640625" style="129" bestFit="1" customWidth="1"/>
    <col min="16134" max="16384" width="9.33203125" style="129"/>
  </cols>
  <sheetData>
    <row r="11" spans="1:3" x14ac:dyDescent="0.25">
      <c r="A11" s="129" t="s">
        <v>181</v>
      </c>
      <c r="C11" s="140">
        <v>44635</v>
      </c>
    </row>
    <row r="12" spans="1:3" x14ac:dyDescent="0.25">
      <c r="A12" s="129" t="s">
        <v>171</v>
      </c>
    </row>
    <row r="14" spans="1:3" ht="26.25" x14ac:dyDescent="0.4">
      <c r="A14" s="159" t="s">
        <v>180</v>
      </c>
      <c r="B14" s="159"/>
      <c r="C14" s="159"/>
    </row>
    <row r="16" spans="1:3" ht="61.5" customHeight="1" x14ac:dyDescent="0.25">
      <c r="A16" s="155" t="s">
        <v>173</v>
      </c>
      <c r="B16" s="155"/>
      <c r="C16" s="155"/>
    </row>
    <row r="17" spans="1:3" ht="9.75" customHeight="1" x14ac:dyDescent="0.25">
      <c r="A17" s="131"/>
      <c r="B17" s="131"/>
      <c r="C17" s="131"/>
    </row>
    <row r="19" spans="1:3" ht="33.75" customHeight="1" x14ac:dyDescent="0.25">
      <c r="A19" s="132" t="s">
        <v>156</v>
      </c>
      <c r="B19" s="133" t="s">
        <v>157</v>
      </c>
      <c r="C19" s="150" t="s">
        <v>167</v>
      </c>
    </row>
    <row r="20" spans="1:3" ht="70.5" customHeight="1" x14ac:dyDescent="0.25">
      <c r="A20" s="134">
        <v>1</v>
      </c>
      <c r="B20" s="151" t="s">
        <v>158</v>
      </c>
      <c r="C20" s="135">
        <v>378094</v>
      </c>
    </row>
    <row r="21" spans="1:3" ht="51.75" customHeight="1" x14ac:dyDescent="0.25">
      <c r="A21" s="134">
        <v>2</v>
      </c>
      <c r="B21" s="151" t="s">
        <v>159</v>
      </c>
      <c r="C21" s="135">
        <v>827286</v>
      </c>
    </row>
    <row r="22" spans="1:3" ht="10.5" customHeight="1" x14ac:dyDescent="0.25">
      <c r="A22" s="157" t="s">
        <v>169</v>
      </c>
      <c r="B22" s="157"/>
      <c r="C22" s="158">
        <f>C21+C20</f>
        <v>1205380</v>
      </c>
    </row>
    <row r="23" spans="1:3" ht="10.5" customHeight="1" x14ac:dyDescent="0.25">
      <c r="A23" s="157"/>
      <c r="B23" s="157"/>
      <c r="C23" s="158"/>
    </row>
    <row r="24" spans="1:3" ht="12" customHeight="1" x14ac:dyDescent="0.25">
      <c r="A24" s="157" t="s">
        <v>177</v>
      </c>
      <c r="B24" s="157"/>
      <c r="C24" s="156">
        <v>37280</v>
      </c>
    </row>
    <row r="25" spans="1:3" ht="12" customHeight="1" x14ac:dyDescent="0.25">
      <c r="A25" s="157"/>
      <c r="B25" s="157"/>
      <c r="C25" s="160"/>
    </row>
    <row r="26" spans="1:3" ht="12" customHeight="1" x14ac:dyDescent="0.25">
      <c r="A26" s="157" t="s">
        <v>178</v>
      </c>
      <c r="B26" s="157"/>
      <c r="C26" s="156">
        <f>C24+C22</f>
        <v>1242660</v>
      </c>
    </row>
    <row r="27" spans="1:3" ht="12" customHeight="1" x14ac:dyDescent="0.25">
      <c r="A27" s="157"/>
      <c r="B27" s="157"/>
      <c r="C27" s="160"/>
    </row>
    <row r="28" spans="1:3" ht="12" customHeight="1" x14ac:dyDescent="0.25">
      <c r="A28" s="157" t="s">
        <v>183</v>
      </c>
      <c r="B28" s="157"/>
      <c r="C28" s="156">
        <f>C26*5%</f>
        <v>62133</v>
      </c>
    </row>
    <row r="29" spans="1:3" ht="12" customHeight="1" x14ac:dyDescent="0.25">
      <c r="A29" s="157"/>
      <c r="B29" s="157"/>
      <c r="C29" s="160"/>
    </row>
    <row r="30" spans="1:3" ht="10.5" customHeight="1" x14ac:dyDescent="0.25">
      <c r="A30" s="152"/>
      <c r="B30" s="152"/>
      <c r="C30" s="153"/>
    </row>
    <row r="31" spans="1:3" ht="10.5" customHeight="1" x14ac:dyDescent="0.25">
      <c r="A31" s="152"/>
      <c r="B31" s="152"/>
      <c r="C31" s="153"/>
    </row>
    <row r="32" spans="1:3" ht="10.5" customHeight="1" x14ac:dyDescent="0.25">
      <c r="A32" s="152"/>
      <c r="B32" s="152"/>
      <c r="C32" s="153"/>
    </row>
    <row r="33" spans="1:10" x14ac:dyDescent="0.25">
      <c r="A33" s="129" t="s">
        <v>163</v>
      </c>
      <c r="C33" s="130"/>
    </row>
    <row r="35" spans="1:10" ht="18.75" x14ac:dyDescent="0.3">
      <c r="A35" s="138" t="s">
        <v>165</v>
      </c>
    </row>
    <row r="36" spans="1:10" x14ac:dyDescent="0.25">
      <c r="C36" s="149"/>
      <c r="J36" s="149"/>
    </row>
    <row r="39" spans="1:10" ht="18.75" x14ac:dyDescent="0.3">
      <c r="A39" s="139" t="s">
        <v>170</v>
      </c>
    </row>
    <row r="42" spans="1:10" x14ac:dyDescent="0.25">
      <c r="A42" s="157" t="s">
        <v>182</v>
      </c>
      <c r="B42" s="157"/>
      <c r="C42" s="156">
        <v>1242660</v>
      </c>
    </row>
    <row r="43" spans="1:10" x14ac:dyDescent="0.25">
      <c r="A43" s="157"/>
      <c r="B43" s="157"/>
      <c r="C43" s="160"/>
    </row>
    <row r="44" spans="1:10" x14ac:dyDescent="0.25">
      <c r="A44" s="157" t="s">
        <v>183</v>
      </c>
      <c r="B44" s="157"/>
      <c r="C44" s="158">
        <f>C42*5%</f>
        <v>62133</v>
      </c>
    </row>
    <row r="45" spans="1:10" x14ac:dyDescent="0.25">
      <c r="A45" s="157"/>
      <c r="B45" s="157"/>
      <c r="C45" s="158"/>
    </row>
    <row r="46" spans="1:10" x14ac:dyDescent="0.25">
      <c r="A46" s="157" t="s">
        <v>182</v>
      </c>
      <c r="B46" s="157"/>
      <c r="C46" s="168">
        <f>C42-C44</f>
        <v>1180527</v>
      </c>
    </row>
    <row r="47" spans="1:10" x14ac:dyDescent="0.25">
      <c r="A47" s="157"/>
      <c r="B47" s="157"/>
      <c r="C47" s="169"/>
    </row>
    <row r="48" spans="1:10" x14ac:dyDescent="0.25">
      <c r="A48" s="157" t="s">
        <v>186</v>
      </c>
      <c r="B48" s="157"/>
      <c r="C48" s="170">
        <f>C46*3%</f>
        <v>35415.81</v>
      </c>
    </row>
    <row r="49" spans="1:3" x14ac:dyDescent="0.25">
      <c r="A49" s="157"/>
      <c r="B49" s="157"/>
      <c r="C49" s="160"/>
    </row>
    <row r="50" spans="1:3" x14ac:dyDescent="0.25">
      <c r="A50" s="157" t="s">
        <v>184</v>
      </c>
      <c r="B50" s="157"/>
      <c r="C50" s="156">
        <f>C46-C48</f>
        <v>1145111.19</v>
      </c>
    </row>
    <row r="51" spans="1:3" x14ac:dyDescent="0.25">
      <c r="A51" s="157"/>
      <c r="B51" s="157"/>
      <c r="C51" s="160"/>
    </row>
    <row r="52" spans="1:3" x14ac:dyDescent="0.25">
      <c r="A52" s="157" t="s">
        <v>185</v>
      </c>
      <c r="B52" s="157"/>
      <c r="C52" s="156">
        <v>1000000</v>
      </c>
    </row>
    <row r="53" spans="1:3" x14ac:dyDescent="0.25">
      <c r="A53" s="157"/>
      <c r="B53" s="157"/>
      <c r="C53" s="160"/>
    </row>
    <row r="54" spans="1:3" x14ac:dyDescent="0.25">
      <c r="A54" s="157" t="s">
        <v>184</v>
      </c>
      <c r="B54" s="157"/>
      <c r="C54" s="156">
        <f>C50-C52</f>
        <v>145111.18999999994</v>
      </c>
    </row>
    <row r="55" spans="1:3" x14ac:dyDescent="0.25">
      <c r="A55" s="157"/>
      <c r="B55" s="157"/>
      <c r="C55" s="160"/>
    </row>
  </sheetData>
  <mergeCells count="24">
    <mergeCell ref="A54:B55"/>
    <mergeCell ref="C54:C55"/>
    <mergeCell ref="A48:B49"/>
    <mergeCell ref="C48:C49"/>
    <mergeCell ref="A50:B51"/>
    <mergeCell ref="C50:C51"/>
    <mergeCell ref="A52:B53"/>
    <mergeCell ref="C52:C53"/>
    <mergeCell ref="A42:B43"/>
    <mergeCell ref="C42:C43"/>
    <mergeCell ref="A44:B45"/>
    <mergeCell ref="C44:C45"/>
    <mergeCell ref="A46:B47"/>
    <mergeCell ref="C46:C47"/>
    <mergeCell ref="A28:B29"/>
    <mergeCell ref="C28:C29"/>
    <mergeCell ref="C24:C25"/>
    <mergeCell ref="A26:B27"/>
    <mergeCell ref="C26:C27"/>
    <mergeCell ref="A14:C14"/>
    <mergeCell ref="A16:C16"/>
    <mergeCell ref="A22:B23"/>
    <mergeCell ref="C22:C23"/>
    <mergeCell ref="A24:B25"/>
  </mergeCells>
  <printOptions horizontalCentered="1"/>
  <pageMargins left="0.2" right="0.2" top="0.2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A62" zoomScaleNormal="100" workbookViewId="0">
      <selection activeCell="G81" sqref="G81"/>
    </sheetView>
  </sheetViews>
  <sheetFormatPr defaultRowHeight="15.75" x14ac:dyDescent="0.2"/>
  <cols>
    <col min="1" max="1" width="6.1640625" style="20" customWidth="1"/>
    <col min="2" max="2" width="14" style="45" customWidth="1"/>
    <col min="3" max="3" width="79.5" style="20" customWidth="1"/>
    <col min="4" max="4" width="6.83203125" style="35" customWidth="1"/>
    <col min="5" max="5" width="7.33203125" style="35" customWidth="1"/>
    <col min="6" max="6" width="16.6640625" style="20" hidden="1" customWidth="1"/>
    <col min="7" max="7" width="14.5" style="20" customWidth="1"/>
    <col min="8" max="8" width="12.5" style="20" customWidth="1"/>
    <col min="9" max="9" width="16.5" style="20" customWidth="1"/>
    <col min="10" max="10" width="9.33203125" style="20"/>
    <col min="11" max="11" width="15" style="20" bestFit="1" customWidth="1"/>
    <col min="12" max="12" width="12.33203125" style="20" bestFit="1" customWidth="1"/>
    <col min="13" max="13" width="13.6640625" style="20" bestFit="1" customWidth="1"/>
    <col min="14" max="16384" width="9.33203125" style="20"/>
  </cols>
  <sheetData>
    <row r="1" spans="1:14" x14ac:dyDescent="0.2">
      <c r="A1" s="163" t="s">
        <v>99</v>
      </c>
      <c r="B1" s="163"/>
      <c r="C1" s="163"/>
      <c r="D1" s="163"/>
      <c r="E1" s="163"/>
      <c r="F1" s="163"/>
      <c r="G1" s="163"/>
      <c r="H1" s="163" t="s">
        <v>160</v>
      </c>
      <c r="I1" s="163"/>
    </row>
    <row r="2" spans="1:14" ht="31.5" x14ac:dyDescent="0.2">
      <c r="A2" s="119" t="s">
        <v>71</v>
      </c>
      <c r="B2" s="120" t="s">
        <v>0</v>
      </c>
      <c r="C2" s="121" t="s">
        <v>1</v>
      </c>
      <c r="D2" s="121" t="s">
        <v>2</v>
      </c>
      <c r="E2" s="121" t="s">
        <v>3</v>
      </c>
      <c r="F2" s="121" t="s">
        <v>4</v>
      </c>
      <c r="G2" s="121" t="s">
        <v>5</v>
      </c>
      <c r="H2" s="121" t="s">
        <v>96</v>
      </c>
      <c r="I2" s="121" t="s">
        <v>97</v>
      </c>
    </row>
    <row r="3" spans="1:14" s="1" customFormat="1" ht="60" x14ac:dyDescent="0.2">
      <c r="A3" s="113"/>
      <c r="B3" s="114" t="s">
        <v>72</v>
      </c>
      <c r="C3" s="115" t="s">
        <v>6</v>
      </c>
      <c r="D3" s="116"/>
      <c r="E3" s="116"/>
      <c r="F3" s="117"/>
      <c r="G3" s="117"/>
      <c r="H3" s="118" t="s">
        <v>98</v>
      </c>
      <c r="I3" s="117"/>
    </row>
    <row r="4" spans="1:14" s="1" customFormat="1" ht="15" x14ac:dyDescent="0.2">
      <c r="A4" s="5" t="s">
        <v>7</v>
      </c>
      <c r="B4" s="8"/>
      <c r="C4" s="7" t="s">
        <v>8</v>
      </c>
      <c r="D4" s="11">
        <v>1</v>
      </c>
      <c r="E4" s="9" t="s">
        <v>9</v>
      </c>
      <c r="F4" s="28"/>
      <c r="G4" s="28">
        <v>35000</v>
      </c>
      <c r="H4" s="28">
        <v>1</v>
      </c>
      <c r="I4" s="28">
        <f>H4*G4</f>
        <v>35000</v>
      </c>
      <c r="K4" s="142">
        <f>F4*H4</f>
        <v>0</v>
      </c>
      <c r="L4" s="142">
        <f>G4*H4</f>
        <v>35000</v>
      </c>
      <c r="N4" s="141"/>
    </row>
    <row r="5" spans="1:14" s="1" customFormat="1" ht="15" x14ac:dyDescent="0.2">
      <c r="A5" s="5" t="s">
        <v>7</v>
      </c>
      <c r="B5" s="8"/>
      <c r="C5" s="7" t="s">
        <v>10</v>
      </c>
      <c r="D5" s="11">
        <v>1</v>
      </c>
      <c r="E5" s="9" t="s">
        <v>9</v>
      </c>
      <c r="F5" s="28"/>
      <c r="G5" s="28">
        <v>5000</v>
      </c>
      <c r="H5" s="28">
        <v>1</v>
      </c>
      <c r="I5" s="28">
        <f>H5*G5</f>
        <v>5000</v>
      </c>
      <c r="K5" s="142">
        <f t="shared" ref="K5:K68" si="0">F5*H5</f>
        <v>0</v>
      </c>
      <c r="L5" s="142">
        <f t="shared" ref="L5:L68" si="1">G5*H5</f>
        <v>5000</v>
      </c>
    </row>
    <row r="6" spans="1:14" s="1" customFormat="1" ht="15" x14ac:dyDescent="0.2">
      <c r="A6" s="5" t="s">
        <v>11</v>
      </c>
      <c r="B6" s="8"/>
      <c r="C6" s="7" t="s">
        <v>12</v>
      </c>
      <c r="D6" s="11">
        <v>1</v>
      </c>
      <c r="E6" s="9" t="s">
        <v>9</v>
      </c>
      <c r="F6" s="28"/>
      <c r="G6" s="28">
        <v>5000</v>
      </c>
      <c r="H6" s="28">
        <v>1</v>
      </c>
      <c r="I6" s="28">
        <f>H6*G6</f>
        <v>5000</v>
      </c>
      <c r="K6" s="142">
        <f t="shared" si="0"/>
        <v>0</v>
      </c>
      <c r="L6" s="142">
        <f t="shared" si="1"/>
        <v>5000</v>
      </c>
    </row>
    <row r="7" spans="1:14" s="1" customFormat="1" ht="61.5" customHeight="1" x14ac:dyDescent="0.2">
      <c r="A7" s="4"/>
      <c r="B7" s="8" t="s">
        <v>73</v>
      </c>
      <c r="C7" s="7" t="s">
        <v>13</v>
      </c>
      <c r="D7" s="24"/>
      <c r="E7" s="24"/>
      <c r="F7" s="26"/>
      <c r="G7" s="26"/>
      <c r="H7" s="26"/>
      <c r="I7" s="26"/>
      <c r="K7" s="142">
        <f t="shared" si="0"/>
        <v>0</v>
      </c>
      <c r="L7" s="142">
        <f t="shared" si="1"/>
        <v>0</v>
      </c>
    </row>
    <row r="8" spans="1:14" s="1" customFormat="1" ht="15" x14ac:dyDescent="0.25">
      <c r="A8" s="6"/>
      <c r="B8" s="8"/>
      <c r="C8" s="4" t="s">
        <v>75</v>
      </c>
      <c r="D8" s="24"/>
      <c r="E8" s="24"/>
      <c r="F8" s="26"/>
      <c r="G8" s="26"/>
      <c r="H8" s="26"/>
      <c r="I8" s="26"/>
      <c r="K8" s="142">
        <f t="shared" si="0"/>
        <v>0</v>
      </c>
      <c r="L8" s="142">
        <f t="shared" si="1"/>
        <v>0</v>
      </c>
    </row>
    <row r="9" spans="1:14" s="1" customFormat="1" ht="15" x14ac:dyDescent="0.2">
      <c r="A9" s="5" t="s">
        <v>14</v>
      </c>
      <c r="B9" s="8"/>
      <c r="C9" s="7" t="s">
        <v>15</v>
      </c>
      <c r="D9" s="11">
        <v>2</v>
      </c>
      <c r="E9" s="9" t="s">
        <v>16</v>
      </c>
      <c r="F9" s="28"/>
      <c r="G9" s="28">
        <v>5000</v>
      </c>
      <c r="H9" s="28">
        <v>2</v>
      </c>
      <c r="I9" s="28">
        <f>H9*G9</f>
        <v>10000</v>
      </c>
      <c r="K9" s="142">
        <f t="shared" si="0"/>
        <v>0</v>
      </c>
      <c r="L9" s="142">
        <f t="shared" si="1"/>
        <v>10000</v>
      </c>
    </row>
    <row r="10" spans="1:14" s="1" customFormat="1" ht="3.75" customHeight="1" x14ac:dyDescent="0.25">
      <c r="A10" s="6"/>
      <c r="B10" s="8"/>
      <c r="C10" s="6"/>
      <c r="D10" s="24"/>
      <c r="E10" s="24"/>
      <c r="F10" s="26"/>
      <c r="G10" s="26"/>
      <c r="H10" s="26"/>
      <c r="I10" s="26"/>
      <c r="K10" s="142">
        <f t="shared" si="0"/>
        <v>0</v>
      </c>
      <c r="L10" s="142">
        <f t="shared" si="1"/>
        <v>0</v>
      </c>
    </row>
    <row r="11" spans="1:14" s="1" customFormat="1" ht="49.5" customHeight="1" x14ac:dyDescent="0.2">
      <c r="A11" s="4"/>
      <c r="B11" s="9" t="s">
        <v>17</v>
      </c>
      <c r="C11" s="7" t="s">
        <v>18</v>
      </c>
      <c r="D11" s="24"/>
      <c r="E11" s="24"/>
      <c r="F11" s="26"/>
      <c r="G11" s="26"/>
      <c r="H11" s="26"/>
      <c r="I11" s="26"/>
      <c r="K11" s="142">
        <f t="shared" si="0"/>
        <v>0</v>
      </c>
      <c r="L11" s="142">
        <f t="shared" si="1"/>
        <v>0</v>
      </c>
    </row>
    <row r="12" spans="1:14" s="1" customFormat="1" ht="15" x14ac:dyDescent="0.2">
      <c r="A12" s="8"/>
      <c r="B12" s="8"/>
      <c r="C12" s="7" t="s">
        <v>76</v>
      </c>
      <c r="D12" s="24"/>
      <c r="E12" s="24"/>
      <c r="F12" s="26"/>
      <c r="G12" s="26"/>
      <c r="H12" s="26"/>
      <c r="I12" s="26"/>
      <c r="K12" s="142">
        <f t="shared" si="0"/>
        <v>0</v>
      </c>
      <c r="L12" s="142">
        <f t="shared" si="1"/>
        <v>0</v>
      </c>
    </row>
    <row r="13" spans="1:14" s="1" customFormat="1" ht="15" x14ac:dyDescent="0.2">
      <c r="A13" s="5" t="s">
        <v>14</v>
      </c>
      <c r="B13" s="8"/>
      <c r="C13" s="7" t="s">
        <v>87</v>
      </c>
      <c r="D13" s="11">
        <v>1</v>
      </c>
      <c r="E13" s="9" t="s">
        <v>9</v>
      </c>
      <c r="F13" s="28">
        <v>8350</v>
      </c>
      <c r="G13" s="28">
        <v>1000</v>
      </c>
      <c r="H13" s="28">
        <v>1</v>
      </c>
      <c r="I13" s="28">
        <f t="shared" ref="I13:I16" si="2">H13*G13</f>
        <v>1000</v>
      </c>
      <c r="K13" s="142">
        <f t="shared" si="0"/>
        <v>8350</v>
      </c>
      <c r="L13" s="142">
        <f t="shared" si="1"/>
        <v>1000</v>
      </c>
    </row>
    <row r="14" spans="1:14" s="1" customFormat="1" ht="15" x14ac:dyDescent="0.2">
      <c r="A14" s="5" t="s">
        <v>14</v>
      </c>
      <c r="B14" s="8"/>
      <c r="C14" s="7" t="s">
        <v>19</v>
      </c>
      <c r="D14" s="11">
        <v>1</v>
      </c>
      <c r="E14" s="9" t="s">
        <v>9</v>
      </c>
      <c r="F14" s="28">
        <v>6560</v>
      </c>
      <c r="G14" s="28">
        <v>1000</v>
      </c>
      <c r="H14" s="28">
        <v>1</v>
      </c>
      <c r="I14" s="28">
        <f t="shared" si="2"/>
        <v>1000</v>
      </c>
      <c r="K14" s="142">
        <f t="shared" si="0"/>
        <v>6560</v>
      </c>
      <c r="L14" s="142">
        <f t="shared" si="1"/>
        <v>1000</v>
      </c>
    </row>
    <row r="15" spans="1:14" s="1" customFormat="1" ht="15" x14ac:dyDescent="0.2">
      <c r="A15" s="8"/>
      <c r="B15" s="8"/>
      <c r="C15" s="7" t="s">
        <v>77</v>
      </c>
      <c r="D15" s="24"/>
      <c r="E15" s="24"/>
      <c r="F15" s="26"/>
      <c r="G15" s="26"/>
      <c r="H15" s="26"/>
      <c r="I15" s="28">
        <f t="shared" si="2"/>
        <v>0</v>
      </c>
      <c r="K15" s="142">
        <f t="shared" si="0"/>
        <v>0</v>
      </c>
      <c r="L15" s="142">
        <f t="shared" si="1"/>
        <v>0</v>
      </c>
    </row>
    <row r="16" spans="1:14" s="1" customFormat="1" ht="15" x14ac:dyDescent="0.2">
      <c r="A16" s="5" t="s">
        <v>14</v>
      </c>
      <c r="B16" s="8"/>
      <c r="C16" s="7" t="s">
        <v>20</v>
      </c>
      <c r="D16" s="11">
        <v>1</v>
      </c>
      <c r="E16" s="9" t="s">
        <v>9</v>
      </c>
      <c r="F16" s="28">
        <v>5600</v>
      </c>
      <c r="G16" s="28">
        <v>1000</v>
      </c>
      <c r="H16" s="28">
        <v>1</v>
      </c>
      <c r="I16" s="28">
        <f t="shared" si="2"/>
        <v>1000</v>
      </c>
      <c r="K16" s="142">
        <f t="shared" si="0"/>
        <v>5600</v>
      </c>
      <c r="L16" s="142">
        <f t="shared" si="1"/>
        <v>1000</v>
      </c>
    </row>
    <row r="17" spans="1:12" s="1" customFormat="1" ht="60" x14ac:dyDescent="0.2">
      <c r="A17" s="4"/>
      <c r="B17" s="9" t="s">
        <v>21</v>
      </c>
      <c r="C17" s="7" t="s">
        <v>22</v>
      </c>
      <c r="D17" s="24"/>
      <c r="E17" s="24"/>
      <c r="F17" s="26"/>
      <c r="G17" s="26"/>
      <c r="H17" s="26"/>
      <c r="I17" s="26"/>
      <c r="K17" s="142">
        <f t="shared" si="0"/>
        <v>0</v>
      </c>
      <c r="L17" s="142">
        <f t="shared" si="1"/>
        <v>0</v>
      </c>
    </row>
    <row r="18" spans="1:12" s="1" customFormat="1" ht="15" x14ac:dyDescent="0.2">
      <c r="A18" s="5" t="s">
        <v>7</v>
      </c>
      <c r="B18" s="8"/>
      <c r="C18" s="7" t="s">
        <v>23</v>
      </c>
      <c r="D18" s="11">
        <v>35</v>
      </c>
      <c r="E18" s="9" t="s">
        <v>24</v>
      </c>
      <c r="F18" s="28">
        <v>200</v>
      </c>
      <c r="G18" s="28">
        <v>65</v>
      </c>
      <c r="H18" s="28">
        <v>0</v>
      </c>
      <c r="I18" s="28">
        <f t="shared" ref="I18:I21" si="3">H18*G18</f>
        <v>0</v>
      </c>
      <c r="K18" s="142">
        <f t="shared" si="0"/>
        <v>0</v>
      </c>
      <c r="L18" s="142">
        <f t="shared" si="1"/>
        <v>0</v>
      </c>
    </row>
    <row r="19" spans="1:12" s="1" customFormat="1" ht="15" x14ac:dyDescent="0.2">
      <c r="A19" s="5" t="s">
        <v>7</v>
      </c>
      <c r="B19" s="8"/>
      <c r="C19" s="7" t="s">
        <v>25</v>
      </c>
      <c r="D19" s="10">
        <v>1260</v>
      </c>
      <c r="E19" s="9" t="s">
        <v>24</v>
      </c>
      <c r="F19" s="28">
        <v>220</v>
      </c>
      <c r="G19" s="28">
        <v>65</v>
      </c>
      <c r="H19" s="28">
        <v>1519</v>
      </c>
      <c r="I19" s="28">
        <f t="shared" si="3"/>
        <v>98735</v>
      </c>
      <c r="K19" s="142">
        <f t="shared" si="0"/>
        <v>334180</v>
      </c>
      <c r="L19" s="142">
        <f t="shared" si="1"/>
        <v>98735</v>
      </c>
    </row>
    <row r="20" spans="1:12" s="1" customFormat="1" ht="48" customHeight="1" x14ac:dyDescent="0.2">
      <c r="A20" s="9" t="s">
        <v>14</v>
      </c>
      <c r="B20" s="37">
        <v>36730</v>
      </c>
      <c r="C20" s="7" t="s">
        <v>26</v>
      </c>
      <c r="D20" s="10">
        <v>1295</v>
      </c>
      <c r="E20" s="9" t="s">
        <v>24</v>
      </c>
      <c r="F20" s="28">
        <v>125</v>
      </c>
      <c r="G20" s="28">
        <v>45</v>
      </c>
      <c r="H20" s="28">
        <v>1370</v>
      </c>
      <c r="I20" s="28">
        <f t="shared" si="3"/>
        <v>61650</v>
      </c>
      <c r="K20" s="142">
        <f t="shared" si="0"/>
        <v>171250</v>
      </c>
      <c r="L20" s="142">
        <f t="shared" si="1"/>
        <v>61650</v>
      </c>
    </row>
    <row r="21" spans="1:12" s="1" customFormat="1" ht="45" x14ac:dyDescent="0.2">
      <c r="A21" s="9" t="s">
        <v>27</v>
      </c>
      <c r="B21" s="37">
        <v>36730</v>
      </c>
      <c r="C21" s="7" t="s">
        <v>89</v>
      </c>
      <c r="D21" s="10">
        <v>1295</v>
      </c>
      <c r="E21" s="9" t="s">
        <v>24</v>
      </c>
      <c r="F21" s="28">
        <v>200</v>
      </c>
      <c r="G21" s="28">
        <v>50</v>
      </c>
      <c r="H21" s="28">
        <v>458</v>
      </c>
      <c r="I21" s="28">
        <f t="shared" si="3"/>
        <v>22900</v>
      </c>
      <c r="K21" s="142">
        <f t="shared" si="0"/>
        <v>91600</v>
      </c>
      <c r="L21" s="142">
        <f t="shared" si="1"/>
        <v>22900</v>
      </c>
    </row>
    <row r="22" spans="1:12" s="1" customFormat="1" ht="15" x14ac:dyDescent="0.2">
      <c r="A22" s="9" t="s">
        <v>28</v>
      </c>
      <c r="B22" s="37">
        <v>36730</v>
      </c>
      <c r="C22" s="7" t="s">
        <v>29</v>
      </c>
      <c r="D22" s="11">
        <v>1</v>
      </c>
      <c r="E22" s="9" t="s">
        <v>30</v>
      </c>
      <c r="F22" s="28">
        <v>35000</v>
      </c>
      <c r="G22" s="28">
        <v>10000</v>
      </c>
      <c r="H22" s="28">
        <v>0</v>
      </c>
      <c r="I22" s="28">
        <f>H22*G22</f>
        <v>0</v>
      </c>
      <c r="K22" s="142">
        <f t="shared" si="0"/>
        <v>0</v>
      </c>
      <c r="L22" s="142">
        <f t="shared" si="1"/>
        <v>0</v>
      </c>
    </row>
    <row r="23" spans="1:12" s="1" customFormat="1" ht="30" x14ac:dyDescent="0.2">
      <c r="A23" s="8"/>
      <c r="B23" s="9" t="s">
        <v>17</v>
      </c>
      <c r="C23" s="7" t="s">
        <v>31</v>
      </c>
      <c r="D23" s="24"/>
      <c r="E23" s="24"/>
      <c r="F23" s="26"/>
      <c r="G23" s="26"/>
      <c r="H23" s="26"/>
      <c r="I23" s="26"/>
      <c r="K23" s="142">
        <f t="shared" si="0"/>
        <v>0</v>
      </c>
      <c r="L23" s="142">
        <f t="shared" si="1"/>
        <v>0</v>
      </c>
    </row>
    <row r="24" spans="1:12" s="1" customFormat="1" x14ac:dyDescent="0.25">
      <c r="A24" s="12"/>
      <c r="B24" s="38"/>
      <c r="C24" s="3" t="s">
        <v>32</v>
      </c>
      <c r="D24" s="2"/>
      <c r="E24" s="2"/>
      <c r="F24" s="29"/>
      <c r="G24" s="29"/>
      <c r="H24" s="29"/>
      <c r="I24" s="33">
        <f>SUM(I3:I23)</f>
        <v>241285</v>
      </c>
      <c r="K24" s="142">
        <f t="shared" si="0"/>
        <v>0</v>
      </c>
      <c r="L24" s="142">
        <f t="shared" si="1"/>
        <v>0</v>
      </c>
    </row>
    <row r="25" spans="1:12" s="1" customFormat="1" ht="15" x14ac:dyDescent="0.2">
      <c r="A25" s="8"/>
      <c r="B25" s="18" t="s">
        <v>17</v>
      </c>
      <c r="C25" s="4" t="s">
        <v>78</v>
      </c>
      <c r="D25" s="24"/>
      <c r="E25" s="24"/>
      <c r="F25" s="26"/>
      <c r="G25" s="26"/>
      <c r="H25" s="26"/>
      <c r="I25" s="26"/>
      <c r="K25" s="142">
        <f t="shared" si="0"/>
        <v>0</v>
      </c>
      <c r="L25" s="142">
        <f t="shared" si="1"/>
        <v>0</v>
      </c>
    </row>
    <row r="26" spans="1:12" s="1" customFormat="1" ht="15" x14ac:dyDescent="0.2">
      <c r="A26" s="8"/>
      <c r="B26" s="8"/>
      <c r="C26" s="7" t="s">
        <v>33</v>
      </c>
      <c r="D26" s="11">
        <v>10</v>
      </c>
      <c r="E26" s="9" t="s">
        <v>16</v>
      </c>
      <c r="F26" s="28">
        <v>2000</v>
      </c>
      <c r="G26" s="28">
        <v>1000</v>
      </c>
      <c r="H26" s="28">
        <v>3</v>
      </c>
      <c r="I26" s="28">
        <f>H26*G26</f>
        <v>3000</v>
      </c>
      <c r="K26" s="142">
        <f t="shared" si="0"/>
        <v>6000</v>
      </c>
      <c r="L26" s="142">
        <f t="shared" si="1"/>
        <v>3000</v>
      </c>
    </row>
    <row r="27" spans="1:12" s="1" customFormat="1" ht="15" x14ac:dyDescent="0.2">
      <c r="A27" s="8"/>
      <c r="B27" s="8"/>
      <c r="C27" s="8"/>
      <c r="D27" s="24"/>
      <c r="E27" s="24"/>
      <c r="F27" s="26"/>
      <c r="G27" s="26"/>
      <c r="H27" s="26"/>
      <c r="I27" s="26"/>
      <c r="K27" s="142">
        <f t="shared" si="0"/>
        <v>0</v>
      </c>
      <c r="L27" s="142">
        <f t="shared" si="1"/>
        <v>0</v>
      </c>
    </row>
    <row r="28" spans="1:12" s="1" customFormat="1" ht="15" x14ac:dyDescent="0.2">
      <c r="A28" s="8"/>
      <c r="B28" s="18" t="s">
        <v>17</v>
      </c>
      <c r="C28" s="4" t="s">
        <v>79</v>
      </c>
      <c r="D28" s="24"/>
      <c r="E28" s="24"/>
      <c r="F28" s="26"/>
      <c r="G28" s="26"/>
      <c r="H28" s="26"/>
      <c r="I28" s="26"/>
      <c r="K28" s="142">
        <f t="shared" si="0"/>
        <v>0</v>
      </c>
      <c r="L28" s="142">
        <f t="shared" si="1"/>
        <v>0</v>
      </c>
    </row>
    <row r="29" spans="1:12" s="1" customFormat="1" ht="15" x14ac:dyDescent="0.2">
      <c r="A29" s="8"/>
      <c r="B29" s="8"/>
      <c r="C29" s="7" t="s">
        <v>33</v>
      </c>
      <c r="D29" s="11">
        <v>7</v>
      </c>
      <c r="E29" s="9" t="s">
        <v>16</v>
      </c>
      <c r="F29" s="28">
        <v>2000</v>
      </c>
      <c r="G29" s="28">
        <v>1000</v>
      </c>
      <c r="H29" s="28">
        <v>8</v>
      </c>
      <c r="I29" s="28">
        <f>H29*G29</f>
        <v>8000</v>
      </c>
      <c r="K29" s="142">
        <f t="shared" si="0"/>
        <v>16000</v>
      </c>
      <c r="L29" s="142">
        <f t="shared" si="1"/>
        <v>8000</v>
      </c>
    </row>
    <row r="30" spans="1:12" s="1" customFormat="1" ht="8.25" customHeight="1" x14ac:dyDescent="0.2">
      <c r="A30" s="8"/>
      <c r="B30" s="8"/>
      <c r="C30" s="8"/>
      <c r="D30" s="24"/>
      <c r="E30" s="24"/>
      <c r="F30" s="26"/>
      <c r="G30" s="26"/>
      <c r="H30" s="26"/>
      <c r="I30" s="26"/>
      <c r="K30" s="142">
        <f t="shared" si="0"/>
        <v>0</v>
      </c>
      <c r="L30" s="142">
        <f t="shared" si="1"/>
        <v>0</v>
      </c>
    </row>
    <row r="31" spans="1:12" s="1" customFormat="1" ht="15" x14ac:dyDescent="0.2">
      <c r="A31" s="8"/>
      <c r="B31" s="18" t="s">
        <v>17</v>
      </c>
      <c r="C31" s="4" t="s">
        <v>80</v>
      </c>
      <c r="D31" s="24"/>
      <c r="E31" s="24"/>
      <c r="F31" s="26"/>
      <c r="G31" s="26"/>
      <c r="H31" s="26"/>
      <c r="I31" s="26"/>
      <c r="K31" s="142">
        <f t="shared" si="0"/>
        <v>0</v>
      </c>
      <c r="L31" s="142">
        <f t="shared" si="1"/>
        <v>0</v>
      </c>
    </row>
    <row r="32" spans="1:12" s="1" customFormat="1" ht="15" x14ac:dyDescent="0.2">
      <c r="A32" s="8"/>
      <c r="B32" s="8"/>
      <c r="C32" s="7" t="s">
        <v>34</v>
      </c>
      <c r="D32" s="11">
        <v>1</v>
      </c>
      <c r="E32" s="9" t="s">
        <v>16</v>
      </c>
      <c r="F32" s="28">
        <v>3500</v>
      </c>
      <c r="G32" s="28">
        <v>1000</v>
      </c>
      <c r="H32" s="28">
        <v>1</v>
      </c>
      <c r="I32" s="28">
        <f>H32*G32</f>
        <v>1000</v>
      </c>
      <c r="K32" s="142">
        <f t="shared" si="0"/>
        <v>3500</v>
      </c>
      <c r="L32" s="142">
        <f t="shared" si="1"/>
        <v>1000</v>
      </c>
    </row>
    <row r="33" spans="1:20" s="1" customFormat="1" ht="30" x14ac:dyDescent="0.2">
      <c r="A33" s="8"/>
      <c r="B33" s="8"/>
      <c r="C33" s="7" t="s">
        <v>35</v>
      </c>
      <c r="D33" s="24"/>
      <c r="E33" s="24"/>
      <c r="F33" s="26"/>
      <c r="G33" s="26"/>
      <c r="H33" s="26"/>
      <c r="I33" s="26"/>
      <c r="K33" s="142">
        <f t="shared" si="0"/>
        <v>0</v>
      </c>
      <c r="L33" s="142">
        <f t="shared" si="1"/>
        <v>0</v>
      </c>
    </row>
    <row r="34" spans="1:20" s="1" customFormat="1" ht="15" x14ac:dyDescent="0.2">
      <c r="A34" s="5" t="s">
        <v>14</v>
      </c>
      <c r="B34" s="8"/>
      <c r="C34" s="7" t="s">
        <v>90</v>
      </c>
      <c r="D34" s="11">
        <v>5</v>
      </c>
      <c r="E34" s="9" t="s">
        <v>16</v>
      </c>
      <c r="F34" s="28">
        <v>37400</v>
      </c>
      <c r="G34" s="28">
        <v>3000</v>
      </c>
      <c r="H34" s="28">
        <v>7</v>
      </c>
      <c r="I34" s="28">
        <f>H34*G34</f>
        <v>21000</v>
      </c>
      <c r="K34" s="142">
        <f t="shared" si="0"/>
        <v>261800</v>
      </c>
      <c r="L34" s="142">
        <f t="shared" si="1"/>
        <v>21000</v>
      </c>
      <c r="O34" s="1">
        <v>6000</v>
      </c>
      <c r="P34" s="1">
        <v>28000</v>
      </c>
      <c r="Q34" s="1">
        <f>P34+O34</f>
        <v>34000</v>
      </c>
      <c r="R34" s="47">
        <v>0.1</v>
      </c>
      <c r="S34" s="1">
        <f>R34*Q34</f>
        <v>3400</v>
      </c>
      <c r="T34" s="1">
        <f>S34+Q34</f>
        <v>37400</v>
      </c>
    </row>
    <row r="35" spans="1:20" s="1" customFormat="1" ht="15" x14ac:dyDescent="0.2">
      <c r="A35" s="8"/>
      <c r="B35" s="8"/>
      <c r="C35" s="8"/>
      <c r="D35" s="24"/>
      <c r="E35" s="24"/>
      <c r="F35" s="26"/>
      <c r="G35" s="26"/>
      <c r="H35" s="26"/>
      <c r="I35" s="26"/>
      <c r="K35" s="142">
        <f t="shared" si="0"/>
        <v>0</v>
      </c>
      <c r="L35" s="142">
        <f t="shared" si="1"/>
        <v>0</v>
      </c>
    </row>
    <row r="36" spans="1:20" s="1" customFormat="1" ht="35.25" customHeight="1" x14ac:dyDescent="0.2">
      <c r="A36" s="8"/>
      <c r="B36" s="8"/>
      <c r="C36" s="7" t="s">
        <v>36</v>
      </c>
      <c r="D36" s="24"/>
      <c r="E36" s="24"/>
      <c r="F36" s="26"/>
      <c r="G36" s="26"/>
      <c r="H36" s="26"/>
      <c r="I36" s="26"/>
      <c r="K36" s="142">
        <f t="shared" si="0"/>
        <v>0</v>
      </c>
      <c r="L36" s="142">
        <f t="shared" si="1"/>
        <v>0</v>
      </c>
    </row>
    <row r="37" spans="1:20" s="1" customFormat="1" ht="15" x14ac:dyDescent="0.2">
      <c r="A37" s="5" t="s">
        <v>14</v>
      </c>
      <c r="B37" s="8"/>
      <c r="C37" s="7" t="s">
        <v>91</v>
      </c>
      <c r="D37" s="11">
        <v>8</v>
      </c>
      <c r="E37" s="9" t="s">
        <v>16</v>
      </c>
      <c r="F37" s="28">
        <v>113300</v>
      </c>
      <c r="G37" s="28">
        <v>3000</v>
      </c>
      <c r="H37" s="28">
        <v>0</v>
      </c>
      <c r="I37" s="28">
        <f t="shared" ref="I37:I38" si="4">H37*G37</f>
        <v>0</v>
      </c>
      <c r="K37" s="142">
        <f t="shared" si="0"/>
        <v>0</v>
      </c>
      <c r="L37" s="142">
        <f t="shared" si="1"/>
        <v>0</v>
      </c>
      <c r="O37" s="1">
        <v>12000</v>
      </c>
      <c r="P37" s="1">
        <v>35000</v>
      </c>
      <c r="Q37" s="1">
        <f>P37+O37</f>
        <v>47000</v>
      </c>
      <c r="R37" s="47">
        <v>0.1</v>
      </c>
      <c r="S37" s="1">
        <f>R37*Q37</f>
        <v>4700</v>
      </c>
      <c r="T37" s="1">
        <f>S37+Q37</f>
        <v>51700</v>
      </c>
    </row>
    <row r="38" spans="1:20" s="1" customFormat="1" ht="15" x14ac:dyDescent="0.2">
      <c r="A38" s="5" t="s">
        <v>14</v>
      </c>
      <c r="B38" s="8"/>
      <c r="C38" s="7" t="s">
        <v>92</v>
      </c>
      <c r="D38" s="11">
        <v>2</v>
      </c>
      <c r="E38" s="9" t="s">
        <v>16</v>
      </c>
      <c r="F38" s="28">
        <v>51700</v>
      </c>
      <c r="G38" s="28">
        <v>3000</v>
      </c>
      <c r="H38" s="28">
        <v>0</v>
      </c>
      <c r="I38" s="28">
        <f t="shared" si="4"/>
        <v>0</v>
      </c>
      <c r="K38" s="142">
        <f t="shared" si="0"/>
        <v>0</v>
      </c>
      <c r="L38" s="142">
        <f t="shared" si="1"/>
        <v>0</v>
      </c>
      <c r="O38" s="1">
        <v>35000</v>
      </c>
      <c r="P38" s="1">
        <v>68000</v>
      </c>
      <c r="Q38" s="1">
        <f>P38+O38</f>
        <v>103000</v>
      </c>
      <c r="R38" s="47">
        <v>0.1</v>
      </c>
      <c r="S38" s="1">
        <f>R38*Q38</f>
        <v>10300</v>
      </c>
      <c r="T38" s="1">
        <f>S38+Q38</f>
        <v>113300</v>
      </c>
    </row>
    <row r="39" spans="1:20" s="1" customFormat="1" ht="50.25" customHeight="1" x14ac:dyDescent="0.2">
      <c r="A39" s="4"/>
      <c r="B39" s="39" t="s">
        <v>37</v>
      </c>
      <c r="C39" s="7" t="s">
        <v>38</v>
      </c>
      <c r="D39" s="24"/>
      <c r="E39" s="24"/>
      <c r="F39" s="26"/>
      <c r="G39" s="26"/>
      <c r="H39" s="26"/>
      <c r="I39" s="26"/>
      <c r="K39" s="142">
        <f t="shared" si="0"/>
        <v>0</v>
      </c>
      <c r="L39" s="142">
        <f t="shared" si="1"/>
        <v>0</v>
      </c>
    </row>
    <row r="40" spans="1:20" s="1" customFormat="1" ht="17.25" customHeight="1" x14ac:dyDescent="0.2">
      <c r="A40" s="13"/>
      <c r="B40" s="40" t="s">
        <v>10</v>
      </c>
      <c r="C40" s="14" t="s">
        <v>39</v>
      </c>
      <c r="D40" s="11">
        <v>100</v>
      </c>
      <c r="E40" s="9" t="s">
        <v>40</v>
      </c>
      <c r="F40" s="34">
        <v>425</v>
      </c>
      <c r="G40" s="34">
        <v>200</v>
      </c>
      <c r="H40" s="28">
        <v>25</v>
      </c>
      <c r="I40" s="28">
        <f t="shared" ref="I40:I43" si="5">H40*G40</f>
        <v>5000</v>
      </c>
      <c r="K40" s="142">
        <f t="shared" si="0"/>
        <v>10625</v>
      </c>
      <c r="L40" s="142">
        <f t="shared" si="1"/>
        <v>5000</v>
      </c>
      <c r="P40" s="14" t="s">
        <v>39</v>
      </c>
    </row>
    <row r="41" spans="1:20" s="1" customFormat="1" ht="15" x14ac:dyDescent="0.2">
      <c r="A41" s="13"/>
      <c r="B41" s="15"/>
      <c r="C41" s="14" t="s">
        <v>161</v>
      </c>
      <c r="D41" s="11">
        <v>100</v>
      </c>
      <c r="E41" s="9" t="s">
        <v>40</v>
      </c>
      <c r="F41" s="34">
        <v>810</v>
      </c>
      <c r="G41" s="34">
        <v>250</v>
      </c>
      <c r="H41" s="28">
        <v>25</v>
      </c>
      <c r="I41" s="28">
        <f t="shared" si="5"/>
        <v>6250</v>
      </c>
      <c r="K41" s="142">
        <f t="shared" si="0"/>
        <v>20250</v>
      </c>
      <c r="L41" s="142">
        <f t="shared" si="1"/>
        <v>6250</v>
      </c>
      <c r="P41" s="161" t="s">
        <v>41</v>
      </c>
      <c r="Q41" s="162"/>
    </row>
    <row r="42" spans="1:20" s="1" customFormat="1" ht="15.75" customHeight="1" x14ac:dyDescent="0.2">
      <c r="A42" s="13"/>
      <c r="B42" s="40" t="s">
        <v>12</v>
      </c>
      <c r="C42" s="122" t="s">
        <v>39</v>
      </c>
      <c r="D42" s="11">
        <v>98</v>
      </c>
      <c r="E42" s="9" t="s">
        <v>40</v>
      </c>
      <c r="F42" s="34">
        <v>425</v>
      </c>
      <c r="G42" s="34">
        <v>200</v>
      </c>
      <c r="H42" s="28">
        <v>25</v>
      </c>
      <c r="I42" s="28">
        <f t="shared" si="5"/>
        <v>5000</v>
      </c>
      <c r="K42" s="142">
        <f t="shared" si="0"/>
        <v>10625</v>
      </c>
      <c r="L42" s="142">
        <f t="shared" si="1"/>
        <v>5000</v>
      </c>
      <c r="P42" s="14" t="s">
        <v>39</v>
      </c>
    </row>
    <row r="43" spans="1:20" s="1" customFormat="1" ht="15" x14ac:dyDescent="0.2">
      <c r="A43" s="13"/>
      <c r="B43" s="15"/>
      <c r="C43" s="14" t="s">
        <v>161</v>
      </c>
      <c r="D43" s="11">
        <v>98</v>
      </c>
      <c r="E43" s="9" t="s">
        <v>40</v>
      </c>
      <c r="F43" s="34">
        <v>810</v>
      </c>
      <c r="G43" s="34">
        <v>250</v>
      </c>
      <c r="H43" s="28">
        <v>25</v>
      </c>
      <c r="I43" s="28">
        <f t="shared" si="5"/>
        <v>6250</v>
      </c>
      <c r="K43" s="142">
        <f t="shared" si="0"/>
        <v>20250</v>
      </c>
      <c r="L43" s="142">
        <f t="shared" si="1"/>
        <v>6250</v>
      </c>
      <c r="P43" s="161" t="s">
        <v>41</v>
      </c>
      <c r="Q43" s="162"/>
    </row>
    <row r="44" spans="1:20" s="1" customFormat="1" ht="15" x14ac:dyDescent="0.2">
      <c r="A44" s="8"/>
      <c r="B44" s="16"/>
      <c r="C44" s="7" t="s">
        <v>81</v>
      </c>
      <c r="D44" s="24"/>
      <c r="E44" s="24"/>
      <c r="F44" s="26"/>
      <c r="G44" s="26"/>
      <c r="H44" s="26"/>
      <c r="I44" s="26"/>
      <c r="K44" s="142">
        <f t="shared" si="0"/>
        <v>0</v>
      </c>
      <c r="L44" s="142">
        <f t="shared" si="1"/>
        <v>0</v>
      </c>
    </row>
    <row r="45" spans="1:20" s="1" customFormat="1" ht="15" x14ac:dyDescent="0.2">
      <c r="A45" s="13"/>
      <c r="B45" s="40" t="s">
        <v>42</v>
      </c>
      <c r="C45" s="14" t="s">
        <v>43</v>
      </c>
      <c r="D45" s="11">
        <v>140</v>
      </c>
      <c r="E45" s="9" t="s">
        <v>40</v>
      </c>
      <c r="F45" s="28">
        <v>480</v>
      </c>
      <c r="G45" s="28">
        <v>150</v>
      </c>
      <c r="H45" s="28">
        <v>0</v>
      </c>
      <c r="I45" s="28">
        <f>H45*G45</f>
        <v>0</v>
      </c>
      <c r="K45" s="142">
        <f t="shared" si="0"/>
        <v>0</v>
      </c>
      <c r="L45" s="142">
        <f t="shared" si="1"/>
        <v>0</v>
      </c>
    </row>
    <row r="46" spans="1:20" s="1" customFormat="1" ht="15" x14ac:dyDescent="0.2">
      <c r="A46" s="8"/>
      <c r="B46" s="17"/>
      <c r="C46" s="7" t="s">
        <v>44</v>
      </c>
      <c r="D46" s="11">
        <v>140</v>
      </c>
      <c r="E46" s="9" t="s">
        <v>40</v>
      </c>
      <c r="F46" s="28">
        <v>290</v>
      </c>
      <c r="G46" s="28">
        <v>120</v>
      </c>
      <c r="H46" s="28">
        <v>0</v>
      </c>
      <c r="I46" s="28">
        <f>H46*G46</f>
        <v>0</v>
      </c>
      <c r="K46" s="142">
        <f t="shared" si="0"/>
        <v>0</v>
      </c>
      <c r="L46" s="142">
        <f t="shared" si="1"/>
        <v>0</v>
      </c>
    </row>
    <row r="47" spans="1:20" s="1" customFormat="1" ht="15" x14ac:dyDescent="0.2">
      <c r="A47" s="8"/>
      <c r="B47" s="8"/>
      <c r="C47" s="8"/>
      <c r="D47" s="24"/>
      <c r="E47" s="24"/>
      <c r="F47" s="26"/>
      <c r="G47" s="26"/>
      <c r="H47" s="26"/>
      <c r="I47" s="26"/>
      <c r="K47" s="142">
        <f t="shared" si="0"/>
        <v>0</v>
      </c>
      <c r="L47" s="142">
        <f t="shared" si="1"/>
        <v>0</v>
      </c>
    </row>
    <row r="48" spans="1:20" s="1" customFormat="1" ht="18.75" x14ac:dyDescent="0.25">
      <c r="A48" s="12"/>
      <c r="B48" s="8"/>
      <c r="C48" s="23" t="s">
        <v>45</v>
      </c>
      <c r="D48" s="2"/>
      <c r="E48" s="2"/>
      <c r="F48" s="29"/>
      <c r="G48" s="29"/>
      <c r="H48" s="29"/>
      <c r="I48" s="32">
        <f>SUM(I26:I47)</f>
        <v>55500</v>
      </c>
      <c r="K48" s="142">
        <f t="shared" si="0"/>
        <v>0</v>
      </c>
      <c r="L48" s="142">
        <f t="shared" si="1"/>
        <v>0</v>
      </c>
    </row>
    <row r="49" spans="1:12" s="1" customFormat="1" ht="60" x14ac:dyDescent="0.2">
      <c r="A49" s="4"/>
      <c r="B49" s="41" t="s">
        <v>46</v>
      </c>
      <c r="C49" s="7" t="s">
        <v>47</v>
      </c>
      <c r="D49" s="24"/>
      <c r="E49" s="24"/>
      <c r="F49" s="26"/>
      <c r="G49" s="26"/>
      <c r="H49" s="26"/>
      <c r="I49" s="26"/>
      <c r="K49" s="142">
        <f t="shared" si="0"/>
        <v>0</v>
      </c>
      <c r="L49" s="142">
        <f t="shared" si="1"/>
        <v>0</v>
      </c>
    </row>
    <row r="50" spans="1:12" s="1" customFormat="1" ht="30" x14ac:dyDescent="0.2">
      <c r="A50" s="13"/>
      <c r="B50" s="40" t="s">
        <v>10</v>
      </c>
      <c r="C50" s="14" t="s">
        <v>48</v>
      </c>
      <c r="D50" s="11">
        <v>34</v>
      </c>
      <c r="E50" s="9" t="s">
        <v>40</v>
      </c>
      <c r="F50" s="34">
        <v>160</v>
      </c>
      <c r="G50" s="28">
        <v>80</v>
      </c>
      <c r="H50" s="28">
        <v>50</v>
      </c>
      <c r="I50" s="28">
        <f t="shared" ref="I50:I51" si="6">H50*G50</f>
        <v>4000</v>
      </c>
      <c r="K50" s="142">
        <f t="shared" si="0"/>
        <v>8000</v>
      </c>
      <c r="L50" s="142">
        <f t="shared" si="1"/>
        <v>4000</v>
      </c>
    </row>
    <row r="51" spans="1:12" s="1" customFormat="1" ht="30" x14ac:dyDescent="0.2">
      <c r="A51" s="13"/>
      <c r="B51" s="40" t="s">
        <v>12</v>
      </c>
      <c r="C51" s="14" t="s">
        <v>48</v>
      </c>
      <c r="D51" s="11">
        <v>8</v>
      </c>
      <c r="E51" s="9" t="s">
        <v>40</v>
      </c>
      <c r="F51" s="34">
        <v>160</v>
      </c>
      <c r="G51" s="28">
        <v>80</v>
      </c>
      <c r="H51" s="28">
        <v>38</v>
      </c>
      <c r="I51" s="28">
        <f t="shared" si="6"/>
        <v>3040</v>
      </c>
      <c r="K51" s="142">
        <f t="shared" si="0"/>
        <v>6080</v>
      </c>
      <c r="L51" s="142">
        <f t="shared" si="1"/>
        <v>3040</v>
      </c>
    </row>
    <row r="52" spans="1:12" s="1" customFormat="1" ht="15" x14ac:dyDescent="0.2">
      <c r="A52" s="8"/>
      <c r="B52" s="17"/>
      <c r="C52" s="8"/>
      <c r="D52" s="24"/>
      <c r="E52" s="24"/>
      <c r="F52" s="26"/>
      <c r="G52" s="26"/>
      <c r="H52" s="26"/>
      <c r="I52" s="26"/>
      <c r="K52" s="142">
        <f t="shared" si="0"/>
        <v>0</v>
      </c>
      <c r="L52" s="142">
        <f t="shared" si="1"/>
        <v>0</v>
      </c>
    </row>
    <row r="53" spans="1:12" s="1" customFormat="1" ht="45" x14ac:dyDescent="0.2">
      <c r="A53" s="4"/>
      <c r="B53" s="42" t="s">
        <v>49</v>
      </c>
      <c r="C53" s="7" t="s">
        <v>85</v>
      </c>
      <c r="D53" s="24"/>
      <c r="E53" s="24"/>
      <c r="F53" s="26"/>
      <c r="G53" s="26"/>
      <c r="H53" s="26"/>
      <c r="I53" s="26"/>
      <c r="K53" s="142">
        <f t="shared" si="0"/>
        <v>0</v>
      </c>
      <c r="L53" s="142">
        <f t="shared" si="1"/>
        <v>0</v>
      </c>
    </row>
    <row r="54" spans="1:12" s="1" customFormat="1" ht="15" x14ac:dyDescent="0.2">
      <c r="A54" s="8"/>
      <c r="B54" s="8"/>
      <c r="C54" s="7" t="s">
        <v>50</v>
      </c>
      <c r="D54" s="11">
        <v>1</v>
      </c>
      <c r="E54" s="9" t="s">
        <v>9</v>
      </c>
      <c r="F54" s="28">
        <v>32000</v>
      </c>
      <c r="G54" s="28">
        <v>5000</v>
      </c>
      <c r="H54" s="28">
        <v>1</v>
      </c>
      <c r="I54" s="28">
        <f t="shared" ref="I54:I55" si="7">H54*G54</f>
        <v>5000</v>
      </c>
      <c r="K54" s="142">
        <f t="shared" si="0"/>
        <v>32000</v>
      </c>
      <c r="L54" s="142">
        <f t="shared" si="1"/>
        <v>5000</v>
      </c>
    </row>
    <row r="55" spans="1:12" s="1" customFormat="1" ht="15" x14ac:dyDescent="0.2">
      <c r="A55" s="8"/>
      <c r="B55" s="8"/>
      <c r="C55" s="7" t="s">
        <v>88</v>
      </c>
      <c r="D55" s="11">
        <v>1</v>
      </c>
      <c r="E55" s="9" t="s">
        <v>9</v>
      </c>
      <c r="F55" s="28">
        <v>32000</v>
      </c>
      <c r="G55" s="28">
        <v>5000</v>
      </c>
      <c r="H55" s="28">
        <v>1</v>
      </c>
      <c r="I55" s="28">
        <f t="shared" si="7"/>
        <v>5000</v>
      </c>
      <c r="K55" s="142">
        <f t="shared" si="0"/>
        <v>32000</v>
      </c>
      <c r="L55" s="142">
        <f t="shared" si="1"/>
        <v>5000</v>
      </c>
    </row>
    <row r="56" spans="1:12" s="1" customFormat="1" ht="15" x14ac:dyDescent="0.2">
      <c r="A56" s="8"/>
      <c r="B56" s="8"/>
      <c r="C56" s="8"/>
      <c r="D56" s="24"/>
      <c r="E56" s="24"/>
      <c r="F56" s="26"/>
      <c r="G56" s="26"/>
      <c r="H56" s="26"/>
      <c r="I56" s="26"/>
      <c r="K56" s="142">
        <f t="shared" si="0"/>
        <v>0</v>
      </c>
      <c r="L56" s="142">
        <f t="shared" si="1"/>
        <v>0</v>
      </c>
    </row>
    <row r="57" spans="1:12" s="1" customFormat="1" ht="30" x14ac:dyDescent="0.2">
      <c r="A57" s="8"/>
      <c r="B57" s="8"/>
      <c r="C57" s="7" t="s">
        <v>51</v>
      </c>
      <c r="D57" s="24"/>
      <c r="E57" s="24"/>
      <c r="F57" s="26"/>
      <c r="G57" s="26"/>
      <c r="H57" s="26"/>
      <c r="I57" s="26"/>
      <c r="K57" s="142">
        <f t="shared" si="0"/>
        <v>0</v>
      </c>
      <c r="L57" s="142">
        <f t="shared" si="1"/>
        <v>0</v>
      </c>
    </row>
    <row r="58" spans="1:12" s="1" customFormat="1" ht="15" x14ac:dyDescent="0.2">
      <c r="A58" s="8"/>
      <c r="B58" s="42" t="s">
        <v>52</v>
      </c>
      <c r="C58" s="46" t="s">
        <v>162</v>
      </c>
      <c r="D58" s="24"/>
      <c r="E58" s="24"/>
      <c r="F58" s="26"/>
      <c r="G58" s="26"/>
      <c r="H58" s="26"/>
      <c r="I58" s="26"/>
      <c r="K58" s="142">
        <f t="shared" si="0"/>
        <v>0</v>
      </c>
      <c r="L58" s="142">
        <f t="shared" si="1"/>
        <v>0</v>
      </c>
    </row>
    <row r="59" spans="1:12" s="1" customFormat="1" ht="15" x14ac:dyDescent="0.2">
      <c r="A59" s="8"/>
      <c r="B59" s="8"/>
      <c r="C59" s="7" t="s">
        <v>53</v>
      </c>
      <c r="D59" s="11">
        <v>1</v>
      </c>
      <c r="E59" s="9" t="s">
        <v>9</v>
      </c>
      <c r="F59" s="28">
        <v>2000</v>
      </c>
      <c r="G59" s="28">
        <v>1000</v>
      </c>
      <c r="H59" s="28">
        <v>2</v>
      </c>
      <c r="I59" s="28">
        <f t="shared" ref="I59:I63" si="8">H59*G59</f>
        <v>2000</v>
      </c>
      <c r="K59" s="142">
        <f t="shared" si="0"/>
        <v>4000</v>
      </c>
      <c r="L59" s="142">
        <f t="shared" si="1"/>
        <v>2000</v>
      </c>
    </row>
    <row r="60" spans="1:12" s="1" customFormat="1" ht="15" x14ac:dyDescent="0.2">
      <c r="A60" s="8"/>
      <c r="B60" s="8"/>
      <c r="C60" s="7" t="s">
        <v>54</v>
      </c>
      <c r="D60" s="11">
        <v>1</v>
      </c>
      <c r="E60" s="9" t="s">
        <v>9</v>
      </c>
      <c r="F60" s="28">
        <v>6500</v>
      </c>
      <c r="G60" s="28">
        <v>1000</v>
      </c>
      <c r="H60" s="28">
        <v>2</v>
      </c>
      <c r="I60" s="28">
        <f t="shared" si="8"/>
        <v>2000</v>
      </c>
      <c r="K60" s="142">
        <f t="shared" si="0"/>
        <v>13000</v>
      </c>
      <c r="L60" s="142">
        <f t="shared" si="1"/>
        <v>2000</v>
      </c>
    </row>
    <row r="61" spans="1:12" s="1" customFormat="1" ht="15" x14ac:dyDescent="0.2">
      <c r="A61" s="8"/>
      <c r="B61" s="8"/>
      <c r="C61" s="7" t="s">
        <v>55</v>
      </c>
      <c r="D61" s="11">
        <v>1</v>
      </c>
      <c r="E61" s="9" t="s">
        <v>9</v>
      </c>
      <c r="F61" s="34">
        <v>4500</v>
      </c>
      <c r="G61" s="34">
        <v>1000</v>
      </c>
      <c r="H61" s="28">
        <v>1</v>
      </c>
      <c r="I61" s="28">
        <f t="shared" si="8"/>
        <v>1000</v>
      </c>
      <c r="K61" s="142">
        <f t="shared" si="0"/>
        <v>4500</v>
      </c>
      <c r="L61" s="142">
        <f t="shared" si="1"/>
        <v>1000</v>
      </c>
    </row>
    <row r="62" spans="1:12" s="1" customFormat="1" ht="15" x14ac:dyDescent="0.2">
      <c r="A62" s="8"/>
      <c r="B62" s="8"/>
      <c r="C62" s="7" t="s">
        <v>56</v>
      </c>
      <c r="D62" s="11">
        <v>1</v>
      </c>
      <c r="E62" s="9" t="s">
        <v>9</v>
      </c>
      <c r="F62" s="34">
        <v>3500</v>
      </c>
      <c r="G62" s="34">
        <v>1000</v>
      </c>
      <c r="H62" s="28">
        <v>1</v>
      </c>
      <c r="I62" s="28">
        <f t="shared" si="8"/>
        <v>1000</v>
      </c>
      <c r="K62" s="142">
        <f t="shared" si="0"/>
        <v>3500</v>
      </c>
      <c r="L62" s="142">
        <f t="shared" si="1"/>
        <v>1000</v>
      </c>
    </row>
    <row r="63" spans="1:12" s="1" customFormat="1" ht="15" x14ac:dyDescent="0.2">
      <c r="A63" s="8"/>
      <c r="B63" s="8"/>
      <c r="C63" s="7" t="s">
        <v>57</v>
      </c>
      <c r="D63" s="11">
        <v>1</v>
      </c>
      <c r="E63" s="9" t="s">
        <v>9</v>
      </c>
      <c r="F63" s="28">
        <v>2500</v>
      </c>
      <c r="G63" s="28">
        <v>1000</v>
      </c>
      <c r="H63" s="28">
        <v>2</v>
      </c>
      <c r="I63" s="28">
        <f t="shared" si="8"/>
        <v>2000</v>
      </c>
      <c r="K63" s="142">
        <f t="shared" si="0"/>
        <v>5000</v>
      </c>
      <c r="L63" s="142">
        <f t="shared" si="1"/>
        <v>2000</v>
      </c>
    </row>
    <row r="64" spans="1:12" s="1" customFormat="1" ht="15" x14ac:dyDescent="0.2">
      <c r="A64" s="5" t="s">
        <v>14</v>
      </c>
      <c r="B64" s="43">
        <v>36792</v>
      </c>
      <c r="C64" s="7" t="s">
        <v>58</v>
      </c>
      <c r="D64" s="24"/>
      <c r="E64" s="24"/>
      <c r="F64" s="26"/>
      <c r="G64" s="26"/>
      <c r="H64" s="26"/>
      <c r="I64" s="26"/>
      <c r="K64" s="142">
        <f t="shared" si="0"/>
        <v>0</v>
      </c>
      <c r="L64" s="142">
        <f t="shared" si="1"/>
        <v>0</v>
      </c>
    </row>
    <row r="65" spans="1:15" s="1" customFormat="1" ht="30" x14ac:dyDescent="0.2">
      <c r="A65" s="9" t="s">
        <v>27</v>
      </c>
      <c r="B65" s="8"/>
      <c r="C65" s="7" t="s">
        <v>59</v>
      </c>
      <c r="D65" s="11">
        <v>1</v>
      </c>
      <c r="E65" s="9" t="s">
        <v>30</v>
      </c>
      <c r="F65" s="28">
        <v>5000</v>
      </c>
      <c r="G65" s="28">
        <v>2000</v>
      </c>
      <c r="H65" s="28">
        <v>0</v>
      </c>
      <c r="I65" s="28">
        <f>H65*G65</f>
        <v>0</v>
      </c>
      <c r="K65" s="142">
        <f t="shared" si="0"/>
        <v>0</v>
      </c>
      <c r="L65" s="142">
        <f t="shared" si="1"/>
        <v>0</v>
      </c>
    </row>
    <row r="66" spans="1:15" s="1" customFormat="1" ht="45" x14ac:dyDescent="0.2">
      <c r="A66" s="9" t="s">
        <v>28</v>
      </c>
      <c r="B66" s="8"/>
      <c r="C66" s="7" t="s">
        <v>60</v>
      </c>
      <c r="D66" s="11">
        <v>1</v>
      </c>
      <c r="E66" s="9" t="s">
        <v>30</v>
      </c>
      <c r="F66" s="28">
        <v>25000</v>
      </c>
      <c r="G66" s="28">
        <v>8000</v>
      </c>
      <c r="H66" s="28">
        <v>1</v>
      </c>
      <c r="I66" s="28">
        <f>H66*G66</f>
        <v>8000</v>
      </c>
      <c r="K66" s="142">
        <f t="shared" si="0"/>
        <v>25000</v>
      </c>
      <c r="L66" s="142">
        <f t="shared" si="1"/>
        <v>8000</v>
      </c>
    </row>
    <row r="67" spans="1:15" s="1" customFormat="1" ht="45" x14ac:dyDescent="0.2">
      <c r="A67" s="9" t="s">
        <v>61</v>
      </c>
      <c r="B67" s="43">
        <v>36792</v>
      </c>
      <c r="C67" s="7" t="s">
        <v>62</v>
      </c>
      <c r="D67" s="11">
        <v>1</v>
      </c>
      <c r="E67" s="9" t="s">
        <v>30</v>
      </c>
      <c r="F67" s="28">
        <v>40000</v>
      </c>
      <c r="G67" s="28">
        <v>20000</v>
      </c>
      <c r="H67" s="28">
        <v>1</v>
      </c>
      <c r="I67" s="28">
        <f>H67*G67</f>
        <v>20000</v>
      </c>
      <c r="K67" s="142">
        <f t="shared" si="0"/>
        <v>40000</v>
      </c>
      <c r="L67" s="142">
        <f t="shared" si="1"/>
        <v>20000</v>
      </c>
    </row>
    <row r="68" spans="1:15" s="1" customFormat="1" ht="30" x14ac:dyDescent="0.2">
      <c r="A68" s="8"/>
      <c r="B68" s="8"/>
      <c r="C68" s="7" t="s">
        <v>74</v>
      </c>
      <c r="D68" s="11">
        <v>1</v>
      </c>
      <c r="E68" s="9" t="s">
        <v>30</v>
      </c>
      <c r="F68" s="28">
        <v>10000</v>
      </c>
      <c r="G68" s="28">
        <v>5000</v>
      </c>
      <c r="H68" s="28">
        <v>1</v>
      </c>
      <c r="I68" s="28">
        <f>H68*G68</f>
        <v>5000</v>
      </c>
      <c r="K68" s="142">
        <f t="shared" si="0"/>
        <v>10000</v>
      </c>
      <c r="L68" s="142">
        <f t="shared" si="1"/>
        <v>5000</v>
      </c>
    </row>
    <row r="69" spans="1:15" s="1" customFormat="1" ht="15" x14ac:dyDescent="0.2">
      <c r="A69" s="5" t="s">
        <v>11</v>
      </c>
      <c r="B69" s="8"/>
      <c r="C69" s="7" t="s">
        <v>82</v>
      </c>
      <c r="D69" s="165"/>
      <c r="E69" s="166"/>
      <c r="F69" s="26"/>
      <c r="G69" s="26"/>
      <c r="H69" s="26"/>
      <c r="I69" s="26"/>
      <c r="K69" s="142">
        <f t="shared" ref="K69:K75" si="9">F69*H69</f>
        <v>0</v>
      </c>
      <c r="L69" s="142">
        <f t="shared" ref="L69:L75" si="10">G69*H69</f>
        <v>0</v>
      </c>
    </row>
    <row r="70" spans="1:15" s="1" customFormat="1" ht="15" x14ac:dyDescent="0.2">
      <c r="A70" s="5" t="s">
        <v>63</v>
      </c>
      <c r="B70" s="8"/>
      <c r="C70" s="7" t="s">
        <v>64</v>
      </c>
      <c r="D70" s="11">
        <v>1</v>
      </c>
      <c r="E70" s="9" t="s">
        <v>30</v>
      </c>
      <c r="F70" s="28">
        <v>5000</v>
      </c>
      <c r="G70" s="28">
        <v>5000</v>
      </c>
      <c r="H70" s="28">
        <v>1</v>
      </c>
      <c r="I70" s="28">
        <f>H70*G70</f>
        <v>5000</v>
      </c>
      <c r="K70" s="142">
        <f t="shared" si="9"/>
        <v>5000</v>
      </c>
      <c r="L70" s="142">
        <f t="shared" si="10"/>
        <v>5000</v>
      </c>
    </row>
    <row r="71" spans="1:15" s="1" customFormat="1" ht="15" x14ac:dyDescent="0.2">
      <c r="A71" s="8"/>
      <c r="B71" s="8"/>
      <c r="C71" s="7" t="s">
        <v>65</v>
      </c>
      <c r="D71" s="11">
        <v>1</v>
      </c>
      <c r="E71" s="9" t="s">
        <v>30</v>
      </c>
      <c r="F71" s="28">
        <v>5000</v>
      </c>
      <c r="G71" s="28">
        <v>5000</v>
      </c>
      <c r="H71" s="28">
        <v>1</v>
      </c>
      <c r="I71" s="28">
        <f>H71*G71</f>
        <v>5000</v>
      </c>
      <c r="K71" s="142">
        <f t="shared" si="9"/>
        <v>5000</v>
      </c>
      <c r="L71" s="142">
        <f t="shared" si="10"/>
        <v>5000</v>
      </c>
    </row>
    <row r="72" spans="1:15" s="1" customFormat="1" ht="15" x14ac:dyDescent="0.2">
      <c r="A72" s="9" t="s">
        <v>66</v>
      </c>
      <c r="B72" s="8"/>
      <c r="C72" s="4" t="s">
        <v>83</v>
      </c>
      <c r="D72" s="165"/>
      <c r="E72" s="166"/>
      <c r="F72" s="26"/>
      <c r="G72" s="26"/>
      <c r="H72" s="26"/>
      <c r="I72" s="26"/>
      <c r="K72" s="142">
        <f t="shared" si="9"/>
        <v>0</v>
      </c>
      <c r="L72" s="142">
        <f t="shared" si="10"/>
        <v>0</v>
      </c>
    </row>
    <row r="73" spans="1:15" s="1" customFormat="1" ht="15" x14ac:dyDescent="0.2">
      <c r="A73" s="8"/>
      <c r="B73" s="8"/>
      <c r="C73" s="7" t="s">
        <v>67</v>
      </c>
      <c r="D73" s="11">
        <v>1</v>
      </c>
      <c r="E73" s="9" t="s">
        <v>30</v>
      </c>
      <c r="F73" s="28">
        <v>0</v>
      </c>
      <c r="G73" s="28">
        <v>60000</v>
      </c>
      <c r="H73" s="28">
        <v>1</v>
      </c>
      <c r="I73" s="28">
        <f>H73*G73</f>
        <v>60000</v>
      </c>
      <c r="K73" s="142">
        <f t="shared" si="9"/>
        <v>0</v>
      </c>
      <c r="L73" s="142">
        <f t="shared" si="10"/>
        <v>60000</v>
      </c>
    </row>
    <row r="74" spans="1:15" s="1" customFormat="1" ht="15" x14ac:dyDescent="0.2">
      <c r="A74" s="5" t="s">
        <v>68</v>
      </c>
      <c r="B74" s="8"/>
      <c r="C74" s="7" t="s">
        <v>84</v>
      </c>
      <c r="D74" s="165"/>
      <c r="E74" s="166"/>
      <c r="F74" s="26"/>
      <c r="G74" s="26"/>
      <c r="H74" s="26"/>
      <c r="I74" s="26"/>
      <c r="K74" s="142">
        <f t="shared" si="9"/>
        <v>0</v>
      </c>
      <c r="L74" s="142">
        <f t="shared" si="10"/>
        <v>0</v>
      </c>
    </row>
    <row r="75" spans="1:15" s="1" customFormat="1" ht="30" x14ac:dyDescent="0.2">
      <c r="A75" s="8"/>
      <c r="B75" s="8"/>
      <c r="C75" s="7" t="s">
        <v>86</v>
      </c>
      <c r="D75" s="11">
        <v>1</v>
      </c>
      <c r="E75" s="9" t="s">
        <v>30</v>
      </c>
      <c r="F75" s="28">
        <v>0</v>
      </c>
      <c r="G75" s="28">
        <v>0</v>
      </c>
      <c r="H75" s="28"/>
      <c r="I75" s="28">
        <f>H75*G75</f>
        <v>0</v>
      </c>
      <c r="K75" s="142">
        <f t="shared" si="9"/>
        <v>0</v>
      </c>
      <c r="L75" s="142">
        <f t="shared" si="10"/>
        <v>0</v>
      </c>
    </row>
    <row r="76" spans="1:15" x14ac:dyDescent="0.25">
      <c r="A76" s="12"/>
      <c r="B76" s="44"/>
      <c r="C76" s="48" t="s">
        <v>69</v>
      </c>
      <c r="D76" s="21"/>
      <c r="E76" s="21"/>
      <c r="F76" s="30"/>
      <c r="G76" s="30"/>
      <c r="H76" s="30"/>
      <c r="I76" s="33">
        <f>SUM(I50:I75)</f>
        <v>128040</v>
      </c>
      <c r="K76" s="143">
        <f>SUM(K4:K75)</f>
        <v>1159670</v>
      </c>
      <c r="L76" s="143">
        <f>SUM(L4:L75)</f>
        <v>424825</v>
      </c>
      <c r="M76" s="143"/>
    </row>
    <row r="77" spans="1:15" x14ac:dyDescent="0.2">
      <c r="A77" s="19"/>
      <c r="B77" s="22"/>
      <c r="C77" s="123" t="s">
        <v>154</v>
      </c>
      <c r="D77" s="25"/>
      <c r="E77" s="25"/>
      <c r="F77" s="27"/>
      <c r="G77" s="27"/>
      <c r="H77" s="27"/>
      <c r="I77" s="36">
        <f>I76+I48+I24</f>
        <v>424825</v>
      </c>
      <c r="K77" s="145">
        <f>K76*11%</f>
        <v>127563.7</v>
      </c>
      <c r="L77" s="145">
        <f>L76*11%</f>
        <v>46730.75</v>
      </c>
      <c r="O77" s="144"/>
    </row>
    <row r="78" spans="1:15" x14ac:dyDescent="0.2">
      <c r="A78" s="19"/>
      <c r="B78" s="22"/>
      <c r="C78" s="123" t="s">
        <v>95</v>
      </c>
      <c r="D78" s="25"/>
      <c r="E78" s="25"/>
      <c r="F78" s="27"/>
      <c r="G78" s="27"/>
      <c r="H78" s="27"/>
      <c r="I78" s="137">
        <f>I77*11%</f>
        <v>46730.75</v>
      </c>
      <c r="K78" s="143">
        <f>K76-K77</f>
        <v>1032106.3</v>
      </c>
      <c r="L78" s="143">
        <f>L76-L77</f>
        <v>378094.25</v>
      </c>
      <c r="M78" s="143">
        <f>L78+K78</f>
        <v>1410200.55</v>
      </c>
    </row>
    <row r="79" spans="1:15" x14ac:dyDescent="0.2">
      <c r="A79" s="19"/>
      <c r="B79" s="22"/>
      <c r="C79" s="123" t="s">
        <v>93</v>
      </c>
      <c r="D79" s="25"/>
      <c r="E79" s="25"/>
      <c r="F79" s="27"/>
      <c r="G79" s="27"/>
      <c r="H79" s="27"/>
      <c r="I79" s="36">
        <f>I77-I78</f>
        <v>378094.25</v>
      </c>
    </row>
    <row r="80" spans="1:15" x14ac:dyDescent="0.2">
      <c r="A80" s="1"/>
      <c r="F80" s="31"/>
      <c r="G80" s="31"/>
      <c r="H80" s="31"/>
      <c r="I80" s="31"/>
    </row>
    <row r="81" spans="1:9" s="50" customFormat="1" ht="15" x14ac:dyDescent="0.2">
      <c r="A81" s="164" t="s">
        <v>94</v>
      </c>
      <c r="B81" s="164"/>
      <c r="C81" s="164"/>
      <c r="D81" s="164"/>
      <c r="E81" s="164"/>
      <c r="F81" s="164"/>
      <c r="G81" s="49"/>
      <c r="H81" s="49"/>
      <c r="I81" s="49"/>
    </row>
    <row r="82" spans="1:9" x14ac:dyDescent="0.2">
      <c r="A82" s="1"/>
      <c r="F82" s="31"/>
      <c r="G82" s="31"/>
      <c r="H82" s="31"/>
      <c r="I82" s="154"/>
    </row>
    <row r="83" spans="1:9" x14ac:dyDescent="0.2">
      <c r="A83" s="1"/>
      <c r="F83" s="31"/>
      <c r="G83" s="31"/>
      <c r="H83" s="31"/>
      <c r="I83" s="31"/>
    </row>
    <row r="84" spans="1:9" x14ac:dyDescent="0.2">
      <c r="A84" s="1"/>
    </row>
    <row r="85" spans="1:9" x14ac:dyDescent="0.2">
      <c r="A85" s="1"/>
    </row>
  </sheetData>
  <mergeCells count="8">
    <mergeCell ref="P43:Q43"/>
    <mergeCell ref="P41:Q41"/>
    <mergeCell ref="H1:I1"/>
    <mergeCell ref="A81:F81"/>
    <mergeCell ref="D69:E69"/>
    <mergeCell ref="D72:E72"/>
    <mergeCell ref="D74:E74"/>
    <mergeCell ref="A1:G1"/>
  </mergeCells>
  <printOptions horizontalCentered="1"/>
  <pageMargins left="0.25" right="0.25" top="0.5" bottom="0.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A70" zoomScaleNormal="100" workbookViewId="0">
      <selection activeCell="H102" sqref="H102"/>
    </sheetView>
  </sheetViews>
  <sheetFormatPr defaultRowHeight="12.75" x14ac:dyDescent="0.2"/>
  <cols>
    <col min="1" max="1" width="7.83203125" style="109" customWidth="1"/>
    <col min="2" max="2" width="14.33203125" style="109" customWidth="1"/>
    <col min="3" max="3" width="86.33203125" style="110" customWidth="1"/>
    <col min="4" max="4" width="8" style="111" bestFit="1" customWidth="1"/>
    <col min="5" max="5" width="7.1640625" style="112" customWidth="1"/>
    <col min="6" max="6" width="12.1640625" style="112" hidden="1" customWidth="1"/>
    <col min="7" max="7" width="15.6640625" style="49" customWidth="1"/>
    <col min="8" max="8" width="10.33203125" style="49" customWidth="1"/>
    <col min="9" max="9" width="15.6640625" style="49" customWidth="1"/>
    <col min="10" max="10" width="65.33203125" style="50" hidden="1" customWidth="1"/>
    <col min="11" max="11" width="11.1640625" style="50" bestFit="1" customWidth="1"/>
    <col min="12" max="12" width="14.1640625" style="50" customWidth="1"/>
    <col min="13" max="13" width="13.5" style="50" customWidth="1"/>
    <col min="14" max="255" width="9.33203125" style="50"/>
    <col min="256" max="256" width="7.83203125" style="50" customWidth="1"/>
    <col min="257" max="257" width="17.5" style="50" bestFit="1" customWidth="1"/>
    <col min="258" max="258" width="79" style="50" customWidth="1"/>
    <col min="259" max="259" width="9.33203125" style="50" bestFit="1" customWidth="1"/>
    <col min="260" max="260" width="7.1640625" style="50" customWidth="1"/>
    <col min="261" max="261" width="12.1640625" style="50" customWidth="1"/>
    <col min="262" max="262" width="14.1640625" style="50" customWidth="1"/>
    <col min="263" max="263" width="12.83203125" style="50" customWidth="1"/>
    <col min="264" max="264" width="15" style="50" customWidth="1"/>
    <col min="265" max="265" width="15.6640625" style="50" customWidth="1"/>
    <col min="266" max="266" width="0" style="50" hidden="1" customWidth="1"/>
    <col min="267" max="267" width="11.1640625" style="50" bestFit="1" customWidth="1"/>
    <col min="268" max="511" width="9.33203125" style="50"/>
    <col min="512" max="512" width="7.83203125" style="50" customWidth="1"/>
    <col min="513" max="513" width="17.5" style="50" bestFit="1" customWidth="1"/>
    <col min="514" max="514" width="79" style="50" customWidth="1"/>
    <col min="515" max="515" width="9.33203125" style="50" bestFit="1" customWidth="1"/>
    <col min="516" max="516" width="7.1640625" style="50" customWidth="1"/>
    <col min="517" max="517" width="12.1640625" style="50" customWidth="1"/>
    <col min="518" max="518" width="14.1640625" style="50" customWidth="1"/>
    <col min="519" max="519" width="12.83203125" style="50" customWidth="1"/>
    <col min="520" max="520" width="15" style="50" customWidth="1"/>
    <col min="521" max="521" width="15.6640625" style="50" customWidth="1"/>
    <col min="522" max="522" width="0" style="50" hidden="1" customWidth="1"/>
    <col min="523" max="523" width="11.1640625" style="50" bestFit="1" customWidth="1"/>
    <col min="524" max="767" width="9.33203125" style="50"/>
    <col min="768" max="768" width="7.83203125" style="50" customWidth="1"/>
    <col min="769" max="769" width="17.5" style="50" bestFit="1" customWidth="1"/>
    <col min="770" max="770" width="79" style="50" customWidth="1"/>
    <col min="771" max="771" width="9.33203125" style="50" bestFit="1" customWidth="1"/>
    <col min="772" max="772" width="7.1640625" style="50" customWidth="1"/>
    <col min="773" max="773" width="12.1640625" style="50" customWidth="1"/>
    <col min="774" max="774" width="14.1640625" style="50" customWidth="1"/>
    <col min="775" max="775" width="12.83203125" style="50" customWidth="1"/>
    <col min="776" max="776" width="15" style="50" customWidth="1"/>
    <col min="777" max="777" width="15.6640625" style="50" customWidth="1"/>
    <col min="778" max="778" width="0" style="50" hidden="1" customWidth="1"/>
    <col min="779" max="779" width="11.1640625" style="50" bestFit="1" customWidth="1"/>
    <col min="780" max="1023" width="9.33203125" style="50"/>
    <col min="1024" max="1024" width="7.83203125" style="50" customWidth="1"/>
    <col min="1025" max="1025" width="17.5" style="50" bestFit="1" customWidth="1"/>
    <col min="1026" max="1026" width="79" style="50" customWidth="1"/>
    <col min="1027" max="1027" width="9.33203125" style="50" bestFit="1" customWidth="1"/>
    <col min="1028" max="1028" width="7.1640625" style="50" customWidth="1"/>
    <col min="1029" max="1029" width="12.1640625" style="50" customWidth="1"/>
    <col min="1030" max="1030" width="14.1640625" style="50" customWidth="1"/>
    <col min="1031" max="1031" width="12.83203125" style="50" customWidth="1"/>
    <col min="1032" max="1032" width="15" style="50" customWidth="1"/>
    <col min="1033" max="1033" width="15.6640625" style="50" customWidth="1"/>
    <col min="1034" max="1034" width="0" style="50" hidden="1" customWidth="1"/>
    <col min="1035" max="1035" width="11.1640625" style="50" bestFit="1" customWidth="1"/>
    <col min="1036" max="1279" width="9.33203125" style="50"/>
    <col min="1280" max="1280" width="7.83203125" style="50" customWidth="1"/>
    <col min="1281" max="1281" width="17.5" style="50" bestFit="1" customWidth="1"/>
    <col min="1282" max="1282" width="79" style="50" customWidth="1"/>
    <col min="1283" max="1283" width="9.33203125" style="50" bestFit="1" customWidth="1"/>
    <col min="1284" max="1284" width="7.1640625" style="50" customWidth="1"/>
    <col min="1285" max="1285" width="12.1640625" style="50" customWidth="1"/>
    <col min="1286" max="1286" width="14.1640625" style="50" customWidth="1"/>
    <col min="1287" max="1287" width="12.83203125" style="50" customWidth="1"/>
    <col min="1288" max="1288" width="15" style="50" customWidth="1"/>
    <col min="1289" max="1289" width="15.6640625" style="50" customWidth="1"/>
    <col min="1290" max="1290" width="0" style="50" hidden="1" customWidth="1"/>
    <col min="1291" max="1291" width="11.1640625" style="50" bestFit="1" customWidth="1"/>
    <col min="1292" max="1535" width="9.33203125" style="50"/>
    <col min="1536" max="1536" width="7.83203125" style="50" customWidth="1"/>
    <col min="1537" max="1537" width="17.5" style="50" bestFit="1" customWidth="1"/>
    <col min="1538" max="1538" width="79" style="50" customWidth="1"/>
    <col min="1539" max="1539" width="9.33203125" style="50" bestFit="1" customWidth="1"/>
    <col min="1540" max="1540" width="7.1640625" style="50" customWidth="1"/>
    <col min="1541" max="1541" width="12.1640625" style="50" customWidth="1"/>
    <col min="1542" max="1542" width="14.1640625" style="50" customWidth="1"/>
    <col min="1543" max="1543" width="12.83203125" style="50" customWidth="1"/>
    <col min="1544" max="1544" width="15" style="50" customWidth="1"/>
    <col min="1545" max="1545" width="15.6640625" style="50" customWidth="1"/>
    <col min="1546" max="1546" width="0" style="50" hidden="1" customWidth="1"/>
    <col min="1547" max="1547" width="11.1640625" style="50" bestFit="1" customWidth="1"/>
    <col min="1548" max="1791" width="9.33203125" style="50"/>
    <col min="1792" max="1792" width="7.83203125" style="50" customWidth="1"/>
    <col min="1793" max="1793" width="17.5" style="50" bestFit="1" customWidth="1"/>
    <col min="1794" max="1794" width="79" style="50" customWidth="1"/>
    <col min="1795" max="1795" width="9.33203125" style="50" bestFit="1" customWidth="1"/>
    <col min="1796" max="1796" width="7.1640625" style="50" customWidth="1"/>
    <col min="1797" max="1797" width="12.1640625" style="50" customWidth="1"/>
    <col min="1798" max="1798" width="14.1640625" style="50" customWidth="1"/>
    <col min="1799" max="1799" width="12.83203125" style="50" customWidth="1"/>
    <col min="1800" max="1800" width="15" style="50" customWidth="1"/>
    <col min="1801" max="1801" width="15.6640625" style="50" customWidth="1"/>
    <col min="1802" max="1802" width="0" style="50" hidden="1" customWidth="1"/>
    <col min="1803" max="1803" width="11.1640625" style="50" bestFit="1" customWidth="1"/>
    <col min="1804" max="2047" width="9.33203125" style="50"/>
    <col min="2048" max="2048" width="7.83203125" style="50" customWidth="1"/>
    <col min="2049" max="2049" width="17.5" style="50" bestFit="1" customWidth="1"/>
    <col min="2050" max="2050" width="79" style="50" customWidth="1"/>
    <col min="2051" max="2051" width="9.33203125" style="50" bestFit="1" customWidth="1"/>
    <col min="2052" max="2052" width="7.1640625" style="50" customWidth="1"/>
    <col min="2053" max="2053" width="12.1640625" style="50" customWidth="1"/>
    <col min="2054" max="2054" width="14.1640625" style="50" customWidth="1"/>
    <col min="2055" max="2055" width="12.83203125" style="50" customWidth="1"/>
    <col min="2056" max="2056" width="15" style="50" customWidth="1"/>
    <col min="2057" max="2057" width="15.6640625" style="50" customWidth="1"/>
    <col min="2058" max="2058" width="0" style="50" hidden="1" customWidth="1"/>
    <col min="2059" max="2059" width="11.1640625" style="50" bestFit="1" customWidth="1"/>
    <col min="2060" max="2303" width="9.33203125" style="50"/>
    <col min="2304" max="2304" width="7.83203125" style="50" customWidth="1"/>
    <col min="2305" max="2305" width="17.5" style="50" bestFit="1" customWidth="1"/>
    <col min="2306" max="2306" width="79" style="50" customWidth="1"/>
    <col min="2307" max="2307" width="9.33203125" style="50" bestFit="1" customWidth="1"/>
    <col min="2308" max="2308" width="7.1640625" style="50" customWidth="1"/>
    <col min="2309" max="2309" width="12.1640625" style="50" customWidth="1"/>
    <col min="2310" max="2310" width="14.1640625" style="50" customWidth="1"/>
    <col min="2311" max="2311" width="12.83203125" style="50" customWidth="1"/>
    <col min="2312" max="2312" width="15" style="50" customWidth="1"/>
    <col min="2313" max="2313" width="15.6640625" style="50" customWidth="1"/>
    <col min="2314" max="2314" width="0" style="50" hidden="1" customWidth="1"/>
    <col min="2315" max="2315" width="11.1640625" style="50" bestFit="1" customWidth="1"/>
    <col min="2316" max="2559" width="9.33203125" style="50"/>
    <col min="2560" max="2560" width="7.83203125" style="50" customWidth="1"/>
    <col min="2561" max="2561" width="17.5" style="50" bestFit="1" customWidth="1"/>
    <col min="2562" max="2562" width="79" style="50" customWidth="1"/>
    <col min="2563" max="2563" width="9.33203125" style="50" bestFit="1" customWidth="1"/>
    <col min="2564" max="2564" width="7.1640625" style="50" customWidth="1"/>
    <col min="2565" max="2565" width="12.1640625" style="50" customWidth="1"/>
    <col min="2566" max="2566" width="14.1640625" style="50" customWidth="1"/>
    <col min="2567" max="2567" width="12.83203125" style="50" customWidth="1"/>
    <col min="2568" max="2568" width="15" style="50" customWidth="1"/>
    <col min="2569" max="2569" width="15.6640625" style="50" customWidth="1"/>
    <col min="2570" max="2570" width="0" style="50" hidden="1" customWidth="1"/>
    <col min="2571" max="2571" width="11.1640625" style="50" bestFit="1" customWidth="1"/>
    <col min="2572" max="2815" width="9.33203125" style="50"/>
    <col min="2816" max="2816" width="7.83203125" style="50" customWidth="1"/>
    <col min="2817" max="2817" width="17.5" style="50" bestFit="1" customWidth="1"/>
    <col min="2818" max="2818" width="79" style="50" customWidth="1"/>
    <col min="2819" max="2819" width="9.33203125" style="50" bestFit="1" customWidth="1"/>
    <col min="2820" max="2820" width="7.1640625" style="50" customWidth="1"/>
    <col min="2821" max="2821" width="12.1640625" style="50" customWidth="1"/>
    <col min="2822" max="2822" width="14.1640625" style="50" customWidth="1"/>
    <col min="2823" max="2823" width="12.83203125" style="50" customWidth="1"/>
    <col min="2824" max="2824" width="15" style="50" customWidth="1"/>
    <col min="2825" max="2825" width="15.6640625" style="50" customWidth="1"/>
    <col min="2826" max="2826" width="0" style="50" hidden="1" customWidth="1"/>
    <col min="2827" max="2827" width="11.1640625" style="50" bestFit="1" customWidth="1"/>
    <col min="2828" max="3071" width="9.33203125" style="50"/>
    <col min="3072" max="3072" width="7.83203125" style="50" customWidth="1"/>
    <col min="3073" max="3073" width="17.5" style="50" bestFit="1" customWidth="1"/>
    <col min="3074" max="3074" width="79" style="50" customWidth="1"/>
    <col min="3075" max="3075" width="9.33203125" style="50" bestFit="1" customWidth="1"/>
    <col min="3076" max="3076" width="7.1640625" style="50" customWidth="1"/>
    <col min="3077" max="3077" width="12.1640625" style="50" customWidth="1"/>
    <col min="3078" max="3078" width="14.1640625" style="50" customWidth="1"/>
    <col min="3079" max="3079" width="12.83203125" style="50" customWidth="1"/>
    <col min="3080" max="3080" width="15" style="50" customWidth="1"/>
    <col min="3081" max="3081" width="15.6640625" style="50" customWidth="1"/>
    <col min="3082" max="3082" width="0" style="50" hidden="1" customWidth="1"/>
    <col min="3083" max="3083" width="11.1640625" style="50" bestFit="1" customWidth="1"/>
    <col min="3084" max="3327" width="9.33203125" style="50"/>
    <col min="3328" max="3328" width="7.83203125" style="50" customWidth="1"/>
    <col min="3329" max="3329" width="17.5" style="50" bestFit="1" customWidth="1"/>
    <col min="3330" max="3330" width="79" style="50" customWidth="1"/>
    <col min="3331" max="3331" width="9.33203125" style="50" bestFit="1" customWidth="1"/>
    <col min="3332" max="3332" width="7.1640625" style="50" customWidth="1"/>
    <col min="3333" max="3333" width="12.1640625" style="50" customWidth="1"/>
    <col min="3334" max="3334" width="14.1640625" style="50" customWidth="1"/>
    <col min="3335" max="3335" width="12.83203125" style="50" customWidth="1"/>
    <col min="3336" max="3336" width="15" style="50" customWidth="1"/>
    <col min="3337" max="3337" width="15.6640625" style="50" customWidth="1"/>
    <col min="3338" max="3338" width="0" style="50" hidden="1" customWidth="1"/>
    <col min="3339" max="3339" width="11.1640625" style="50" bestFit="1" customWidth="1"/>
    <col min="3340" max="3583" width="9.33203125" style="50"/>
    <col min="3584" max="3584" width="7.83203125" style="50" customWidth="1"/>
    <col min="3585" max="3585" width="17.5" style="50" bestFit="1" customWidth="1"/>
    <col min="3586" max="3586" width="79" style="50" customWidth="1"/>
    <col min="3587" max="3587" width="9.33203125" style="50" bestFit="1" customWidth="1"/>
    <col min="3588" max="3588" width="7.1640625" style="50" customWidth="1"/>
    <col min="3589" max="3589" width="12.1640625" style="50" customWidth="1"/>
    <col min="3590" max="3590" width="14.1640625" style="50" customWidth="1"/>
    <col min="3591" max="3591" width="12.83203125" style="50" customWidth="1"/>
    <col min="3592" max="3592" width="15" style="50" customWidth="1"/>
    <col min="3593" max="3593" width="15.6640625" style="50" customWidth="1"/>
    <col min="3594" max="3594" width="0" style="50" hidden="1" customWidth="1"/>
    <col min="3595" max="3595" width="11.1640625" style="50" bestFit="1" customWidth="1"/>
    <col min="3596" max="3839" width="9.33203125" style="50"/>
    <col min="3840" max="3840" width="7.83203125" style="50" customWidth="1"/>
    <col min="3841" max="3841" width="17.5" style="50" bestFit="1" customWidth="1"/>
    <col min="3842" max="3842" width="79" style="50" customWidth="1"/>
    <col min="3843" max="3843" width="9.33203125" style="50" bestFit="1" customWidth="1"/>
    <col min="3844" max="3844" width="7.1640625" style="50" customWidth="1"/>
    <col min="3845" max="3845" width="12.1640625" style="50" customWidth="1"/>
    <col min="3846" max="3846" width="14.1640625" style="50" customWidth="1"/>
    <col min="3847" max="3847" width="12.83203125" style="50" customWidth="1"/>
    <col min="3848" max="3848" width="15" style="50" customWidth="1"/>
    <col min="3849" max="3849" width="15.6640625" style="50" customWidth="1"/>
    <col min="3850" max="3850" width="0" style="50" hidden="1" customWidth="1"/>
    <col min="3851" max="3851" width="11.1640625" style="50" bestFit="1" customWidth="1"/>
    <col min="3852" max="4095" width="9.33203125" style="50"/>
    <col min="4096" max="4096" width="7.83203125" style="50" customWidth="1"/>
    <col min="4097" max="4097" width="17.5" style="50" bestFit="1" customWidth="1"/>
    <col min="4098" max="4098" width="79" style="50" customWidth="1"/>
    <col min="4099" max="4099" width="9.33203125" style="50" bestFit="1" customWidth="1"/>
    <col min="4100" max="4100" width="7.1640625" style="50" customWidth="1"/>
    <col min="4101" max="4101" width="12.1640625" style="50" customWidth="1"/>
    <col min="4102" max="4102" width="14.1640625" style="50" customWidth="1"/>
    <col min="4103" max="4103" width="12.83203125" style="50" customWidth="1"/>
    <col min="4104" max="4104" width="15" style="50" customWidth="1"/>
    <col min="4105" max="4105" width="15.6640625" style="50" customWidth="1"/>
    <col min="4106" max="4106" width="0" style="50" hidden="1" customWidth="1"/>
    <col min="4107" max="4107" width="11.1640625" style="50" bestFit="1" customWidth="1"/>
    <col min="4108" max="4351" width="9.33203125" style="50"/>
    <col min="4352" max="4352" width="7.83203125" style="50" customWidth="1"/>
    <col min="4353" max="4353" width="17.5" style="50" bestFit="1" customWidth="1"/>
    <col min="4354" max="4354" width="79" style="50" customWidth="1"/>
    <col min="4355" max="4355" width="9.33203125" style="50" bestFit="1" customWidth="1"/>
    <col min="4356" max="4356" width="7.1640625" style="50" customWidth="1"/>
    <col min="4357" max="4357" width="12.1640625" style="50" customWidth="1"/>
    <col min="4358" max="4358" width="14.1640625" style="50" customWidth="1"/>
    <col min="4359" max="4359" width="12.83203125" style="50" customWidth="1"/>
    <col min="4360" max="4360" width="15" style="50" customWidth="1"/>
    <col min="4361" max="4361" width="15.6640625" style="50" customWidth="1"/>
    <col min="4362" max="4362" width="0" style="50" hidden="1" customWidth="1"/>
    <col min="4363" max="4363" width="11.1640625" style="50" bestFit="1" customWidth="1"/>
    <col min="4364" max="4607" width="9.33203125" style="50"/>
    <col min="4608" max="4608" width="7.83203125" style="50" customWidth="1"/>
    <col min="4609" max="4609" width="17.5" style="50" bestFit="1" customWidth="1"/>
    <col min="4610" max="4610" width="79" style="50" customWidth="1"/>
    <col min="4611" max="4611" width="9.33203125" style="50" bestFit="1" customWidth="1"/>
    <col min="4612" max="4612" width="7.1640625" style="50" customWidth="1"/>
    <col min="4613" max="4613" width="12.1640625" style="50" customWidth="1"/>
    <col min="4614" max="4614" width="14.1640625" style="50" customWidth="1"/>
    <col min="4615" max="4615" width="12.83203125" style="50" customWidth="1"/>
    <col min="4616" max="4616" width="15" style="50" customWidth="1"/>
    <col min="4617" max="4617" width="15.6640625" style="50" customWidth="1"/>
    <col min="4618" max="4618" width="0" style="50" hidden="1" customWidth="1"/>
    <col min="4619" max="4619" width="11.1640625" style="50" bestFit="1" customWidth="1"/>
    <col min="4620" max="4863" width="9.33203125" style="50"/>
    <col min="4864" max="4864" width="7.83203125" style="50" customWidth="1"/>
    <col min="4865" max="4865" width="17.5" style="50" bestFit="1" customWidth="1"/>
    <col min="4866" max="4866" width="79" style="50" customWidth="1"/>
    <col min="4867" max="4867" width="9.33203125" style="50" bestFit="1" customWidth="1"/>
    <col min="4868" max="4868" width="7.1640625" style="50" customWidth="1"/>
    <col min="4869" max="4869" width="12.1640625" style="50" customWidth="1"/>
    <col min="4870" max="4870" width="14.1640625" style="50" customWidth="1"/>
    <col min="4871" max="4871" width="12.83203125" style="50" customWidth="1"/>
    <col min="4872" max="4872" width="15" style="50" customWidth="1"/>
    <col min="4873" max="4873" width="15.6640625" style="50" customWidth="1"/>
    <col min="4874" max="4874" width="0" style="50" hidden="1" customWidth="1"/>
    <col min="4875" max="4875" width="11.1640625" style="50" bestFit="1" customWidth="1"/>
    <col min="4876" max="5119" width="9.33203125" style="50"/>
    <col min="5120" max="5120" width="7.83203125" style="50" customWidth="1"/>
    <col min="5121" max="5121" width="17.5" style="50" bestFit="1" customWidth="1"/>
    <col min="5122" max="5122" width="79" style="50" customWidth="1"/>
    <col min="5123" max="5123" width="9.33203125" style="50" bestFit="1" customWidth="1"/>
    <col min="5124" max="5124" width="7.1640625" style="50" customWidth="1"/>
    <col min="5125" max="5125" width="12.1640625" style="50" customWidth="1"/>
    <col min="5126" max="5126" width="14.1640625" style="50" customWidth="1"/>
    <col min="5127" max="5127" width="12.83203125" style="50" customWidth="1"/>
    <col min="5128" max="5128" width="15" style="50" customWidth="1"/>
    <col min="5129" max="5129" width="15.6640625" style="50" customWidth="1"/>
    <col min="5130" max="5130" width="0" style="50" hidden="1" customWidth="1"/>
    <col min="5131" max="5131" width="11.1640625" style="50" bestFit="1" customWidth="1"/>
    <col min="5132" max="5375" width="9.33203125" style="50"/>
    <col min="5376" max="5376" width="7.83203125" style="50" customWidth="1"/>
    <col min="5377" max="5377" width="17.5" style="50" bestFit="1" customWidth="1"/>
    <col min="5378" max="5378" width="79" style="50" customWidth="1"/>
    <col min="5379" max="5379" width="9.33203125" style="50" bestFit="1" customWidth="1"/>
    <col min="5380" max="5380" width="7.1640625" style="50" customWidth="1"/>
    <col min="5381" max="5381" width="12.1640625" style="50" customWidth="1"/>
    <col min="5382" max="5382" width="14.1640625" style="50" customWidth="1"/>
    <col min="5383" max="5383" width="12.83203125" style="50" customWidth="1"/>
    <col min="5384" max="5384" width="15" style="50" customWidth="1"/>
    <col min="5385" max="5385" width="15.6640625" style="50" customWidth="1"/>
    <col min="5386" max="5386" width="0" style="50" hidden="1" customWidth="1"/>
    <col min="5387" max="5387" width="11.1640625" style="50" bestFit="1" customWidth="1"/>
    <col min="5388" max="5631" width="9.33203125" style="50"/>
    <col min="5632" max="5632" width="7.83203125" style="50" customWidth="1"/>
    <col min="5633" max="5633" width="17.5" style="50" bestFit="1" customWidth="1"/>
    <col min="5634" max="5634" width="79" style="50" customWidth="1"/>
    <col min="5635" max="5635" width="9.33203125" style="50" bestFit="1" customWidth="1"/>
    <col min="5636" max="5636" width="7.1640625" style="50" customWidth="1"/>
    <col min="5637" max="5637" width="12.1640625" style="50" customWidth="1"/>
    <col min="5638" max="5638" width="14.1640625" style="50" customWidth="1"/>
    <col min="5639" max="5639" width="12.83203125" style="50" customWidth="1"/>
    <col min="5640" max="5640" width="15" style="50" customWidth="1"/>
    <col min="5641" max="5641" width="15.6640625" style="50" customWidth="1"/>
    <col min="5642" max="5642" width="0" style="50" hidden="1" customWidth="1"/>
    <col min="5643" max="5643" width="11.1640625" style="50" bestFit="1" customWidth="1"/>
    <col min="5644" max="5887" width="9.33203125" style="50"/>
    <col min="5888" max="5888" width="7.83203125" style="50" customWidth="1"/>
    <col min="5889" max="5889" width="17.5" style="50" bestFit="1" customWidth="1"/>
    <col min="5890" max="5890" width="79" style="50" customWidth="1"/>
    <col min="5891" max="5891" width="9.33203125" style="50" bestFit="1" customWidth="1"/>
    <col min="5892" max="5892" width="7.1640625" style="50" customWidth="1"/>
    <col min="5893" max="5893" width="12.1640625" style="50" customWidth="1"/>
    <col min="5894" max="5894" width="14.1640625" style="50" customWidth="1"/>
    <col min="5895" max="5895" width="12.83203125" style="50" customWidth="1"/>
    <col min="5896" max="5896" width="15" style="50" customWidth="1"/>
    <col min="5897" max="5897" width="15.6640625" style="50" customWidth="1"/>
    <col min="5898" max="5898" width="0" style="50" hidden="1" customWidth="1"/>
    <col min="5899" max="5899" width="11.1640625" style="50" bestFit="1" customWidth="1"/>
    <col min="5900" max="6143" width="9.33203125" style="50"/>
    <col min="6144" max="6144" width="7.83203125" style="50" customWidth="1"/>
    <col min="6145" max="6145" width="17.5" style="50" bestFit="1" customWidth="1"/>
    <col min="6146" max="6146" width="79" style="50" customWidth="1"/>
    <col min="6147" max="6147" width="9.33203125" style="50" bestFit="1" customWidth="1"/>
    <col min="6148" max="6148" width="7.1640625" style="50" customWidth="1"/>
    <col min="6149" max="6149" width="12.1640625" style="50" customWidth="1"/>
    <col min="6150" max="6150" width="14.1640625" style="50" customWidth="1"/>
    <col min="6151" max="6151" width="12.83203125" style="50" customWidth="1"/>
    <col min="6152" max="6152" width="15" style="50" customWidth="1"/>
    <col min="6153" max="6153" width="15.6640625" style="50" customWidth="1"/>
    <col min="6154" max="6154" width="0" style="50" hidden="1" customWidth="1"/>
    <col min="6155" max="6155" width="11.1640625" style="50" bestFit="1" customWidth="1"/>
    <col min="6156" max="6399" width="9.33203125" style="50"/>
    <col min="6400" max="6400" width="7.83203125" style="50" customWidth="1"/>
    <col min="6401" max="6401" width="17.5" style="50" bestFit="1" customWidth="1"/>
    <col min="6402" max="6402" width="79" style="50" customWidth="1"/>
    <col min="6403" max="6403" width="9.33203125" style="50" bestFit="1" customWidth="1"/>
    <col min="6404" max="6404" width="7.1640625" style="50" customWidth="1"/>
    <col min="6405" max="6405" width="12.1640625" style="50" customWidth="1"/>
    <col min="6406" max="6406" width="14.1640625" style="50" customWidth="1"/>
    <col min="6407" max="6407" width="12.83203125" style="50" customWidth="1"/>
    <col min="6408" max="6408" width="15" style="50" customWidth="1"/>
    <col min="6409" max="6409" width="15.6640625" style="50" customWidth="1"/>
    <col min="6410" max="6410" width="0" style="50" hidden="1" customWidth="1"/>
    <col min="6411" max="6411" width="11.1640625" style="50" bestFit="1" customWidth="1"/>
    <col min="6412" max="6655" width="9.33203125" style="50"/>
    <col min="6656" max="6656" width="7.83203125" style="50" customWidth="1"/>
    <col min="6657" max="6657" width="17.5" style="50" bestFit="1" customWidth="1"/>
    <col min="6658" max="6658" width="79" style="50" customWidth="1"/>
    <col min="6659" max="6659" width="9.33203125" style="50" bestFit="1" customWidth="1"/>
    <col min="6660" max="6660" width="7.1640625" style="50" customWidth="1"/>
    <col min="6661" max="6661" width="12.1640625" style="50" customWidth="1"/>
    <col min="6662" max="6662" width="14.1640625" style="50" customWidth="1"/>
    <col min="6663" max="6663" width="12.83203125" style="50" customWidth="1"/>
    <col min="6664" max="6664" width="15" style="50" customWidth="1"/>
    <col min="6665" max="6665" width="15.6640625" style="50" customWidth="1"/>
    <col min="6666" max="6666" width="0" style="50" hidden="1" customWidth="1"/>
    <col min="6667" max="6667" width="11.1640625" style="50" bestFit="1" customWidth="1"/>
    <col min="6668" max="6911" width="9.33203125" style="50"/>
    <col min="6912" max="6912" width="7.83203125" style="50" customWidth="1"/>
    <col min="6913" max="6913" width="17.5" style="50" bestFit="1" customWidth="1"/>
    <col min="6914" max="6914" width="79" style="50" customWidth="1"/>
    <col min="6915" max="6915" width="9.33203125" style="50" bestFit="1" customWidth="1"/>
    <col min="6916" max="6916" width="7.1640625" style="50" customWidth="1"/>
    <col min="6917" max="6917" width="12.1640625" style="50" customWidth="1"/>
    <col min="6918" max="6918" width="14.1640625" style="50" customWidth="1"/>
    <col min="6919" max="6919" width="12.83203125" style="50" customWidth="1"/>
    <col min="6920" max="6920" width="15" style="50" customWidth="1"/>
    <col min="6921" max="6921" width="15.6640625" style="50" customWidth="1"/>
    <col min="6922" max="6922" width="0" style="50" hidden="1" customWidth="1"/>
    <col min="6923" max="6923" width="11.1640625" style="50" bestFit="1" customWidth="1"/>
    <col min="6924" max="7167" width="9.33203125" style="50"/>
    <col min="7168" max="7168" width="7.83203125" style="50" customWidth="1"/>
    <col min="7169" max="7169" width="17.5" style="50" bestFit="1" customWidth="1"/>
    <col min="7170" max="7170" width="79" style="50" customWidth="1"/>
    <col min="7171" max="7171" width="9.33203125" style="50" bestFit="1" customWidth="1"/>
    <col min="7172" max="7172" width="7.1640625" style="50" customWidth="1"/>
    <col min="7173" max="7173" width="12.1640625" style="50" customWidth="1"/>
    <col min="7174" max="7174" width="14.1640625" style="50" customWidth="1"/>
    <col min="7175" max="7175" width="12.83203125" style="50" customWidth="1"/>
    <col min="7176" max="7176" width="15" style="50" customWidth="1"/>
    <col min="7177" max="7177" width="15.6640625" style="50" customWidth="1"/>
    <col min="7178" max="7178" width="0" style="50" hidden="1" customWidth="1"/>
    <col min="7179" max="7179" width="11.1640625" style="50" bestFit="1" customWidth="1"/>
    <col min="7180" max="7423" width="9.33203125" style="50"/>
    <col min="7424" max="7424" width="7.83203125" style="50" customWidth="1"/>
    <col min="7425" max="7425" width="17.5" style="50" bestFit="1" customWidth="1"/>
    <col min="7426" max="7426" width="79" style="50" customWidth="1"/>
    <col min="7427" max="7427" width="9.33203125" style="50" bestFit="1" customWidth="1"/>
    <col min="7428" max="7428" width="7.1640625" style="50" customWidth="1"/>
    <col min="7429" max="7429" width="12.1640625" style="50" customWidth="1"/>
    <col min="7430" max="7430" width="14.1640625" style="50" customWidth="1"/>
    <col min="7431" max="7431" width="12.83203125" style="50" customWidth="1"/>
    <col min="7432" max="7432" width="15" style="50" customWidth="1"/>
    <col min="7433" max="7433" width="15.6640625" style="50" customWidth="1"/>
    <col min="7434" max="7434" width="0" style="50" hidden="1" customWidth="1"/>
    <col min="7435" max="7435" width="11.1640625" style="50" bestFit="1" customWidth="1"/>
    <col min="7436" max="7679" width="9.33203125" style="50"/>
    <col min="7680" max="7680" width="7.83203125" style="50" customWidth="1"/>
    <col min="7681" max="7681" width="17.5" style="50" bestFit="1" customWidth="1"/>
    <col min="7682" max="7682" width="79" style="50" customWidth="1"/>
    <col min="7683" max="7683" width="9.33203125" style="50" bestFit="1" customWidth="1"/>
    <col min="7684" max="7684" width="7.1640625" style="50" customWidth="1"/>
    <col min="7685" max="7685" width="12.1640625" style="50" customWidth="1"/>
    <col min="7686" max="7686" width="14.1640625" style="50" customWidth="1"/>
    <col min="7687" max="7687" width="12.83203125" style="50" customWidth="1"/>
    <col min="7688" max="7688" width="15" style="50" customWidth="1"/>
    <col min="7689" max="7689" width="15.6640625" style="50" customWidth="1"/>
    <col min="7690" max="7690" width="0" style="50" hidden="1" customWidth="1"/>
    <col min="7691" max="7691" width="11.1640625" style="50" bestFit="1" customWidth="1"/>
    <col min="7692" max="7935" width="9.33203125" style="50"/>
    <col min="7936" max="7936" width="7.83203125" style="50" customWidth="1"/>
    <col min="7937" max="7937" width="17.5" style="50" bestFit="1" customWidth="1"/>
    <col min="7938" max="7938" width="79" style="50" customWidth="1"/>
    <col min="7939" max="7939" width="9.33203125" style="50" bestFit="1" customWidth="1"/>
    <col min="7940" max="7940" width="7.1640625" style="50" customWidth="1"/>
    <col min="7941" max="7941" width="12.1640625" style="50" customWidth="1"/>
    <col min="7942" max="7942" width="14.1640625" style="50" customWidth="1"/>
    <col min="7943" max="7943" width="12.83203125" style="50" customWidth="1"/>
    <col min="7944" max="7944" width="15" style="50" customWidth="1"/>
    <col min="7945" max="7945" width="15.6640625" style="50" customWidth="1"/>
    <col min="7946" max="7946" width="0" style="50" hidden="1" customWidth="1"/>
    <col min="7947" max="7947" width="11.1640625" style="50" bestFit="1" customWidth="1"/>
    <col min="7948" max="8191" width="9.33203125" style="50"/>
    <col min="8192" max="8192" width="7.83203125" style="50" customWidth="1"/>
    <col min="8193" max="8193" width="17.5" style="50" bestFit="1" customWidth="1"/>
    <col min="8194" max="8194" width="79" style="50" customWidth="1"/>
    <col min="8195" max="8195" width="9.33203125" style="50" bestFit="1" customWidth="1"/>
    <col min="8196" max="8196" width="7.1640625" style="50" customWidth="1"/>
    <col min="8197" max="8197" width="12.1640625" style="50" customWidth="1"/>
    <col min="8198" max="8198" width="14.1640625" style="50" customWidth="1"/>
    <col min="8199" max="8199" width="12.83203125" style="50" customWidth="1"/>
    <col min="8200" max="8200" width="15" style="50" customWidth="1"/>
    <col min="8201" max="8201" width="15.6640625" style="50" customWidth="1"/>
    <col min="8202" max="8202" width="0" style="50" hidden="1" customWidth="1"/>
    <col min="8203" max="8203" width="11.1640625" style="50" bestFit="1" customWidth="1"/>
    <col min="8204" max="8447" width="9.33203125" style="50"/>
    <col min="8448" max="8448" width="7.83203125" style="50" customWidth="1"/>
    <col min="8449" max="8449" width="17.5" style="50" bestFit="1" customWidth="1"/>
    <col min="8450" max="8450" width="79" style="50" customWidth="1"/>
    <col min="8451" max="8451" width="9.33203125" style="50" bestFit="1" customWidth="1"/>
    <col min="8452" max="8452" width="7.1640625" style="50" customWidth="1"/>
    <col min="8453" max="8453" width="12.1640625" style="50" customWidth="1"/>
    <col min="8454" max="8454" width="14.1640625" style="50" customWidth="1"/>
    <col min="8455" max="8455" width="12.83203125" style="50" customWidth="1"/>
    <col min="8456" max="8456" width="15" style="50" customWidth="1"/>
    <col min="8457" max="8457" width="15.6640625" style="50" customWidth="1"/>
    <col min="8458" max="8458" width="0" style="50" hidden="1" customWidth="1"/>
    <col min="8459" max="8459" width="11.1640625" style="50" bestFit="1" customWidth="1"/>
    <col min="8460" max="8703" width="9.33203125" style="50"/>
    <col min="8704" max="8704" width="7.83203125" style="50" customWidth="1"/>
    <col min="8705" max="8705" width="17.5" style="50" bestFit="1" customWidth="1"/>
    <col min="8706" max="8706" width="79" style="50" customWidth="1"/>
    <col min="8707" max="8707" width="9.33203125" style="50" bestFit="1" customWidth="1"/>
    <col min="8708" max="8708" width="7.1640625" style="50" customWidth="1"/>
    <col min="8709" max="8709" width="12.1640625" style="50" customWidth="1"/>
    <col min="8710" max="8710" width="14.1640625" style="50" customWidth="1"/>
    <col min="8711" max="8711" width="12.83203125" style="50" customWidth="1"/>
    <col min="8712" max="8712" width="15" style="50" customWidth="1"/>
    <col min="8713" max="8713" width="15.6640625" style="50" customWidth="1"/>
    <col min="8714" max="8714" width="0" style="50" hidden="1" customWidth="1"/>
    <col min="8715" max="8715" width="11.1640625" style="50" bestFit="1" customWidth="1"/>
    <col min="8716" max="8959" width="9.33203125" style="50"/>
    <col min="8960" max="8960" width="7.83203125" style="50" customWidth="1"/>
    <col min="8961" max="8961" width="17.5" style="50" bestFit="1" customWidth="1"/>
    <col min="8962" max="8962" width="79" style="50" customWidth="1"/>
    <col min="8963" max="8963" width="9.33203125" style="50" bestFit="1" customWidth="1"/>
    <col min="8964" max="8964" width="7.1640625" style="50" customWidth="1"/>
    <col min="8965" max="8965" width="12.1640625" style="50" customWidth="1"/>
    <col min="8966" max="8966" width="14.1640625" style="50" customWidth="1"/>
    <col min="8967" max="8967" width="12.83203125" style="50" customWidth="1"/>
    <col min="8968" max="8968" width="15" style="50" customWidth="1"/>
    <col min="8969" max="8969" width="15.6640625" style="50" customWidth="1"/>
    <col min="8970" max="8970" width="0" style="50" hidden="1" customWidth="1"/>
    <col min="8971" max="8971" width="11.1640625" style="50" bestFit="1" customWidth="1"/>
    <col min="8972" max="9215" width="9.33203125" style="50"/>
    <col min="9216" max="9216" width="7.83203125" style="50" customWidth="1"/>
    <col min="9217" max="9217" width="17.5" style="50" bestFit="1" customWidth="1"/>
    <col min="9218" max="9218" width="79" style="50" customWidth="1"/>
    <col min="9219" max="9219" width="9.33203125" style="50" bestFit="1" customWidth="1"/>
    <col min="9220" max="9220" width="7.1640625" style="50" customWidth="1"/>
    <col min="9221" max="9221" width="12.1640625" style="50" customWidth="1"/>
    <col min="9222" max="9222" width="14.1640625" style="50" customWidth="1"/>
    <col min="9223" max="9223" width="12.83203125" style="50" customWidth="1"/>
    <col min="9224" max="9224" width="15" style="50" customWidth="1"/>
    <col min="9225" max="9225" width="15.6640625" style="50" customWidth="1"/>
    <col min="9226" max="9226" width="0" style="50" hidden="1" customWidth="1"/>
    <col min="9227" max="9227" width="11.1640625" style="50" bestFit="1" customWidth="1"/>
    <col min="9228" max="9471" width="9.33203125" style="50"/>
    <col min="9472" max="9472" width="7.83203125" style="50" customWidth="1"/>
    <col min="9473" max="9473" width="17.5" style="50" bestFit="1" customWidth="1"/>
    <col min="9474" max="9474" width="79" style="50" customWidth="1"/>
    <col min="9475" max="9475" width="9.33203125" style="50" bestFit="1" customWidth="1"/>
    <col min="9476" max="9476" width="7.1640625" style="50" customWidth="1"/>
    <col min="9477" max="9477" width="12.1640625" style="50" customWidth="1"/>
    <col min="9478" max="9478" width="14.1640625" style="50" customWidth="1"/>
    <col min="9479" max="9479" width="12.83203125" style="50" customWidth="1"/>
    <col min="9480" max="9480" width="15" style="50" customWidth="1"/>
    <col min="9481" max="9481" width="15.6640625" style="50" customWidth="1"/>
    <col min="9482" max="9482" width="0" style="50" hidden="1" customWidth="1"/>
    <col min="9483" max="9483" width="11.1640625" style="50" bestFit="1" customWidth="1"/>
    <col min="9484" max="9727" width="9.33203125" style="50"/>
    <col min="9728" max="9728" width="7.83203125" style="50" customWidth="1"/>
    <col min="9729" max="9729" width="17.5" style="50" bestFit="1" customWidth="1"/>
    <col min="9730" max="9730" width="79" style="50" customWidth="1"/>
    <col min="9731" max="9731" width="9.33203125" style="50" bestFit="1" customWidth="1"/>
    <col min="9732" max="9732" width="7.1640625" style="50" customWidth="1"/>
    <col min="9733" max="9733" width="12.1640625" style="50" customWidth="1"/>
    <col min="9734" max="9734" width="14.1640625" style="50" customWidth="1"/>
    <col min="9735" max="9735" width="12.83203125" style="50" customWidth="1"/>
    <col min="9736" max="9736" width="15" style="50" customWidth="1"/>
    <col min="9737" max="9737" width="15.6640625" style="50" customWidth="1"/>
    <col min="9738" max="9738" width="0" style="50" hidden="1" customWidth="1"/>
    <col min="9739" max="9739" width="11.1640625" style="50" bestFit="1" customWidth="1"/>
    <col min="9740" max="9983" width="9.33203125" style="50"/>
    <col min="9984" max="9984" width="7.83203125" style="50" customWidth="1"/>
    <col min="9985" max="9985" width="17.5" style="50" bestFit="1" customWidth="1"/>
    <col min="9986" max="9986" width="79" style="50" customWidth="1"/>
    <col min="9987" max="9987" width="9.33203125" style="50" bestFit="1" customWidth="1"/>
    <col min="9988" max="9988" width="7.1640625" style="50" customWidth="1"/>
    <col min="9989" max="9989" width="12.1640625" style="50" customWidth="1"/>
    <col min="9990" max="9990" width="14.1640625" style="50" customWidth="1"/>
    <col min="9991" max="9991" width="12.83203125" style="50" customWidth="1"/>
    <col min="9992" max="9992" width="15" style="50" customWidth="1"/>
    <col min="9993" max="9993" width="15.6640625" style="50" customWidth="1"/>
    <col min="9994" max="9994" width="0" style="50" hidden="1" customWidth="1"/>
    <col min="9995" max="9995" width="11.1640625" style="50" bestFit="1" customWidth="1"/>
    <col min="9996" max="10239" width="9.33203125" style="50"/>
    <col min="10240" max="10240" width="7.83203125" style="50" customWidth="1"/>
    <col min="10241" max="10241" width="17.5" style="50" bestFit="1" customWidth="1"/>
    <col min="10242" max="10242" width="79" style="50" customWidth="1"/>
    <col min="10243" max="10243" width="9.33203125" style="50" bestFit="1" customWidth="1"/>
    <col min="10244" max="10244" width="7.1640625" style="50" customWidth="1"/>
    <col min="10245" max="10245" width="12.1640625" style="50" customWidth="1"/>
    <col min="10246" max="10246" width="14.1640625" style="50" customWidth="1"/>
    <col min="10247" max="10247" width="12.83203125" style="50" customWidth="1"/>
    <col min="10248" max="10248" width="15" style="50" customWidth="1"/>
    <col min="10249" max="10249" width="15.6640625" style="50" customWidth="1"/>
    <col min="10250" max="10250" width="0" style="50" hidden="1" customWidth="1"/>
    <col min="10251" max="10251" width="11.1640625" style="50" bestFit="1" customWidth="1"/>
    <col min="10252" max="10495" width="9.33203125" style="50"/>
    <col min="10496" max="10496" width="7.83203125" style="50" customWidth="1"/>
    <col min="10497" max="10497" width="17.5" style="50" bestFit="1" customWidth="1"/>
    <col min="10498" max="10498" width="79" style="50" customWidth="1"/>
    <col min="10499" max="10499" width="9.33203125" style="50" bestFit="1" customWidth="1"/>
    <col min="10500" max="10500" width="7.1640625" style="50" customWidth="1"/>
    <col min="10501" max="10501" width="12.1640625" style="50" customWidth="1"/>
    <col min="10502" max="10502" width="14.1640625" style="50" customWidth="1"/>
    <col min="10503" max="10503" width="12.83203125" style="50" customWidth="1"/>
    <col min="10504" max="10504" width="15" style="50" customWidth="1"/>
    <col min="10505" max="10505" width="15.6640625" style="50" customWidth="1"/>
    <col min="10506" max="10506" width="0" style="50" hidden="1" customWidth="1"/>
    <col min="10507" max="10507" width="11.1640625" style="50" bestFit="1" customWidth="1"/>
    <col min="10508" max="10751" width="9.33203125" style="50"/>
    <col min="10752" max="10752" width="7.83203125" style="50" customWidth="1"/>
    <col min="10753" max="10753" width="17.5" style="50" bestFit="1" customWidth="1"/>
    <col min="10754" max="10754" width="79" style="50" customWidth="1"/>
    <col min="10755" max="10755" width="9.33203125" style="50" bestFit="1" customWidth="1"/>
    <col min="10756" max="10756" width="7.1640625" style="50" customWidth="1"/>
    <col min="10757" max="10757" width="12.1640625" style="50" customWidth="1"/>
    <col min="10758" max="10758" width="14.1640625" style="50" customWidth="1"/>
    <col min="10759" max="10759" width="12.83203125" style="50" customWidth="1"/>
    <col min="10760" max="10760" width="15" style="50" customWidth="1"/>
    <col min="10761" max="10761" width="15.6640625" style="50" customWidth="1"/>
    <col min="10762" max="10762" width="0" style="50" hidden="1" customWidth="1"/>
    <col min="10763" max="10763" width="11.1640625" style="50" bestFit="1" customWidth="1"/>
    <col min="10764" max="11007" width="9.33203125" style="50"/>
    <col min="11008" max="11008" width="7.83203125" style="50" customWidth="1"/>
    <col min="11009" max="11009" width="17.5" style="50" bestFit="1" customWidth="1"/>
    <col min="11010" max="11010" width="79" style="50" customWidth="1"/>
    <col min="11011" max="11011" width="9.33203125" style="50" bestFit="1" customWidth="1"/>
    <col min="11012" max="11012" width="7.1640625" style="50" customWidth="1"/>
    <col min="11013" max="11013" width="12.1640625" style="50" customWidth="1"/>
    <col min="11014" max="11014" width="14.1640625" style="50" customWidth="1"/>
    <col min="11015" max="11015" width="12.83203125" style="50" customWidth="1"/>
    <col min="11016" max="11016" width="15" style="50" customWidth="1"/>
    <col min="11017" max="11017" width="15.6640625" style="50" customWidth="1"/>
    <col min="11018" max="11018" width="0" style="50" hidden="1" customWidth="1"/>
    <col min="11019" max="11019" width="11.1640625" style="50" bestFit="1" customWidth="1"/>
    <col min="11020" max="11263" width="9.33203125" style="50"/>
    <col min="11264" max="11264" width="7.83203125" style="50" customWidth="1"/>
    <col min="11265" max="11265" width="17.5" style="50" bestFit="1" customWidth="1"/>
    <col min="11266" max="11266" width="79" style="50" customWidth="1"/>
    <col min="11267" max="11267" width="9.33203125" style="50" bestFit="1" customWidth="1"/>
    <col min="11268" max="11268" width="7.1640625" style="50" customWidth="1"/>
    <col min="11269" max="11269" width="12.1640625" style="50" customWidth="1"/>
    <col min="11270" max="11270" width="14.1640625" style="50" customWidth="1"/>
    <col min="11271" max="11271" width="12.83203125" style="50" customWidth="1"/>
    <col min="11272" max="11272" width="15" style="50" customWidth="1"/>
    <col min="11273" max="11273" width="15.6640625" style="50" customWidth="1"/>
    <col min="11274" max="11274" width="0" style="50" hidden="1" customWidth="1"/>
    <col min="11275" max="11275" width="11.1640625" style="50" bestFit="1" customWidth="1"/>
    <col min="11276" max="11519" width="9.33203125" style="50"/>
    <col min="11520" max="11520" width="7.83203125" style="50" customWidth="1"/>
    <col min="11521" max="11521" width="17.5" style="50" bestFit="1" customWidth="1"/>
    <col min="11522" max="11522" width="79" style="50" customWidth="1"/>
    <col min="11523" max="11523" width="9.33203125" style="50" bestFit="1" customWidth="1"/>
    <col min="11524" max="11524" width="7.1640625" style="50" customWidth="1"/>
    <col min="11525" max="11525" width="12.1640625" style="50" customWidth="1"/>
    <col min="11526" max="11526" width="14.1640625" style="50" customWidth="1"/>
    <col min="11527" max="11527" width="12.83203125" style="50" customWidth="1"/>
    <col min="11528" max="11528" width="15" style="50" customWidth="1"/>
    <col min="11529" max="11529" width="15.6640625" style="50" customWidth="1"/>
    <col min="11530" max="11530" width="0" style="50" hidden="1" customWidth="1"/>
    <col min="11531" max="11531" width="11.1640625" style="50" bestFit="1" customWidth="1"/>
    <col min="11532" max="11775" width="9.33203125" style="50"/>
    <col min="11776" max="11776" width="7.83203125" style="50" customWidth="1"/>
    <col min="11777" max="11777" width="17.5" style="50" bestFit="1" customWidth="1"/>
    <col min="11778" max="11778" width="79" style="50" customWidth="1"/>
    <col min="11779" max="11779" width="9.33203125" style="50" bestFit="1" customWidth="1"/>
    <col min="11780" max="11780" width="7.1640625" style="50" customWidth="1"/>
    <col min="11781" max="11781" width="12.1640625" style="50" customWidth="1"/>
    <col min="11782" max="11782" width="14.1640625" style="50" customWidth="1"/>
    <col min="11783" max="11783" width="12.83203125" style="50" customWidth="1"/>
    <col min="11784" max="11784" width="15" style="50" customWidth="1"/>
    <col min="11785" max="11785" width="15.6640625" style="50" customWidth="1"/>
    <col min="11786" max="11786" width="0" style="50" hidden="1" customWidth="1"/>
    <col min="11787" max="11787" width="11.1640625" style="50" bestFit="1" customWidth="1"/>
    <col min="11788" max="12031" width="9.33203125" style="50"/>
    <col min="12032" max="12032" width="7.83203125" style="50" customWidth="1"/>
    <col min="12033" max="12033" width="17.5" style="50" bestFit="1" customWidth="1"/>
    <col min="12034" max="12034" width="79" style="50" customWidth="1"/>
    <col min="12035" max="12035" width="9.33203125" style="50" bestFit="1" customWidth="1"/>
    <col min="12036" max="12036" width="7.1640625" style="50" customWidth="1"/>
    <col min="12037" max="12037" width="12.1640625" style="50" customWidth="1"/>
    <col min="12038" max="12038" width="14.1640625" style="50" customWidth="1"/>
    <col min="12039" max="12039" width="12.83203125" style="50" customWidth="1"/>
    <col min="12040" max="12040" width="15" style="50" customWidth="1"/>
    <col min="12041" max="12041" width="15.6640625" style="50" customWidth="1"/>
    <col min="12042" max="12042" width="0" style="50" hidden="1" customWidth="1"/>
    <col min="12043" max="12043" width="11.1640625" style="50" bestFit="1" customWidth="1"/>
    <col min="12044" max="12287" width="9.33203125" style="50"/>
    <col min="12288" max="12288" width="7.83203125" style="50" customWidth="1"/>
    <col min="12289" max="12289" width="17.5" style="50" bestFit="1" customWidth="1"/>
    <col min="12290" max="12290" width="79" style="50" customWidth="1"/>
    <col min="12291" max="12291" width="9.33203125" style="50" bestFit="1" customWidth="1"/>
    <col min="12292" max="12292" width="7.1640625" style="50" customWidth="1"/>
    <col min="12293" max="12293" width="12.1640625" style="50" customWidth="1"/>
    <col min="12294" max="12294" width="14.1640625" style="50" customWidth="1"/>
    <col min="12295" max="12295" width="12.83203125" style="50" customWidth="1"/>
    <col min="12296" max="12296" width="15" style="50" customWidth="1"/>
    <col min="12297" max="12297" width="15.6640625" style="50" customWidth="1"/>
    <col min="12298" max="12298" width="0" style="50" hidden="1" customWidth="1"/>
    <col min="12299" max="12299" width="11.1640625" style="50" bestFit="1" customWidth="1"/>
    <col min="12300" max="12543" width="9.33203125" style="50"/>
    <col min="12544" max="12544" width="7.83203125" style="50" customWidth="1"/>
    <col min="12545" max="12545" width="17.5" style="50" bestFit="1" customWidth="1"/>
    <col min="12546" max="12546" width="79" style="50" customWidth="1"/>
    <col min="12547" max="12547" width="9.33203125" style="50" bestFit="1" customWidth="1"/>
    <col min="12548" max="12548" width="7.1640625" style="50" customWidth="1"/>
    <col min="12549" max="12549" width="12.1640625" style="50" customWidth="1"/>
    <col min="12550" max="12550" width="14.1640625" style="50" customWidth="1"/>
    <col min="12551" max="12551" width="12.83203125" style="50" customWidth="1"/>
    <col min="12552" max="12552" width="15" style="50" customWidth="1"/>
    <col min="12553" max="12553" width="15.6640625" style="50" customWidth="1"/>
    <col min="12554" max="12554" width="0" style="50" hidden="1" customWidth="1"/>
    <col min="12555" max="12555" width="11.1640625" style="50" bestFit="1" customWidth="1"/>
    <col min="12556" max="12799" width="9.33203125" style="50"/>
    <col min="12800" max="12800" width="7.83203125" style="50" customWidth="1"/>
    <col min="12801" max="12801" width="17.5" style="50" bestFit="1" customWidth="1"/>
    <col min="12802" max="12802" width="79" style="50" customWidth="1"/>
    <col min="12803" max="12803" width="9.33203125" style="50" bestFit="1" customWidth="1"/>
    <col min="12804" max="12804" width="7.1640625" style="50" customWidth="1"/>
    <col min="12805" max="12805" width="12.1640625" style="50" customWidth="1"/>
    <col min="12806" max="12806" width="14.1640625" style="50" customWidth="1"/>
    <col min="12807" max="12807" width="12.83203125" style="50" customWidth="1"/>
    <col min="12808" max="12808" width="15" style="50" customWidth="1"/>
    <col min="12809" max="12809" width="15.6640625" style="50" customWidth="1"/>
    <col min="12810" max="12810" width="0" style="50" hidden="1" customWidth="1"/>
    <col min="12811" max="12811" width="11.1640625" style="50" bestFit="1" customWidth="1"/>
    <col min="12812" max="13055" width="9.33203125" style="50"/>
    <col min="13056" max="13056" width="7.83203125" style="50" customWidth="1"/>
    <col min="13057" max="13057" width="17.5" style="50" bestFit="1" customWidth="1"/>
    <col min="13058" max="13058" width="79" style="50" customWidth="1"/>
    <col min="13059" max="13059" width="9.33203125" style="50" bestFit="1" customWidth="1"/>
    <col min="13060" max="13060" width="7.1640625" style="50" customWidth="1"/>
    <col min="13061" max="13061" width="12.1640625" style="50" customWidth="1"/>
    <col min="13062" max="13062" width="14.1640625" style="50" customWidth="1"/>
    <col min="13063" max="13063" width="12.83203125" style="50" customWidth="1"/>
    <col min="13064" max="13064" width="15" style="50" customWidth="1"/>
    <col min="13065" max="13065" width="15.6640625" style="50" customWidth="1"/>
    <col min="13066" max="13066" width="0" style="50" hidden="1" customWidth="1"/>
    <col min="13067" max="13067" width="11.1640625" style="50" bestFit="1" customWidth="1"/>
    <col min="13068" max="13311" width="9.33203125" style="50"/>
    <col min="13312" max="13312" width="7.83203125" style="50" customWidth="1"/>
    <col min="13313" max="13313" width="17.5" style="50" bestFit="1" customWidth="1"/>
    <col min="13314" max="13314" width="79" style="50" customWidth="1"/>
    <col min="13315" max="13315" width="9.33203125" style="50" bestFit="1" customWidth="1"/>
    <col min="13316" max="13316" width="7.1640625" style="50" customWidth="1"/>
    <col min="13317" max="13317" width="12.1640625" style="50" customWidth="1"/>
    <col min="13318" max="13318" width="14.1640625" style="50" customWidth="1"/>
    <col min="13319" max="13319" width="12.83203125" style="50" customWidth="1"/>
    <col min="13320" max="13320" width="15" style="50" customWidth="1"/>
    <col min="13321" max="13321" width="15.6640625" style="50" customWidth="1"/>
    <col min="13322" max="13322" width="0" style="50" hidden="1" customWidth="1"/>
    <col min="13323" max="13323" width="11.1640625" style="50" bestFit="1" customWidth="1"/>
    <col min="13324" max="13567" width="9.33203125" style="50"/>
    <col min="13568" max="13568" width="7.83203125" style="50" customWidth="1"/>
    <col min="13569" max="13569" width="17.5" style="50" bestFit="1" customWidth="1"/>
    <col min="13570" max="13570" width="79" style="50" customWidth="1"/>
    <col min="13571" max="13571" width="9.33203125" style="50" bestFit="1" customWidth="1"/>
    <col min="13572" max="13572" width="7.1640625" style="50" customWidth="1"/>
    <col min="13573" max="13573" width="12.1640625" style="50" customWidth="1"/>
    <col min="13574" max="13574" width="14.1640625" style="50" customWidth="1"/>
    <col min="13575" max="13575" width="12.83203125" style="50" customWidth="1"/>
    <col min="13576" max="13576" width="15" style="50" customWidth="1"/>
    <col min="13577" max="13577" width="15.6640625" style="50" customWidth="1"/>
    <col min="13578" max="13578" width="0" style="50" hidden="1" customWidth="1"/>
    <col min="13579" max="13579" width="11.1640625" style="50" bestFit="1" customWidth="1"/>
    <col min="13580" max="13823" width="9.33203125" style="50"/>
    <col min="13824" max="13824" width="7.83203125" style="50" customWidth="1"/>
    <col min="13825" max="13825" width="17.5" style="50" bestFit="1" customWidth="1"/>
    <col min="13826" max="13826" width="79" style="50" customWidth="1"/>
    <col min="13827" max="13827" width="9.33203125" style="50" bestFit="1" customWidth="1"/>
    <col min="13828" max="13828" width="7.1640625" style="50" customWidth="1"/>
    <col min="13829" max="13829" width="12.1640625" style="50" customWidth="1"/>
    <col min="13830" max="13830" width="14.1640625" style="50" customWidth="1"/>
    <col min="13831" max="13831" width="12.83203125" style="50" customWidth="1"/>
    <col min="13832" max="13832" width="15" style="50" customWidth="1"/>
    <col min="13833" max="13833" width="15.6640625" style="50" customWidth="1"/>
    <col min="13834" max="13834" width="0" style="50" hidden="1" customWidth="1"/>
    <col min="13835" max="13835" width="11.1640625" style="50" bestFit="1" customWidth="1"/>
    <col min="13836" max="14079" width="9.33203125" style="50"/>
    <col min="14080" max="14080" width="7.83203125" style="50" customWidth="1"/>
    <col min="14081" max="14081" width="17.5" style="50" bestFit="1" customWidth="1"/>
    <col min="14082" max="14082" width="79" style="50" customWidth="1"/>
    <col min="14083" max="14083" width="9.33203125" style="50" bestFit="1" customWidth="1"/>
    <col min="14084" max="14084" width="7.1640625" style="50" customWidth="1"/>
    <col min="14085" max="14085" width="12.1640625" style="50" customWidth="1"/>
    <col min="14086" max="14086" width="14.1640625" style="50" customWidth="1"/>
    <col min="14087" max="14087" width="12.83203125" style="50" customWidth="1"/>
    <col min="14088" max="14088" width="15" style="50" customWidth="1"/>
    <col min="14089" max="14089" width="15.6640625" style="50" customWidth="1"/>
    <col min="14090" max="14090" width="0" style="50" hidden="1" customWidth="1"/>
    <col min="14091" max="14091" width="11.1640625" style="50" bestFit="1" customWidth="1"/>
    <col min="14092" max="14335" width="9.33203125" style="50"/>
    <col min="14336" max="14336" width="7.83203125" style="50" customWidth="1"/>
    <col min="14337" max="14337" width="17.5" style="50" bestFit="1" customWidth="1"/>
    <col min="14338" max="14338" width="79" style="50" customWidth="1"/>
    <col min="14339" max="14339" width="9.33203125" style="50" bestFit="1" customWidth="1"/>
    <col min="14340" max="14340" width="7.1640625" style="50" customWidth="1"/>
    <col min="14341" max="14341" width="12.1640625" style="50" customWidth="1"/>
    <col min="14342" max="14342" width="14.1640625" style="50" customWidth="1"/>
    <col min="14343" max="14343" width="12.83203125" style="50" customWidth="1"/>
    <col min="14344" max="14344" width="15" style="50" customWidth="1"/>
    <col min="14345" max="14345" width="15.6640625" style="50" customWidth="1"/>
    <col min="14346" max="14346" width="0" style="50" hidden="1" customWidth="1"/>
    <col min="14347" max="14347" width="11.1640625" style="50" bestFit="1" customWidth="1"/>
    <col min="14348" max="14591" width="9.33203125" style="50"/>
    <col min="14592" max="14592" width="7.83203125" style="50" customWidth="1"/>
    <col min="14593" max="14593" width="17.5" style="50" bestFit="1" customWidth="1"/>
    <col min="14594" max="14594" width="79" style="50" customWidth="1"/>
    <col min="14595" max="14595" width="9.33203125" style="50" bestFit="1" customWidth="1"/>
    <col min="14596" max="14596" width="7.1640625" style="50" customWidth="1"/>
    <col min="14597" max="14597" width="12.1640625" style="50" customWidth="1"/>
    <col min="14598" max="14598" width="14.1640625" style="50" customWidth="1"/>
    <col min="14599" max="14599" width="12.83203125" style="50" customWidth="1"/>
    <col min="14600" max="14600" width="15" style="50" customWidth="1"/>
    <col min="14601" max="14601" width="15.6640625" style="50" customWidth="1"/>
    <col min="14602" max="14602" width="0" style="50" hidden="1" customWidth="1"/>
    <col min="14603" max="14603" width="11.1640625" style="50" bestFit="1" customWidth="1"/>
    <col min="14604" max="14847" width="9.33203125" style="50"/>
    <col min="14848" max="14848" width="7.83203125" style="50" customWidth="1"/>
    <col min="14849" max="14849" width="17.5" style="50" bestFit="1" customWidth="1"/>
    <col min="14850" max="14850" width="79" style="50" customWidth="1"/>
    <col min="14851" max="14851" width="9.33203125" style="50" bestFit="1" customWidth="1"/>
    <col min="14852" max="14852" width="7.1640625" style="50" customWidth="1"/>
    <col min="14853" max="14853" width="12.1640625" style="50" customWidth="1"/>
    <col min="14854" max="14854" width="14.1640625" style="50" customWidth="1"/>
    <col min="14855" max="14855" width="12.83203125" style="50" customWidth="1"/>
    <col min="14856" max="14856" width="15" style="50" customWidth="1"/>
    <col min="14857" max="14857" width="15.6640625" style="50" customWidth="1"/>
    <col min="14858" max="14858" width="0" style="50" hidden="1" customWidth="1"/>
    <col min="14859" max="14859" width="11.1640625" style="50" bestFit="1" customWidth="1"/>
    <col min="14860" max="15103" width="9.33203125" style="50"/>
    <col min="15104" max="15104" width="7.83203125" style="50" customWidth="1"/>
    <col min="15105" max="15105" width="17.5" style="50" bestFit="1" customWidth="1"/>
    <col min="15106" max="15106" width="79" style="50" customWidth="1"/>
    <col min="15107" max="15107" width="9.33203125" style="50" bestFit="1" customWidth="1"/>
    <col min="15108" max="15108" width="7.1640625" style="50" customWidth="1"/>
    <col min="15109" max="15109" width="12.1640625" style="50" customWidth="1"/>
    <col min="15110" max="15110" width="14.1640625" style="50" customWidth="1"/>
    <col min="15111" max="15111" width="12.83203125" style="50" customWidth="1"/>
    <col min="15112" max="15112" width="15" style="50" customWidth="1"/>
    <col min="15113" max="15113" width="15.6640625" style="50" customWidth="1"/>
    <col min="15114" max="15114" width="0" style="50" hidden="1" customWidth="1"/>
    <col min="15115" max="15115" width="11.1640625" style="50" bestFit="1" customWidth="1"/>
    <col min="15116" max="15359" width="9.33203125" style="50"/>
    <col min="15360" max="15360" width="7.83203125" style="50" customWidth="1"/>
    <col min="15361" max="15361" width="17.5" style="50" bestFit="1" customWidth="1"/>
    <col min="15362" max="15362" width="79" style="50" customWidth="1"/>
    <col min="15363" max="15363" width="9.33203125" style="50" bestFit="1" customWidth="1"/>
    <col min="15364" max="15364" width="7.1640625" style="50" customWidth="1"/>
    <col min="15365" max="15365" width="12.1640625" style="50" customWidth="1"/>
    <col min="15366" max="15366" width="14.1640625" style="50" customWidth="1"/>
    <col min="15367" max="15367" width="12.83203125" style="50" customWidth="1"/>
    <col min="15368" max="15368" width="15" style="50" customWidth="1"/>
    <col min="15369" max="15369" width="15.6640625" style="50" customWidth="1"/>
    <col min="15370" max="15370" width="0" style="50" hidden="1" customWidth="1"/>
    <col min="15371" max="15371" width="11.1640625" style="50" bestFit="1" customWidth="1"/>
    <col min="15372" max="15615" width="9.33203125" style="50"/>
    <col min="15616" max="15616" width="7.83203125" style="50" customWidth="1"/>
    <col min="15617" max="15617" width="17.5" style="50" bestFit="1" customWidth="1"/>
    <col min="15618" max="15618" width="79" style="50" customWidth="1"/>
    <col min="15619" max="15619" width="9.33203125" style="50" bestFit="1" customWidth="1"/>
    <col min="15620" max="15620" width="7.1640625" style="50" customWidth="1"/>
    <col min="15621" max="15621" width="12.1640625" style="50" customWidth="1"/>
    <col min="15622" max="15622" width="14.1640625" style="50" customWidth="1"/>
    <col min="15623" max="15623" width="12.83203125" style="50" customWidth="1"/>
    <col min="15624" max="15624" width="15" style="50" customWidth="1"/>
    <col min="15625" max="15625" width="15.6640625" style="50" customWidth="1"/>
    <col min="15626" max="15626" width="0" style="50" hidden="1" customWidth="1"/>
    <col min="15627" max="15627" width="11.1640625" style="50" bestFit="1" customWidth="1"/>
    <col min="15628" max="15871" width="9.33203125" style="50"/>
    <col min="15872" max="15872" width="7.83203125" style="50" customWidth="1"/>
    <col min="15873" max="15873" width="17.5" style="50" bestFit="1" customWidth="1"/>
    <col min="15874" max="15874" width="79" style="50" customWidth="1"/>
    <col min="15875" max="15875" width="9.33203125" style="50" bestFit="1" customWidth="1"/>
    <col min="15876" max="15876" width="7.1640625" style="50" customWidth="1"/>
    <col min="15877" max="15877" width="12.1640625" style="50" customWidth="1"/>
    <col min="15878" max="15878" width="14.1640625" style="50" customWidth="1"/>
    <col min="15879" max="15879" width="12.83203125" style="50" customWidth="1"/>
    <col min="15880" max="15880" width="15" style="50" customWidth="1"/>
    <col min="15881" max="15881" width="15.6640625" style="50" customWidth="1"/>
    <col min="15882" max="15882" width="0" style="50" hidden="1" customWidth="1"/>
    <col min="15883" max="15883" width="11.1640625" style="50" bestFit="1" customWidth="1"/>
    <col min="15884" max="16127" width="9.33203125" style="50"/>
    <col min="16128" max="16128" width="7.83203125" style="50" customWidth="1"/>
    <col min="16129" max="16129" width="17.5" style="50" bestFit="1" customWidth="1"/>
    <col min="16130" max="16130" width="79" style="50" customWidth="1"/>
    <col min="16131" max="16131" width="9.33203125" style="50" bestFit="1" customWidth="1"/>
    <col min="16132" max="16132" width="7.1640625" style="50" customWidth="1"/>
    <col min="16133" max="16133" width="12.1640625" style="50" customWidth="1"/>
    <col min="16134" max="16134" width="14.1640625" style="50" customWidth="1"/>
    <col min="16135" max="16135" width="12.83203125" style="50" customWidth="1"/>
    <col min="16136" max="16136" width="15" style="50" customWidth="1"/>
    <col min="16137" max="16137" width="15.6640625" style="50" customWidth="1"/>
    <col min="16138" max="16138" width="0" style="50" hidden="1" customWidth="1"/>
    <col min="16139" max="16139" width="11.1640625" style="50" bestFit="1" customWidth="1"/>
    <col min="16140" max="16384" width="9.33203125" style="50"/>
  </cols>
  <sheetData>
    <row r="1" spans="1:13" s="20" customFormat="1" ht="36" customHeight="1" x14ac:dyDescent="0.2">
      <c r="A1" s="163" t="s">
        <v>153</v>
      </c>
      <c r="B1" s="163"/>
      <c r="C1" s="163"/>
      <c r="D1" s="163"/>
      <c r="E1" s="163"/>
      <c r="F1" s="163"/>
      <c r="G1" s="163"/>
      <c r="H1" s="167" t="s">
        <v>160</v>
      </c>
      <c r="I1" s="167"/>
    </row>
    <row r="2" spans="1:13" s="20" customFormat="1" ht="30" x14ac:dyDescent="0.2">
      <c r="A2" s="119" t="s">
        <v>71</v>
      </c>
      <c r="B2" s="120" t="s">
        <v>0</v>
      </c>
      <c r="C2" s="121" t="s">
        <v>1</v>
      </c>
      <c r="D2" s="124" t="s">
        <v>2</v>
      </c>
      <c r="E2" s="124" t="s">
        <v>3</v>
      </c>
      <c r="F2" s="124" t="s">
        <v>4</v>
      </c>
      <c r="G2" s="124" t="s">
        <v>5</v>
      </c>
      <c r="H2" s="124" t="s">
        <v>155</v>
      </c>
      <c r="I2" s="124" t="s">
        <v>97</v>
      </c>
    </row>
    <row r="3" spans="1:13" s="57" customFormat="1" ht="63" x14ac:dyDescent="0.2">
      <c r="A3" s="51"/>
      <c r="B3" s="84" t="s">
        <v>100</v>
      </c>
      <c r="C3" s="52" t="s">
        <v>101</v>
      </c>
      <c r="D3" s="53"/>
      <c r="E3" s="54"/>
      <c r="F3" s="55"/>
      <c r="G3" s="55"/>
      <c r="H3" s="55"/>
      <c r="I3" s="55"/>
      <c r="J3" s="56"/>
    </row>
    <row r="4" spans="1:13" s="57" customFormat="1" ht="15.75" x14ac:dyDescent="0.2">
      <c r="A4" s="51" t="s">
        <v>7</v>
      </c>
      <c r="B4" s="51"/>
      <c r="C4" s="58" t="s">
        <v>102</v>
      </c>
      <c r="D4" s="53">
        <v>1</v>
      </c>
      <c r="E4" s="54" t="s">
        <v>9</v>
      </c>
      <c r="F4" s="59"/>
      <c r="G4" s="59">
        <v>8000</v>
      </c>
      <c r="H4" s="59">
        <v>1</v>
      </c>
      <c r="I4" s="59">
        <f>H4*G4</f>
        <v>8000</v>
      </c>
      <c r="J4" s="56" t="s">
        <v>103</v>
      </c>
      <c r="L4" s="142">
        <f>F4*H4</f>
        <v>0</v>
      </c>
      <c r="M4" s="142">
        <f>G4*H4</f>
        <v>8000</v>
      </c>
    </row>
    <row r="5" spans="1:13" s="57" customFormat="1" ht="15.75" x14ac:dyDescent="0.2">
      <c r="A5" s="51" t="s">
        <v>11</v>
      </c>
      <c r="B5" s="51"/>
      <c r="C5" s="58" t="s">
        <v>104</v>
      </c>
      <c r="D5" s="53">
        <v>1</v>
      </c>
      <c r="E5" s="54" t="s">
        <v>9</v>
      </c>
      <c r="F5" s="59"/>
      <c r="G5" s="59">
        <v>8000</v>
      </c>
      <c r="H5" s="59">
        <v>1</v>
      </c>
      <c r="I5" s="59">
        <f t="shared" ref="I5:I12" si="0">H5*G5</f>
        <v>8000</v>
      </c>
      <c r="J5" s="56"/>
      <c r="L5" s="142">
        <f t="shared" ref="L5:L68" si="1">F5*H5</f>
        <v>0</v>
      </c>
      <c r="M5" s="142">
        <f t="shared" ref="M5:M68" si="2">G5*H5</f>
        <v>8000</v>
      </c>
    </row>
    <row r="6" spans="1:13" s="57" customFormat="1" ht="15.75" x14ac:dyDescent="0.2">
      <c r="A6" s="51"/>
      <c r="B6" s="51"/>
      <c r="C6" s="58" t="s">
        <v>105</v>
      </c>
      <c r="D6" s="53">
        <v>1</v>
      </c>
      <c r="E6" s="54" t="s">
        <v>9</v>
      </c>
      <c r="F6" s="59"/>
      <c r="G6" s="59">
        <v>8000</v>
      </c>
      <c r="H6" s="59">
        <v>1</v>
      </c>
      <c r="I6" s="59">
        <f t="shared" si="0"/>
        <v>8000</v>
      </c>
      <c r="J6" s="56"/>
      <c r="L6" s="142">
        <f t="shared" si="1"/>
        <v>0</v>
      </c>
      <c r="M6" s="142">
        <f t="shared" si="2"/>
        <v>8000</v>
      </c>
    </row>
    <row r="7" spans="1:13" s="57" customFormat="1" ht="15.75" x14ac:dyDescent="0.2">
      <c r="A7" s="51" t="s">
        <v>63</v>
      </c>
      <c r="B7" s="51"/>
      <c r="C7" s="58" t="s">
        <v>106</v>
      </c>
      <c r="D7" s="53">
        <v>1</v>
      </c>
      <c r="E7" s="54" t="s">
        <v>9</v>
      </c>
      <c r="F7" s="59"/>
      <c r="G7" s="59">
        <v>8000</v>
      </c>
      <c r="H7" s="59">
        <v>1</v>
      </c>
      <c r="I7" s="59">
        <f t="shared" si="0"/>
        <v>8000</v>
      </c>
      <c r="J7" s="56"/>
      <c r="L7" s="142">
        <f t="shared" si="1"/>
        <v>0</v>
      </c>
      <c r="M7" s="142">
        <f t="shared" si="2"/>
        <v>8000</v>
      </c>
    </row>
    <row r="8" spans="1:13" s="57" customFormat="1" ht="15.75" x14ac:dyDescent="0.2">
      <c r="A8" s="51" t="s">
        <v>7</v>
      </c>
      <c r="B8" s="51"/>
      <c r="C8" s="58" t="s">
        <v>107</v>
      </c>
      <c r="D8" s="53">
        <v>1</v>
      </c>
      <c r="E8" s="54" t="s">
        <v>9</v>
      </c>
      <c r="F8" s="59"/>
      <c r="G8" s="59">
        <v>8000</v>
      </c>
      <c r="H8" s="59">
        <v>1</v>
      </c>
      <c r="I8" s="59">
        <f t="shared" si="0"/>
        <v>8000</v>
      </c>
      <c r="J8" s="56" t="s">
        <v>103</v>
      </c>
      <c r="L8" s="142">
        <f t="shared" si="1"/>
        <v>0</v>
      </c>
      <c r="M8" s="142">
        <f t="shared" si="2"/>
        <v>8000</v>
      </c>
    </row>
    <row r="9" spans="1:13" s="57" customFormat="1" ht="15.75" x14ac:dyDescent="0.2">
      <c r="A9" s="51" t="s">
        <v>11</v>
      </c>
      <c r="B9" s="51"/>
      <c r="C9" s="58" t="s">
        <v>108</v>
      </c>
      <c r="D9" s="53">
        <v>1</v>
      </c>
      <c r="E9" s="54" t="s">
        <v>9</v>
      </c>
      <c r="F9" s="59"/>
      <c r="G9" s="59">
        <v>8000</v>
      </c>
      <c r="H9" s="59">
        <v>1</v>
      </c>
      <c r="I9" s="59">
        <f t="shared" si="0"/>
        <v>8000</v>
      </c>
      <c r="J9" s="56"/>
      <c r="L9" s="142">
        <f t="shared" si="1"/>
        <v>0</v>
      </c>
      <c r="M9" s="142">
        <f t="shared" si="2"/>
        <v>8000</v>
      </c>
    </row>
    <row r="10" spans="1:13" s="57" customFormat="1" ht="15.75" x14ac:dyDescent="0.2">
      <c r="A10" s="51"/>
      <c r="B10" s="51"/>
      <c r="C10" s="58" t="s">
        <v>109</v>
      </c>
      <c r="D10" s="53">
        <v>1</v>
      </c>
      <c r="E10" s="54" t="s">
        <v>9</v>
      </c>
      <c r="F10" s="59"/>
      <c r="G10" s="59">
        <v>8000</v>
      </c>
      <c r="H10" s="59">
        <v>1</v>
      </c>
      <c r="I10" s="59">
        <f t="shared" si="0"/>
        <v>8000</v>
      </c>
      <c r="J10" s="56"/>
      <c r="L10" s="142">
        <f t="shared" si="1"/>
        <v>0</v>
      </c>
      <c r="M10" s="142">
        <f t="shared" si="2"/>
        <v>8000</v>
      </c>
    </row>
    <row r="11" spans="1:13" s="57" customFormat="1" ht="15.75" x14ac:dyDescent="0.2">
      <c r="A11" s="51" t="s">
        <v>63</v>
      </c>
      <c r="B11" s="51"/>
      <c r="C11" s="58" t="s">
        <v>110</v>
      </c>
      <c r="D11" s="53">
        <v>1</v>
      </c>
      <c r="E11" s="54" t="s">
        <v>9</v>
      </c>
      <c r="F11" s="59"/>
      <c r="G11" s="59">
        <v>8000</v>
      </c>
      <c r="H11" s="59">
        <v>1</v>
      </c>
      <c r="I11" s="59">
        <f t="shared" si="0"/>
        <v>8000</v>
      </c>
      <c r="J11" s="56"/>
      <c r="L11" s="142">
        <f t="shared" si="1"/>
        <v>0</v>
      </c>
      <c r="M11" s="142">
        <f t="shared" si="2"/>
        <v>8000</v>
      </c>
    </row>
    <row r="12" spans="1:13" s="57" customFormat="1" ht="15.75" x14ac:dyDescent="0.2">
      <c r="A12" s="51"/>
      <c r="B12" s="51"/>
      <c r="C12" s="58" t="s">
        <v>111</v>
      </c>
      <c r="D12" s="53">
        <v>1</v>
      </c>
      <c r="E12" s="54" t="s">
        <v>9</v>
      </c>
      <c r="F12" s="59"/>
      <c r="G12" s="59">
        <v>8000</v>
      </c>
      <c r="H12" s="59">
        <v>1</v>
      </c>
      <c r="I12" s="59">
        <f t="shared" si="0"/>
        <v>8000</v>
      </c>
      <c r="J12" s="56"/>
      <c r="L12" s="142">
        <f t="shared" si="1"/>
        <v>0</v>
      </c>
      <c r="M12" s="142">
        <f t="shared" si="2"/>
        <v>8000</v>
      </c>
    </row>
    <row r="13" spans="1:13" s="57" customFormat="1" ht="47.25" x14ac:dyDescent="0.2">
      <c r="A13" s="51"/>
      <c r="B13" s="51" t="s">
        <v>17</v>
      </c>
      <c r="C13" s="60" t="s">
        <v>112</v>
      </c>
      <c r="D13" s="53"/>
      <c r="E13" s="54"/>
      <c r="F13" s="61"/>
      <c r="G13" s="61"/>
      <c r="H13" s="61"/>
      <c r="I13" s="61"/>
      <c r="J13" s="56"/>
      <c r="L13" s="142">
        <f t="shared" si="1"/>
        <v>0</v>
      </c>
      <c r="M13" s="142">
        <f t="shared" si="2"/>
        <v>0</v>
      </c>
    </row>
    <row r="14" spans="1:13" s="57" customFormat="1" ht="15.75" x14ac:dyDescent="0.2">
      <c r="A14" s="51"/>
      <c r="B14" s="125"/>
      <c r="C14" s="62" t="s">
        <v>113</v>
      </c>
      <c r="D14" s="53"/>
      <c r="E14" s="54"/>
      <c r="F14" s="63"/>
      <c r="G14" s="63"/>
      <c r="H14" s="63"/>
      <c r="I14" s="63"/>
      <c r="J14" s="56"/>
      <c r="L14" s="142">
        <f t="shared" si="1"/>
        <v>0</v>
      </c>
      <c r="M14" s="142">
        <f t="shared" si="2"/>
        <v>0</v>
      </c>
    </row>
    <row r="15" spans="1:13" s="57" customFormat="1" ht="15.75" x14ac:dyDescent="0.2">
      <c r="A15" s="51" t="s">
        <v>14</v>
      </c>
      <c r="B15" s="51"/>
      <c r="C15" s="64" t="s">
        <v>114</v>
      </c>
      <c r="D15" s="53">
        <v>1</v>
      </c>
      <c r="E15" s="54" t="s">
        <v>9</v>
      </c>
      <c r="F15" s="59">
        <v>9500</v>
      </c>
      <c r="G15" s="59">
        <v>1000</v>
      </c>
      <c r="H15" s="59">
        <v>1</v>
      </c>
      <c r="I15" s="59">
        <f t="shared" ref="I15:I21" si="3">H15*G15</f>
        <v>1000</v>
      </c>
      <c r="J15" s="56"/>
      <c r="L15" s="142">
        <f t="shared" si="1"/>
        <v>9500</v>
      </c>
      <c r="M15" s="142">
        <f t="shared" si="2"/>
        <v>1000</v>
      </c>
    </row>
    <row r="16" spans="1:13" s="57" customFormat="1" ht="15.75" x14ac:dyDescent="0.2">
      <c r="A16" s="51" t="s">
        <v>27</v>
      </c>
      <c r="B16" s="51"/>
      <c r="C16" s="64" t="s">
        <v>115</v>
      </c>
      <c r="D16" s="53">
        <v>1</v>
      </c>
      <c r="E16" s="54" t="s">
        <v>9</v>
      </c>
      <c r="F16" s="59">
        <v>10500</v>
      </c>
      <c r="G16" s="59">
        <v>1000</v>
      </c>
      <c r="H16" s="59">
        <v>2</v>
      </c>
      <c r="I16" s="59">
        <f t="shared" si="3"/>
        <v>2000</v>
      </c>
      <c r="J16" s="56"/>
      <c r="L16" s="142">
        <f t="shared" si="1"/>
        <v>21000</v>
      </c>
      <c r="M16" s="142">
        <f t="shared" si="2"/>
        <v>2000</v>
      </c>
    </row>
    <row r="17" spans="1:13" s="57" customFormat="1" ht="15.75" x14ac:dyDescent="0.2">
      <c r="A17" s="51" t="s">
        <v>28</v>
      </c>
      <c r="B17" s="51"/>
      <c r="C17" s="64" t="s">
        <v>116</v>
      </c>
      <c r="D17" s="53">
        <v>1</v>
      </c>
      <c r="E17" s="54" t="s">
        <v>9</v>
      </c>
      <c r="F17" s="59">
        <v>7500</v>
      </c>
      <c r="G17" s="59">
        <v>1000</v>
      </c>
      <c r="H17" s="59"/>
      <c r="I17" s="59">
        <f t="shared" si="3"/>
        <v>0</v>
      </c>
      <c r="J17" s="56"/>
      <c r="L17" s="142">
        <f t="shared" si="1"/>
        <v>0</v>
      </c>
      <c r="M17" s="142">
        <f t="shared" si="2"/>
        <v>0</v>
      </c>
    </row>
    <row r="18" spans="1:13" s="57" customFormat="1" ht="15.75" x14ac:dyDescent="0.2">
      <c r="A18" s="51" t="s">
        <v>14</v>
      </c>
      <c r="B18" s="51"/>
      <c r="C18" s="64" t="s">
        <v>117</v>
      </c>
      <c r="D18" s="53">
        <v>1</v>
      </c>
      <c r="E18" s="54" t="s">
        <v>9</v>
      </c>
      <c r="F18" s="59">
        <v>15000</v>
      </c>
      <c r="G18" s="59">
        <v>1000</v>
      </c>
      <c r="H18" s="59"/>
      <c r="I18" s="59">
        <f t="shared" si="3"/>
        <v>0</v>
      </c>
      <c r="J18" s="56"/>
      <c r="L18" s="142">
        <f t="shared" si="1"/>
        <v>0</v>
      </c>
      <c r="M18" s="142">
        <f t="shared" si="2"/>
        <v>0</v>
      </c>
    </row>
    <row r="19" spans="1:13" s="57" customFormat="1" ht="15.75" x14ac:dyDescent="0.2">
      <c r="A19" s="51" t="s">
        <v>27</v>
      </c>
      <c r="B19" s="51"/>
      <c r="C19" s="64" t="s">
        <v>115</v>
      </c>
      <c r="D19" s="53">
        <v>1</v>
      </c>
      <c r="E19" s="54" t="s">
        <v>9</v>
      </c>
      <c r="F19" s="59">
        <v>10500</v>
      </c>
      <c r="G19" s="59">
        <v>1000</v>
      </c>
      <c r="H19" s="59"/>
      <c r="I19" s="59">
        <f t="shared" si="3"/>
        <v>0</v>
      </c>
      <c r="J19" s="56"/>
      <c r="L19" s="142">
        <f t="shared" si="1"/>
        <v>0</v>
      </c>
      <c r="M19" s="142">
        <f t="shared" si="2"/>
        <v>0</v>
      </c>
    </row>
    <row r="20" spans="1:13" s="57" customFormat="1" ht="15.75" x14ac:dyDescent="0.2">
      <c r="A20" s="51" t="s">
        <v>27</v>
      </c>
      <c r="B20" s="51"/>
      <c r="C20" s="64" t="s">
        <v>116</v>
      </c>
      <c r="D20" s="53">
        <v>1</v>
      </c>
      <c r="E20" s="54" t="s">
        <v>9</v>
      </c>
      <c r="F20" s="59">
        <v>7500</v>
      </c>
      <c r="G20" s="59">
        <v>1000</v>
      </c>
      <c r="H20" s="59"/>
      <c r="I20" s="59">
        <f t="shared" si="3"/>
        <v>0</v>
      </c>
      <c r="J20" s="56"/>
      <c r="L20" s="142">
        <f t="shared" si="1"/>
        <v>0</v>
      </c>
      <c r="M20" s="142">
        <f t="shared" si="2"/>
        <v>0</v>
      </c>
    </row>
    <row r="21" spans="1:13" s="57" customFormat="1" ht="15.75" x14ac:dyDescent="0.2">
      <c r="A21" s="51" t="s">
        <v>28</v>
      </c>
      <c r="B21" s="51"/>
      <c r="C21" s="64" t="s">
        <v>117</v>
      </c>
      <c r="D21" s="53">
        <v>1</v>
      </c>
      <c r="E21" s="54" t="s">
        <v>9</v>
      </c>
      <c r="F21" s="59">
        <v>15000</v>
      </c>
      <c r="G21" s="59">
        <v>1000</v>
      </c>
      <c r="H21" s="59"/>
      <c r="I21" s="59">
        <f t="shared" si="3"/>
        <v>0</v>
      </c>
      <c r="J21" s="56"/>
      <c r="L21" s="142">
        <f t="shared" si="1"/>
        <v>0</v>
      </c>
      <c r="M21" s="142">
        <f t="shared" si="2"/>
        <v>0</v>
      </c>
    </row>
    <row r="22" spans="1:13" s="57" customFormat="1" ht="63" x14ac:dyDescent="0.2">
      <c r="A22" s="51"/>
      <c r="B22" s="126" t="s">
        <v>21</v>
      </c>
      <c r="C22" s="60" t="s">
        <v>22</v>
      </c>
      <c r="D22" s="53"/>
      <c r="E22" s="54"/>
      <c r="F22" s="61"/>
      <c r="G22" s="61"/>
      <c r="H22" s="61"/>
      <c r="I22" s="61"/>
      <c r="J22" s="56"/>
      <c r="L22" s="142">
        <f t="shared" si="1"/>
        <v>0</v>
      </c>
      <c r="M22" s="142">
        <f t="shared" si="2"/>
        <v>0</v>
      </c>
    </row>
    <row r="23" spans="1:13" s="57" customFormat="1" ht="15.75" x14ac:dyDescent="0.2">
      <c r="A23" s="51" t="s">
        <v>7</v>
      </c>
      <c r="B23" s="51"/>
      <c r="C23" s="64" t="s">
        <v>23</v>
      </c>
      <c r="D23" s="65">
        <v>120</v>
      </c>
      <c r="E23" s="54" t="s">
        <v>24</v>
      </c>
      <c r="F23" s="59">
        <v>200</v>
      </c>
      <c r="G23" s="59">
        <v>65</v>
      </c>
      <c r="H23" s="59">
        <v>0</v>
      </c>
      <c r="I23" s="59">
        <f t="shared" ref="I23:I26" si="4">H23*G23</f>
        <v>0</v>
      </c>
      <c r="J23" s="56"/>
      <c r="L23" s="142">
        <f t="shared" si="1"/>
        <v>0</v>
      </c>
      <c r="M23" s="142">
        <f t="shared" si="2"/>
        <v>0</v>
      </c>
    </row>
    <row r="24" spans="1:13" s="57" customFormat="1" ht="15.75" x14ac:dyDescent="0.2">
      <c r="A24" s="51" t="s">
        <v>7</v>
      </c>
      <c r="B24" s="51"/>
      <c r="C24" s="64" t="s">
        <v>25</v>
      </c>
      <c r="D24" s="65">
        <v>2055</v>
      </c>
      <c r="E24" s="54" t="s">
        <v>24</v>
      </c>
      <c r="F24" s="59">
        <v>210</v>
      </c>
      <c r="G24" s="59">
        <v>65</v>
      </c>
      <c r="H24" s="59">
        <v>4748</v>
      </c>
      <c r="I24" s="59">
        <f t="shared" si="4"/>
        <v>308620</v>
      </c>
      <c r="J24" s="56"/>
      <c r="L24" s="142">
        <f t="shared" si="1"/>
        <v>997080</v>
      </c>
      <c r="M24" s="142">
        <f t="shared" si="2"/>
        <v>308620</v>
      </c>
    </row>
    <row r="25" spans="1:13" s="57" customFormat="1" ht="15.75" x14ac:dyDescent="0.2">
      <c r="A25" s="51" t="s">
        <v>7</v>
      </c>
      <c r="B25" s="51"/>
      <c r="C25" s="64" t="s">
        <v>118</v>
      </c>
      <c r="D25" s="65">
        <v>442</v>
      </c>
      <c r="E25" s="54" t="s">
        <v>24</v>
      </c>
      <c r="F25" s="59">
        <v>220</v>
      </c>
      <c r="G25" s="59">
        <v>65</v>
      </c>
      <c r="H25" s="59">
        <v>0</v>
      </c>
      <c r="I25" s="59">
        <f t="shared" si="4"/>
        <v>0</v>
      </c>
      <c r="J25" s="56"/>
      <c r="L25" s="142">
        <f t="shared" si="1"/>
        <v>0</v>
      </c>
      <c r="M25" s="142">
        <f t="shared" si="2"/>
        <v>0</v>
      </c>
    </row>
    <row r="26" spans="1:13" s="57" customFormat="1" ht="47.25" x14ac:dyDescent="0.2">
      <c r="A26" s="51" t="s">
        <v>14</v>
      </c>
      <c r="B26" s="127" t="s">
        <v>119</v>
      </c>
      <c r="C26" s="64" t="s">
        <v>26</v>
      </c>
      <c r="D26" s="53">
        <v>2617</v>
      </c>
      <c r="E26" s="54" t="s">
        <v>24</v>
      </c>
      <c r="F26" s="59">
        <v>110</v>
      </c>
      <c r="G26" s="59">
        <v>45</v>
      </c>
      <c r="H26" s="59">
        <v>3325</v>
      </c>
      <c r="I26" s="59">
        <f t="shared" si="4"/>
        <v>149625</v>
      </c>
      <c r="J26" s="56"/>
      <c r="L26" s="142">
        <f t="shared" si="1"/>
        <v>365750</v>
      </c>
      <c r="M26" s="142">
        <f t="shared" si="2"/>
        <v>149625</v>
      </c>
    </row>
    <row r="27" spans="1:13" s="57" customFormat="1" ht="47.25" x14ac:dyDescent="0.2">
      <c r="A27" s="51" t="s">
        <v>27</v>
      </c>
      <c r="B27" s="127" t="s">
        <v>119</v>
      </c>
      <c r="C27" s="64" t="s">
        <v>120</v>
      </c>
      <c r="D27" s="53">
        <v>2617</v>
      </c>
      <c r="E27" s="54" t="s">
        <v>24</v>
      </c>
      <c r="F27" s="59">
        <v>0</v>
      </c>
      <c r="G27" s="59">
        <v>0</v>
      </c>
      <c r="H27" s="59">
        <v>0</v>
      </c>
      <c r="I27" s="59">
        <f>H27*G27</f>
        <v>0</v>
      </c>
      <c r="J27" s="66"/>
      <c r="L27" s="142">
        <f t="shared" si="1"/>
        <v>0</v>
      </c>
      <c r="M27" s="142">
        <f t="shared" si="2"/>
        <v>0</v>
      </c>
    </row>
    <row r="28" spans="1:13" s="57" customFormat="1" ht="15.75" x14ac:dyDescent="0.2">
      <c r="A28" s="51" t="s">
        <v>28</v>
      </c>
      <c r="B28" s="127" t="s">
        <v>119</v>
      </c>
      <c r="C28" s="64" t="s">
        <v>121</v>
      </c>
      <c r="D28" s="53">
        <v>1</v>
      </c>
      <c r="E28" s="54" t="s">
        <v>30</v>
      </c>
      <c r="F28" s="59">
        <v>50000</v>
      </c>
      <c r="G28" s="59">
        <v>20000</v>
      </c>
      <c r="H28" s="59">
        <v>0</v>
      </c>
      <c r="I28" s="59">
        <f>H28*G28</f>
        <v>0</v>
      </c>
      <c r="J28" s="66"/>
      <c r="L28" s="142">
        <f t="shared" si="1"/>
        <v>0</v>
      </c>
      <c r="M28" s="142">
        <f t="shared" si="2"/>
        <v>0</v>
      </c>
    </row>
    <row r="29" spans="1:13" s="57" customFormat="1" ht="31.5" x14ac:dyDescent="0.2">
      <c r="A29" s="51"/>
      <c r="B29" s="51" t="s">
        <v>17</v>
      </c>
      <c r="C29" s="60" t="s">
        <v>31</v>
      </c>
      <c r="D29" s="53"/>
      <c r="E29" s="54"/>
      <c r="F29" s="65"/>
      <c r="G29" s="65"/>
      <c r="H29" s="65"/>
      <c r="I29" s="65"/>
      <c r="J29" s="56"/>
      <c r="L29" s="142">
        <f t="shared" si="1"/>
        <v>0</v>
      </c>
      <c r="M29" s="142">
        <f t="shared" si="2"/>
        <v>0</v>
      </c>
    </row>
    <row r="30" spans="1:13" s="73" customFormat="1" ht="15.75" x14ac:dyDescent="0.2">
      <c r="A30" s="67" t="s">
        <v>122</v>
      </c>
      <c r="B30" s="67" t="s">
        <v>122</v>
      </c>
      <c r="C30" s="68" t="s">
        <v>32</v>
      </c>
      <c r="D30" s="69"/>
      <c r="E30" s="70"/>
      <c r="F30" s="71"/>
      <c r="G30" s="71"/>
      <c r="H30" s="72"/>
      <c r="I30" s="72">
        <f>SUM(I4:I29)</f>
        <v>533245</v>
      </c>
      <c r="L30" s="142">
        <f t="shared" si="1"/>
        <v>0</v>
      </c>
      <c r="M30" s="142">
        <f t="shared" si="2"/>
        <v>0</v>
      </c>
    </row>
    <row r="31" spans="1:13" s="57" customFormat="1" ht="15.75" x14ac:dyDescent="0.2">
      <c r="A31" s="51"/>
      <c r="B31" s="51" t="s">
        <v>17</v>
      </c>
      <c r="C31" s="74" t="s">
        <v>123</v>
      </c>
      <c r="D31" s="65"/>
      <c r="E31" s="54"/>
      <c r="F31" s="65"/>
      <c r="G31" s="65"/>
      <c r="H31" s="65"/>
      <c r="I31" s="65"/>
      <c r="J31" s="56"/>
      <c r="L31" s="142">
        <f t="shared" si="1"/>
        <v>0</v>
      </c>
      <c r="M31" s="142">
        <f t="shared" si="2"/>
        <v>0</v>
      </c>
    </row>
    <row r="32" spans="1:13" s="57" customFormat="1" ht="15.75" x14ac:dyDescent="0.2">
      <c r="A32" s="51"/>
      <c r="B32" s="125"/>
      <c r="C32" s="75" t="s">
        <v>124</v>
      </c>
      <c r="D32" s="65">
        <v>3</v>
      </c>
      <c r="E32" s="54" t="s">
        <v>16</v>
      </c>
      <c r="F32" s="59">
        <v>6490</v>
      </c>
      <c r="G32" s="59">
        <v>1000</v>
      </c>
      <c r="H32" s="59">
        <v>3</v>
      </c>
      <c r="I32" s="59">
        <f t="shared" ref="I32:I35" si="5">H32*G32</f>
        <v>3000</v>
      </c>
      <c r="J32" s="56"/>
      <c r="L32" s="142">
        <f t="shared" si="1"/>
        <v>19470</v>
      </c>
      <c r="M32" s="142">
        <f t="shared" si="2"/>
        <v>3000</v>
      </c>
    </row>
    <row r="33" spans="1:13" s="57" customFormat="1" ht="15.75" x14ac:dyDescent="0.2">
      <c r="A33" s="51"/>
      <c r="B33" s="125"/>
      <c r="C33" s="75" t="s">
        <v>125</v>
      </c>
      <c r="D33" s="65">
        <v>8</v>
      </c>
      <c r="E33" s="54" t="s">
        <v>16</v>
      </c>
      <c r="F33" s="59">
        <v>4400</v>
      </c>
      <c r="G33" s="59">
        <v>1000</v>
      </c>
      <c r="H33" s="59">
        <v>8</v>
      </c>
      <c r="I33" s="59">
        <f t="shared" si="5"/>
        <v>8000</v>
      </c>
      <c r="J33" s="56"/>
      <c r="L33" s="142">
        <f t="shared" si="1"/>
        <v>35200</v>
      </c>
      <c r="M33" s="142">
        <f t="shared" si="2"/>
        <v>8000</v>
      </c>
    </row>
    <row r="34" spans="1:13" s="57" customFormat="1" ht="15.75" x14ac:dyDescent="0.2">
      <c r="A34" s="51"/>
      <c r="B34" s="51"/>
      <c r="C34" s="76" t="s">
        <v>34</v>
      </c>
      <c r="D34" s="65">
        <v>8</v>
      </c>
      <c r="E34" s="54" t="s">
        <v>16</v>
      </c>
      <c r="F34" s="59">
        <v>2900</v>
      </c>
      <c r="G34" s="59">
        <v>1000</v>
      </c>
      <c r="H34" s="59">
        <v>10</v>
      </c>
      <c r="I34" s="59">
        <f t="shared" si="5"/>
        <v>10000</v>
      </c>
      <c r="J34" s="56"/>
      <c r="L34" s="142">
        <f t="shared" si="1"/>
        <v>29000</v>
      </c>
      <c r="M34" s="142">
        <f t="shared" si="2"/>
        <v>10000</v>
      </c>
    </row>
    <row r="35" spans="1:13" s="57" customFormat="1" ht="15.75" x14ac:dyDescent="0.2">
      <c r="A35" s="51"/>
      <c r="B35" s="125"/>
      <c r="C35" s="75" t="s">
        <v>33</v>
      </c>
      <c r="D35" s="65">
        <v>4</v>
      </c>
      <c r="E35" s="54" t="s">
        <v>16</v>
      </c>
      <c r="F35" s="59">
        <v>900</v>
      </c>
      <c r="G35" s="59">
        <v>500</v>
      </c>
      <c r="H35" s="59">
        <v>5</v>
      </c>
      <c r="I35" s="59">
        <f t="shared" si="5"/>
        <v>2500</v>
      </c>
      <c r="J35" s="56"/>
      <c r="L35" s="142">
        <f t="shared" si="1"/>
        <v>4500</v>
      </c>
      <c r="M35" s="142">
        <f t="shared" si="2"/>
        <v>2500</v>
      </c>
    </row>
    <row r="36" spans="1:13" s="57" customFormat="1" ht="15.75" x14ac:dyDescent="0.2">
      <c r="A36" s="51"/>
      <c r="B36" s="125"/>
      <c r="C36" s="75"/>
      <c r="D36" s="65"/>
      <c r="E36" s="54"/>
      <c r="F36" s="65"/>
      <c r="G36" s="65"/>
      <c r="H36" s="65"/>
      <c r="I36" s="65"/>
      <c r="J36" s="56"/>
      <c r="L36" s="142">
        <f t="shared" si="1"/>
        <v>0</v>
      </c>
      <c r="M36" s="142">
        <f t="shared" si="2"/>
        <v>0</v>
      </c>
    </row>
    <row r="37" spans="1:13" s="57" customFormat="1" ht="15.75" x14ac:dyDescent="0.2">
      <c r="A37" s="51"/>
      <c r="B37" s="51" t="s">
        <v>17</v>
      </c>
      <c r="C37" s="74" t="s">
        <v>126</v>
      </c>
      <c r="D37" s="65"/>
      <c r="E37" s="54"/>
      <c r="F37" s="65"/>
      <c r="G37" s="65"/>
      <c r="H37" s="65"/>
      <c r="I37" s="65"/>
      <c r="J37" s="56"/>
      <c r="L37" s="142">
        <f t="shared" si="1"/>
        <v>0</v>
      </c>
      <c r="M37" s="142">
        <f t="shared" si="2"/>
        <v>0</v>
      </c>
    </row>
    <row r="38" spans="1:13" s="57" customFormat="1" ht="15.75" x14ac:dyDescent="0.2">
      <c r="A38" s="51"/>
      <c r="B38" s="125"/>
      <c r="C38" s="75" t="s">
        <v>124</v>
      </c>
      <c r="D38" s="65">
        <v>2</v>
      </c>
      <c r="E38" s="54" t="s">
        <v>16</v>
      </c>
      <c r="F38" s="59">
        <v>6400</v>
      </c>
      <c r="G38" s="59">
        <v>1000</v>
      </c>
      <c r="H38" s="59">
        <v>2</v>
      </c>
      <c r="I38" s="59">
        <f t="shared" ref="I38:I41" si="6">H38*G38</f>
        <v>2000</v>
      </c>
      <c r="J38" s="56"/>
      <c r="L38" s="142">
        <f t="shared" si="1"/>
        <v>12800</v>
      </c>
      <c r="M38" s="142">
        <f t="shared" si="2"/>
        <v>2000</v>
      </c>
    </row>
    <row r="39" spans="1:13" s="57" customFormat="1" ht="15.75" x14ac:dyDescent="0.2">
      <c r="A39" s="51"/>
      <c r="B39" s="125"/>
      <c r="C39" s="75" t="s">
        <v>125</v>
      </c>
      <c r="D39" s="65">
        <v>3</v>
      </c>
      <c r="E39" s="54" t="s">
        <v>16</v>
      </c>
      <c r="F39" s="59">
        <v>4400</v>
      </c>
      <c r="G39" s="59">
        <v>1000</v>
      </c>
      <c r="H39" s="59">
        <v>3</v>
      </c>
      <c r="I39" s="59">
        <f t="shared" si="6"/>
        <v>3000</v>
      </c>
      <c r="J39" s="56"/>
      <c r="L39" s="142">
        <f t="shared" si="1"/>
        <v>13200</v>
      </c>
      <c r="M39" s="142">
        <f t="shared" si="2"/>
        <v>3000</v>
      </c>
    </row>
    <row r="40" spans="1:13" s="57" customFormat="1" ht="15.75" x14ac:dyDescent="0.2">
      <c r="A40" s="51"/>
      <c r="B40" s="125"/>
      <c r="C40" s="76" t="s">
        <v>34</v>
      </c>
      <c r="D40" s="65">
        <v>7</v>
      </c>
      <c r="E40" s="54" t="s">
        <v>16</v>
      </c>
      <c r="F40" s="59">
        <v>2900</v>
      </c>
      <c r="G40" s="59">
        <v>1000</v>
      </c>
      <c r="H40" s="59">
        <v>7</v>
      </c>
      <c r="I40" s="59">
        <f t="shared" si="6"/>
        <v>7000</v>
      </c>
      <c r="J40" s="56"/>
      <c r="L40" s="142">
        <f t="shared" si="1"/>
        <v>20300</v>
      </c>
      <c r="M40" s="142">
        <f t="shared" si="2"/>
        <v>7000</v>
      </c>
    </row>
    <row r="41" spans="1:13" s="57" customFormat="1" ht="15.75" x14ac:dyDescent="0.2">
      <c r="A41" s="51"/>
      <c r="B41" s="51"/>
      <c r="C41" s="77" t="s">
        <v>33</v>
      </c>
      <c r="D41" s="65">
        <v>10</v>
      </c>
      <c r="E41" s="54" t="s">
        <v>16</v>
      </c>
      <c r="F41" s="59">
        <v>900</v>
      </c>
      <c r="G41" s="59">
        <v>500</v>
      </c>
      <c r="H41" s="59">
        <v>11</v>
      </c>
      <c r="I41" s="59">
        <f t="shared" si="6"/>
        <v>5500</v>
      </c>
      <c r="J41" s="56"/>
      <c r="L41" s="142">
        <f t="shared" si="1"/>
        <v>9900</v>
      </c>
      <c r="M41" s="142">
        <f t="shared" si="2"/>
        <v>5500</v>
      </c>
    </row>
    <row r="42" spans="1:13" s="57" customFormat="1" ht="15.75" x14ac:dyDescent="0.2">
      <c r="A42" s="51"/>
      <c r="B42" s="125"/>
      <c r="C42" s="75"/>
      <c r="D42" s="65"/>
      <c r="E42" s="54"/>
      <c r="F42" s="65"/>
      <c r="G42" s="65"/>
      <c r="H42" s="65"/>
      <c r="I42" s="65"/>
      <c r="J42" s="56"/>
      <c r="L42" s="142">
        <f t="shared" si="1"/>
        <v>0</v>
      </c>
      <c r="M42" s="142">
        <f t="shared" si="2"/>
        <v>0</v>
      </c>
    </row>
    <row r="43" spans="1:13" s="57" customFormat="1" ht="47.25" x14ac:dyDescent="0.2">
      <c r="A43" s="51"/>
      <c r="B43" s="51" t="s">
        <v>37</v>
      </c>
      <c r="C43" s="78" t="s">
        <v>127</v>
      </c>
      <c r="D43" s="65"/>
      <c r="E43" s="54"/>
      <c r="F43" s="65"/>
      <c r="G43" s="65"/>
      <c r="H43" s="65"/>
      <c r="I43" s="65"/>
      <c r="J43" s="56"/>
      <c r="L43" s="142">
        <f t="shared" si="1"/>
        <v>0</v>
      </c>
      <c r="M43" s="142">
        <f t="shared" si="2"/>
        <v>0</v>
      </c>
    </row>
    <row r="44" spans="1:13" s="57" customFormat="1" ht="15.75" x14ac:dyDescent="0.2">
      <c r="A44" s="51"/>
      <c r="B44" s="58"/>
      <c r="C44" s="79" t="s">
        <v>39</v>
      </c>
      <c r="D44" s="80">
        <v>43</v>
      </c>
      <c r="E44" s="81" t="s">
        <v>40</v>
      </c>
      <c r="F44" s="59">
        <v>425</v>
      </c>
      <c r="G44" s="59">
        <v>200</v>
      </c>
      <c r="H44" s="59">
        <v>85</v>
      </c>
      <c r="I44" s="59">
        <f t="shared" ref="I44:I60" si="7">H44*G44</f>
        <v>17000</v>
      </c>
      <c r="J44" s="56"/>
      <c r="L44" s="142">
        <f t="shared" si="1"/>
        <v>36125</v>
      </c>
      <c r="M44" s="142">
        <f t="shared" si="2"/>
        <v>17000</v>
      </c>
    </row>
    <row r="45" spans="1:13" s="57" customFormat="1" ht="15.75" x14ac:dyDescent="0.2">
      <c r="A45" s="51"/>
      <c r="B45" s="58"/>
      <c r="C45" s="79" t="s">
        <v>128</v>
      </c>
      <c r="D45" s="80">
        <v>43</v>
      </c>
      <c r="E45" s="81" t="s">
        <v>40</v>
      </c>
      <c r="F45" s="59">
        <v>810</v>
      </c>
      <c r="G45" s="59">
        <v>250</v>
      </c>
      <c r="H45" s="59">
        <v>85</v>
      </c>
      <c r="I45" s="59">
        <f t="shared" si="7"/>
        <v>21250</v>
      </c>
      <c r="J45" s="56"/>
      <c r="L45" s="142">
        <f t="shared" si="1"/>
        <v>68850</v>
      </c>
      <c r="M45" s="142">
        <f t="shared" si="2"/>
        <v>21250</v>
      </c>
    </row>
    <row r="46" spans="1:13" s="57" customFormat="1" ht="15.75" x14ac:dyDescent="0.2">
      <c r="A46" s="51"/>
      <c r="B46" s="58"/>
      <c r="C46" s="79" t="s">
        <v>39</v>
      </c>
      <c r="D46" s="65">
        <v>82</v>
      </c>
      <c r="E46" s="81" t="s">
        <v>40</v>
      </c>
      <c r="F46" s="59">
        <v>425</v>
      </c>
      <c r="G46" s="59">
        <v>200</v>
      </c>
      <c r="H46" s="59">
        <v>82</v>
      </c>
      <c r="I46" s="59">
        <f t="shared" si="7"/>
        <v>16400</v>
      </c>
      <c r="J46" s="56"/>
      <c r="L46" s="142">
        <f t="shared" si="1"/>
        <v>34850</v>
      </c>
      <c r="M46" s="142">
        <f t="shared" si="2"/>
        <v>16400</v>
      </c>
    </row>
    <row r="47" spans="1:13" s="57" customFormat="1" ht="15.75" x14ac:dyDescent="0.2">
      <c r="A47" s="51"/>
      <c r="B47" s="58"/>
      <c r="C47" s="79" t="s">
        <v>129</v>
      </c>
      <c r="D47" s="65">
        <v>82</v>
      </c>
      <c r="E47" s="81" t="s">
        <v>40</v>
      </c>
      <c r="F47" s="59">
        <v>315</v>
      </c>
      <c r="G47" s="59">
        <v>180</v>
      </c>
      <c r="H47" s="59"/>
      <c r="I47" s="59">
        <f t="shared" si="7"/>
        <v>0</v>
      </c>
      <c r="J47" s="56"/>
      <c r="L47" s="142">
        <f t="shared" si="1"/>
        <v>0</v>
      </c>
      <c r="M47" s="142">
        <f t="shared" si="2"/>
        <v>0</v>
      </c>
    </row>
    <row r="48" spans="1:13" s="57" customFormat="1" ht="15.75" x14ac:dyDescent="0.2">
      <c r="A48" s="51"/>
      <c r="B48" s="58"/>
      <c r="C48" s="79" t="s">
        <v>39</v>
      </c>
      <c r="D48" s="65">
        <v>47</v>
      </c>
      <c r="E48" s="81" t="s">
        <v>40</v>
      </c>
      <c r="F48" s="59">
        <v>425</v>
      </c>
      <c r="G48" s="59">
        <v>200</v>
      </c>
      <c r="H48" s="59">
        <v>34</v>
      </c>
      <c r="I48" s="59">
        <f t="shared" si="7"/>
        <v>6800</v>
      </c>
      <c r="J48" s="56"/>
      <c r="L48" s="142">
        <f t="shared" si="1"/>
        <v>14450</v>
      </c>
      <c r="M48" s="142">
        <f t="shared" si="2"/>
        <v>6800</v>
      </c>
    </row>
    <row r="49" spans="1:13" s="57" customFormat="1" ht="15.75" x14ac:dyDescent="0.2">
      <c r="A49" s="51"/>
      <c r="B49" s="58"/>
      <c r="C49" s="79" t="s">
        <v>129</v>
      </c>
      <c r="D49" s="65">
        <v>47</v>
      </c>
      <c r="E49" s="81" t="s">
        <v>40</v>
      </c>
      <c r="F49" s="59">
        <v>315</v>
      </c>
      <c r="G49" s="59">
        <v>180</v>
      </c>
      <c r="H49" s="59"/>
      <c r="I49" s="59">
        <f t="shared" si="7"/>
        <v>0</v>
      </c>
      <c r="J49" s="56"/>
      <c r="L49" s="142">
        <f t="shared" si="1"/>
        <v>0</v>
      </c>
      <c r="M49" s="142">
        <f t="shared" si="2"/>
        <v>0</v>
      </c>
    </row>
    <row r="50" spans="1:13" s="57" customFormat="1" ht="15.75" x14ac:dyDescent="0.2">
      <c r="A50" s="51"/>
      <c r="B50" s="58"/>
      <c r="C50" s="79" t="s">
        <v>39</v>
      </c>
      <c r="D50" s="65">
        <v>50</v>
      </c>
      <c r="E50" s="81" t="s">
        <v>40</v>
      </c>
      <c r="F50" s="59">
        <v>425</v>
      </c>
      <c r="G50" s="59">
        <v>200</v>
      </c>
      <c r="H50" s="59">
        <v>34</v>
      </c>
      <c r="I50" s="59">
        <f t="shared" si="7"/>
        <v>6800</v>
      </c>
      <c r="J50" s="56"/>
      <c r="L50" s="142">
        <f t="shared" si="1"/>
        <v>14450</v>
      </c>
      <c r="M50" s="142">
        <f t="shared" si="2"/>
        <v>6800</v>
      </c>
    </row>
    <row r="51" spans="1:13" s="57" customFormat="1" ht="15.75" x14ac:dyDescent="0.2">
      <c r="A51" s="51"/>
      <c r="B51" s="125"/>
      <c r="C51" s="79" t="s">
        <v>129</v>
      </c>
      <c r="D51" s="65">
        <v>50</v>
      </c>
      <c r="E51" s="81" t="s">
        <v>40</v>
      </c>
      <c r="F51" s="59">
        <v>315</v>
      </c>
      <c r="G51" s="59">
        <v>180</v>
      </c>
      <c r="H51" s="59"/>
      <c r="I51" s="59">
        <f t="shared" si="7"/>
        <v>0</v>
      </c>
      <c r="J51" s="56"/>
      <c r="L51" s="142">
        <f t="shared" si="1"/>
        <v>0</v>
      </c>
      <c r="M51" s="142">
        <f t="shared" si="2"/>
        <v>0</v>
      </c>
    </row>
    <row r="52" spans="1:13" s="57" customFormat="1" ht="15.75" x14ac:dyDescent="0.2">
      <c r="A52" s="51"/>
      <c r="B52" s="58"/>
      <c r="C52" s="79" t="s">
        <v>39</v>
      </c>
      <c r="D52" s="80">
        <v>84</v>
      </c>
      <c r="E52" s="81" t="s">
        <v>40</v>
      </c>
      <c r="F52" s="59">
        <v>425</v>
      </c>
      <c r="G52" s="59">
        <v>200</v>
      </c>
      <c r="H52" s="59">
        <v>41</v>
      </c>
      <c r="I52" s="59">
        <f t="shared" si="7"/>
        <v>8200</v>
      </c>
      <c r="J52" s="56"/>
      <c r="L52" s="142">
        <f t="shared" si="1"/>
        <v>17425</v>
      </c>
      <c r="M52" s="142">
        <f t="shared" si="2"/>
        <v>8200</v>
      </c>
    </row>
    <row r="53" spans="1:13" s="57" customFormat="1" ht="15.75" x14ac:dyDescent="0.2">
      <c r="A53" s="51"/>
      <c r="B53" s="58"/>
      <c r="C53" s="79" t="s">
        <v>128</v>
      </c>
      <c r="D53" s="80">
        <v>84</v>
      </c>
      <c r="E53" s="81" t="s">
        <v>40</v>
      </c>
      <c r="F53" s="59">
        <v>810</v>
      </c>
      <c r="G53" s="59">
        <v>250</v>
      </c>
      <c r="H53" s="59">
        <v>428</v>
      </c>
      <c r="I53" s="59">
        <f t="shared" si="7"/>
        <v>107000</v>
      </c>
      <c r="J53" s="56"/>
      <c r="L53" s="142">
        <f t="shared" si="1"/>
        <v>346680</v>
      </c>
      <c r="M53" s="142">
        <f t="shared" si="2"/>
        <v>107000</v>
      </c>
    </row>
    <row r="54" spans="1:13" s="57" customFormat="1" ht="15.75" x14ac:dyDescent="0.2">
      <c r="A54" s="51"/>
      <c r="B54" s="58"/>
      <c r="C54" s="79" t="s">
        <v>39</v>
      </c>
      <c r="D54" s="65">
        <v>98</v>
      </c>
      <c r="E54" s="81" t="s">
        <v>40</v>
      </c>
      <c r="F54" s="59">
        <v>425</v>
      </c>
      <c r="G54" s="59">
        <v>200</v>
      </c>
      <c r="H54" s="59">
        <v>98</v>
      </c>
      <c r="I54" s="59">
        <f t="shared" si="7"/>
        <v>19600</v>
      </c>
      <c r="J54" s="56"/>
      <c r="L54" s="142">
        <f t="shared" si="1"/>
        <v>41650</v>
      </c>
      <c r="M54" s="142">
        <f t="shared" si="2"/>
        <v>19600</v>
      </c>
    </row>
    <row r="55" spans="1:13" s="57" customFormat="1" ht="15.75" x14ac:dyDescent="0.2">
      <c r="A55" s="51"/>
      <c r="B55" s="58"/>
      <c r="C55" s="79" t="s">
        <v>129</v>
      </c>
      <c r="D55" s="65">
        <v>98</v>
      </c>
      <c r="E55" s="81" t="s">
        <v>40</v>
      </c>
      <c r="F55" s="59">
        <v>315</v>
      </c>
      <c r="G55" s="59">
        <v>180</v>
      </c>
      <c r="H55" s="59"/>
      <c r="I55" s="59">
        <f t="shared" si="7"/>
        <v>0</v>
      </c>
      <c r="J55" s="56"/>
      <c r="L55" s="142">
        <f t="shared" si="1"/>
        <v>0</v>
      </c>
      <c r="M55" s="142">
        <f t="shared" si="2"/>
        <v>0</v>
      </c>
    </row>
    <row r="56" spans="1:13" s="57" customFormat="1" ht="15.75" x14ac:dyDescent="0.2">
      <c r="A56" s="51"/>
      <c r="B56" s="58"/>
      <c r="C56" s="79" t="s">
        <v>39</v>
      </c>
      <c r="D56" s="65">
        <v>75</v>
      </c>
      <c r="E56" s="81" t="s">
        <v>40</v>
      </c>
      <c r="F56" s="59">
        <v>425</v>
      </c>
      <c r="G56" s="59">
        <v>200</v>
      </c>
      <c r="H56" s="59">
        <v>42</v>
      </c>
      <c r="I56" s="59">
        <f t="shared" si="7"/>
        <v>8400</v>
      </c>
      <c r="J56" s="56"/>
      <c r="L56" s="142">
        <f t="shared" si="1"/>
        <v>17850</v>
      </c>
      <c r="M56" s="142">
        <f t="shared" si="2"/>
        <v>8400</v>
      </c>
    </row>
    <row r="57" spans="1:13" s="57" customFormat="1" ht="15.75" x14ac:dyDescent="0.2">
      <c r="A57" s="51"/>
      <c r="B57" s="58"/>
      <c r="C57" s="79" t="s">
        <v>129</v>
      </c>
      <c r="D57" s="65">
        <v>75</v>
      </c>
      <c r="E57" s="81" t="s">
        <v>40</v>
      </c>
      <c r="F57" s="59">
        <v>315</v>
      </c>
      <c r="G57" s="59">
        <v>180</v>
      </c>
      <c r="H57" s="59"/>
      <c r="I57" s="59">
        <f t="shared" si="7"/>
        <v>0</v>
      </c>
      <c r="J57" s="56"/>
      <c r="L57" s="142">
        <f t="shared" si="1"/>
        <v>0</v>
      </c>
      <c r="M57" s="142">
        <f t="shared" si="2"/>
        <v>0</v>
      </c>
    </row>
    <row r="58" spans="1:13" s="57" customFormat="1" ht="15.75" x14ac:dyDescent="0.2">
      <c r="A58" s="51"/>
      <c r="B58" s="58"/>
      <c r="C58" s="79" t="s">
        <v>39</v>
      </c>
      <c r="D58" s="65">
        <v>72</v>
      </c>
      <c r="E58" s="81" t="s">
        <v>40</v>
      </c>
      <c r="F58" s="59">
        <v>425</v>
      </c>
      <c r="G58" s="59">
        <v>200</v>
      </c>
      <c r="H58" s="59">
        <v>45</v>
      </c>
      <c r="I58" s="59">
        <f t="shared" si="7"/>
        <v>9000</v>
      </c>
      <c r="J58" s="56"/>
      <c r="L58" s="142">
        <f t="shared" si="1"/>
        <v>19125</v>
      </c>
      <c r="M58" s="142">
        <f t="shared" si="2"/>
        <v>9000</v>
      </c>
    </row>
    <row r="59" spans="1:13" s="57" customFormat="1" ht="15.75" x14ac:dyDescent="0.2">
      <c r="A59" s="51"/>
      <c r="B59" s="125"/>
      <c r="C59" s="79" t="s">
        <v>129</v>
      </c>
      <c r="D59" s="65">
        <v>72</v>
      </c>
      <c r="E59" s="81" t="s">
        <v>40</v>
      </c>
      <c r="F59" s="59">
        <v>315</v>
      </c>
      <c r="G59" s="59">
        <v>180</v>
      </c>
      <c r="H59" s="59"/>
      <c r="I59" s="59">
        <f t="shared" si="7"/>
        <v>0</v>
      </c>
      <c r="J59" s="56"/>
      <c r="L59" s="142">
        <f t="shared" si="1"/>
        <v>0</v>
      </c>
      <c r="M59" s="142">
        <f t="shared" si="2"/>
        <v>0</v>
      </c>
    </row>
    <row r="60" spans="1:13" s="57" customFormat="1" ht="15.75" x14ac:dyDescent="0.2">
      <c r="A60" s="51"/>
      <c r="B60" s="58"/>
      <c r="C60" s="79" t="s">
        <v>39</v>
      </c>
      <c r="D60" s="65">
        <v>105</v>
      </c>
      <c r="E60" s="81" t="s">
        <v>40</v>
      </c>
      <c r="F60" s="59">
        <v>425</v>
      </c>
      <c r="G60" s="59">
        <v>200</v>
      </c>
      <c r="H60" s="59">
        <v>52</v>
      </c>
      <c r="I60" s="59">
        <f t="shared" si="7"/>
        <v>10400</v>
      </c>
      <c r="J60" s="56"/>
      <c r="L60" s="142">
        <f t="shared" si="1"/>
        <v>22100</v>
      </c>
      <c r="M60" s="142">
        <f t="shared" si="2"/>
        <v>10400</v>
      </c>
    </row>
    <row r="61" spans="1:13" s="57" customFormat="1" ht="15.75" x14ac:dyDescent="0.2">
      <c r="A61" s="51"/>
      <c r="B61" s="125"/>
      <c r="C61" s="79" t="s">
        <v>129</v>
      </c>
      <c r="D61" s="65">
        <v>105</v>
      </c>
      <c r="E61" s="81" t="s">
        <v>40</v>
      </c>
      <c r="F61" s="59">
        <v>315</v>
      </c>
      <c r="G61" s="59">
        <v>180</v>
      </c>
      <c r="H61" s="59"/>
      <c r="I61" s="59">
        <f t="shared" ref="I61" si="8">H61*F61</f>
        <v>0</v>
      </c>
      <c r="J61" s="56"/>
      <c r="L61" s="142">
        <f t="shared" si="1"/>
        <v>0</v>
      </c>
      <c r="M61" s="142">
        <f t="shared" si="2"/>
        <v>0</v>
      </c>
    </row>
    <row r="62" spans="1:13" s="73" customFormat="1" ht="15.75" x14ac:dyDescent="0.2">
      <c r="A62" s="67" t="s">
        <v>122</v>
      </c>
      <c r="B62" s="67" t="s">
        <v>122</v>
      </c>
      <c r="C62" s="68" t="s">
        <v>45</v>
      </c>
      <c r="D62" s="69"/>
      <c r="E62" s="70"/>
      <c r="F62" s="71"/>
      <c r="G62" s="71"/>
      <c r="H62" s="82"/>
      <c r="I62" s="82">
        <f>SUM(I32:I61)</f>
        <v>271850</v>
      </c>
      <c r="K62" s="83"/>
      <c r="L62" s="142">
        <f t="shared" si="1"/>
        <v>0</v>
      </c>
      <c r="M62" s="142">
        <f t="shared" si="2"/>
        <v>0</v>
      </c>
    </row>
    <row r="63" spans="1:13" s="57" customFormat="1" ht="63" x14ac:dyDescent="0.2">
      <c r="A63" s="51"/>
      <c r="B63" s="84" t="s">
        <v>46</v>
      </c>
      <c r="C63" s="85" t="s">
        <v>130</v>
      </c>
      <c r="D63" s="65"/>
      <c r="E63" s="81"/>
      <c r="F63" s="65"/>
      <c r="G63" s="65"/>
      <c r="H63" s="65"/>
      <c r="I63" s="65"/>
      <c r="J63" s="56"/>
      <c r="L63" s="142">
        <f t="shared" si="1"/>
        <v>0</v>
      </c>
      <c r="M63" s="142">
        <f t="shared" si="2"/>
        <v>0</v>
      </c>
    </row>
    <row r="64" spans="1:13" s="57" customFormat="1" ht="15.75" x14ac:dyDescent="0.2">
      <c r="A64" s="51"/>
      <c r="B64" s="58"/>
      <c r="C64" s="86" t="s">
        <v>48</v>
      </c>
      <c r="D64" s="65">
        <v>35</v>
      </c>
      <c r="E64" s="81" t="s">
        <v>40</v>
      </c>
      <c r="F64" s="59">
        <v>160</v>
      </c>
      <c r="G64" s="59">
        <v>80</v>
      </c>
      <c r="H64" s="59">
        <v>51</v>
      </c>
      <c r="I64" s="59">
        <f t="shared" ref="I64:I72" si="9">H64*G64</f>
        <v>4080</v>
      </c>
      <c r="J64" s="56"/>
      <c r="L64" s="142">
        <f t="shared" si="1"/>
        <v>8160</v>
      </c>
      <c r="M64" s="142">
        <f t="shared" si="2"/>
        <v>4080</v>
      </c>
    </row>
    <row r="65" spans="1:13" s="57" customFormat="1" ht="15.75" x14ac:dyDescent="0.2">
      <c r="A65" s="51"/>
      <c r="B65" s="58"/>
      <c r="C65" s="86" t="s">
        <v>48</v>
      </c>
      <c r="D65" s="65">
        <v>38</v>
      </c>
      <c r="E65" s="81" t="s">
        <v>40</v>
      </c>
      <c r="F65" s="59">
        <v>160</v>
      </c>
      <c r="G65" s="59">
        <v>80</v>
      </c>
      <c r="H65" s="59">
        <v>9</v>
      </c>
      <c r="I65" s="59">
        <f t="shared" si="9"/>
        <v>720</v>
      </c>
      <c r="J65" s="56"/>
      <c r="L65" s="142">
        <f t="shared" si="1"/>
        <v>1440</v>
      </c>
      <c r="M65" s="142">
        <f t="shared" si="2"/>
        <v>720</v>
      </c>
    </row>
    <row r="66" spans="1:13" s="57" customFormat="1" ht="15.75" x14ac:dyDescent="0.2">
      <c r="A66" s="51"/>
      <c r="B66" s="58"/>
      <c r="C66" s="86" t="s">
        <v>48</v>
      </c>
      <c r="D66" s="65">
        <v>10</v>
      </c>
      <c r="E66" s="81" t="s">
        <v>40</v>
      </c>
      <c r="F66" s="59">
        <v>160</v>
      </c>
      <c r="G66" s="59">
        <v>80</v>
      </c>
      <c r="H66" s="59">
        <v>30</v>
      </c>
      <c r="I66" s="59">
        <f t="shared" si="9"/>
        <v>2400</v>
      </c>
      <c r="J66" s="56"/>
      <c r="L66" s="142">
        <f t="shared" si="1"/>
        <v>4800</v>
      </c>
      <c r="M66" s="142">
        <f t="shared" si="2"/>
        <v>2400</v>
      </c>
    </row>
    <row r="67" spans="1:13" s="57" customFormat="1" ht="15.75" x14ac:dyDescent="0.2">
      <c r="A67" s="51"/>
      <c r="B67" s="58"/>
      <c r="C67" s="86" t="s">
        <v>48</v>
      </c>
      <c r="D67" s="65">
        <v>5</v>
      </c>
      <c r="E67" s="81" t="s">
        <v>40</v>
      </c>
      <c r="F67" s="59">
        <v>160</v>
      </c>
      <c r="G67" s="59">
        <v>80</v>
      </c>
      <c r="H67" s="59">
        <v>43</v>
      </c>
      <c r="I67" s="59">
        <f t="shared" si="9"/>
        <v>3440</v>
      </c>
      <c r="J67" s="56"/>
      <c r="L67" s="142">
        <f t="shared" si="1"/>
        <v>6880</v>
      </c>
      <c r="M67" s="142">
        <f t="shared" si="2"/>
        <v>3440</v>
      </c>
    </row>
    <row r="68" spans="1:13" s="57" customFormat="1" ht="15.75" x14ac:dyDescent="0.2">
      <c r="A68" s="51"/>
      <c r="B68" s="58"/>
      <c r="C68" s="86" t="s">
        <v>48</v>
      </c>
      <c r="D68" s="65">
        <v>28</v>
      </c>
      <c r="E68" s="81" t="s">
        <v>40</v>
      </c>
      <c r="F68" s="59">
        <v>160</v>
      </c>
      <c r="G68" s="59">
        <v>80</v>
      </c>
      <c r="H68" s="59">
        <v>60</v>
      </c>
      <c r="I68" s="59">
        <f t="shared" si="9"/>
        <v>4800</v>
      </c>
      <c r="J68" s="56"/>
      <c r="L68" s="142">
        <f t="shared" si="1"/>
        <v>9600</v>
      </c>
      <c r="M68" s="142">
        <f t="shared" si="2"/>
        <v>4800</v>
      </c>
    </row>
    <row r="69" spans="1:13" s="57" customFormat="1" ht="15.75" x14ac:dyDescent="0.2">
      <c r="A69" s="51"/>
      <c r="B69" s="58"/>
      <c r="C69" s="86" t="s">
        <v>48</v>
      </c>
      <c r="D69" s="65">
        <v>38</v>
      </c>
      <c r="E69" s="81" t="s">
        <v>40</v>
      </c>
      <c r="F69" s="59">
        <v>160</v>
      </c>
      <c r="G69" s="59">
        <v>80</v>
      </c>
      <c r="H69" s="59">
        <v>9</v>
      </c>
      <c r="I69" s="59">
        <f t="shared" si="9"/>
        <v>720</v>
      </c>
      <c r="J69" s="56"/>
      <c r="L69" s="142">
        <f t="shared" ref="L69:L97" si="10">F69*H69</f>
        <v>1440</v>
      </c>
      <c r="M69" s="142">
        <f t="shared" ref="M69:M97" si="11">G69*H69</f>
        <v>720</v>
      </c>
    </row>
    <row r="70" spans="1:13" s="57" customFormat="1" ht="15.75" x14ac:dyDescent="0.2">
      <c r="A70" s="51"/>
      <c r="B70" s="58"/>
      <c r="C70" s="86" t="s">
        <v>48</v>
      </c>
      <c r="D70" s="65">
        <v>10</v>
      </c>
      <c r="E70" s="81" t="s">
        <v>40</v>
      </c>
      <c r="F70" s="59">
        <v>160</v>
      </c>
      <c r="G70" s="59">
        <v>80</v>
      </c>
      <c r="H70" s="59">
        <v>31</v>
      </c>
      <c r="I70" s="59">
        <f t="shared" si="9"/>
        <v>2480</v>
      </c>
      <c r="J70" s="56"/>
      <c r="L70" s="142">
        <f t="shared" si="10"/>
        <v>4960</v>
      </c>
      <c r="M70" s="142">
        <f t="shared" si="11"/>
        <v>2480</v>
      </c>
    </row>
    <row r="71" spans="1:13" s="57" customFormat="1" ht="15.75" x14ac:dyDescent="0.2">
      <c r="A71" s="51"/>
      <c r="B71" s="58"/>
      <c r="C71" s="86" t="s">
        <v>48</v>
      </c>
      <c r="D71" s="65">
        <v>5</v>
      </c>
      <c r="E71" s="81" t="s">
        <v>40</v>
      </c>
      <c r="F71" s="59">
        <v>160</v>
      </c>
      <c r="G71" s="59">
        <v>80</v>
      </c>
      <c r="H71" s="59">
        <v>38</v>
      </c>
      <c r="I71" s="59">
        <f t="shared" si="9"/>
        <v>3040</v>
      </c>
      <c r="J71" s="56"/>
      <c r="L71" s="142">
        <f t="shared" si="10"/>
        <v>6080</v>
      </c>
      <c r="M71" s="142">
        <f t="shared" si="11"/>
        <v>3040</v>
      </c>
    </row>
    <row r="72" spans="1:13" s="57" customFormat="1" ht="15.75" x14ac:dyDescent="0.2">
      <c r="A72" s="51"/>
      <c r="B72" s="58"/>
      <c r="C72" s="86" t="s">
        <v>48</v>
      </c>
      <c r="D72" s="65">
        <v>28</v>
      </c>
      <c r="E72" s="81" t="s">
        <v>40</v>
      </c>
      <c r="F72" s="59">
        <v>160</v>
      </c>
      <c r="G72" s="59">
        <v>80</v>
      </c>
      <c r="H72" s="59">
        <v>72</v>
      </c>
      <c r="I72" s="59">
        <f t="shared" si="9"/>
        <v>5760</v>
      </c>
      <c r="J72" s="56"/>
      <c r="L72" s="142">
        <f t="shared" si="10"/>
        <v>11520</v>
      </c>
      <c r="M72" s="142">
        <f t="shared" si="11"/>
        <v>5760</v>
      </c>
    </row>
    <row r="73" spans="1:13" s="57" customFormat="1" ht="31.5" x14ac:dyDescent="0.2">
      <c r="A73" s="51"/>
      <c r="B73" s="88"/>
      <c r="C73" s="87" t="s">
        <v>131</v>
      </c>
      <c r="D73" s="65"/>
      <c r="E73" s="88"/>
      <c r="F73" s="65"/>
      <c r="G73" s="65"/>
      <c r="H73" s="65"/>
      <c r="I73" s="65"/>
      <c r="J73" s="56"/>
      <c r="L73" s="142">
        <f t="shared" si="10"/>
        <v>0</v>
      </c>
      <c r="M73" s="142">
        <f t="shared" si="11"/>
        <v>0</v>
      </c>
    </row>
    <row r="74" spans="1:13" s="57" customFormat="1" ht="15.75" x14ac:dyDescent="0.2">
      <c r="A74" s="51"/>
      <c r="B74" s="88" t="s">
        <v>52</v>
      </c>
      <c r="C74" s="89" t="s">
        <v>132</v>
      </c>
      <c r="D74" s="65"/>
      <c r="E74" s="54"/>
      <c r="F74" s="65"/>
      <c r="G74" s="65"/>
      <c r="H74" s="65"/>
      <c r="I74" s="65"/>
      <c r="J74" s="56"/>
      <c r="L74" s="142">
        <f t="shared" si="10"/>
        <v>0</v>
      </c>
      <c r="M74" s="142">
        <f t="shared" si="11"/>
        <v>0</v>
      </c>
    </row>
    <row r="75" spans="1:13" s="57" customFormat="1" ht="15.75" x14ac:dyDescent="0.2">
      <c r="A75" s="51"/>
      <c r="B75" s="88"/>
      <c r="C75" s="90" t="s">
        <v>133</v>
      </c>
      <c r="D75" s="65">
        <v>3</v>
      </c>
      <c r="E75" s="54" t="s">
        <v>9</v>
      </c>
      <c r="F75" s="59">
        <v>3000</v>
      </c>
      <c r="G75" s="59">
        <v>1000</v>
      </c>
      <c r="H75" s="59">
        <v>0</v>
      </c>
      <c r="I75" s="59">
        <f t="shared" ref="I75:I85" si="12">H75*G75</f>
        <v>0</v>
      </c>
      <c r="J75" s="56"/>
      <c r="L75" s="142">
        <f t="shared" si="10"/>
        <v>0</v>
      </c>
      <c r="M75" s="142">
        <f t="shared" si="11"/>
        <v>0</v>
      </c>
    </row>
    <row r="76" spans="1:13" s="57" customFormat="1" ht="15.75" x14ac:dyDescent="0.2">
      <c r="A76" s="51"/>
      <c r="B76" s="88"/>
      <c r="C76" s="90" t="s">
        <v>134</v>
      </c>
      <c r="D76" s="65">
        <v>2</v>
      </c>
      <c r="E76" s="54" t="s">
        <v>9</v>
      </c>
      <c r="F76" s="59">
        <v>5000</v>
      </c>
      <c r="G76" s="59">
        <v>1000</v>
      </c>
      <c r="H76" s="59">
        <v>4</v>
      </c>
      <c r="I76" s="59">
        <f t="shared" si="12"/>
        <v>4000</v>
      </c>
      <c r="J76" s="56"/>
      <c r="L76" s="142">
        <f t="shared" si="10"/>
        <v>20000</v>
      </c>
      <c r="M76" s="142">
        <f t="shared" si="11"/>
        <v>4000</v>
      </c>
    </row>
    <row r="77" spans="1:13" s="57" customFormat="1" ht="15.75" x14ac:dyDescent="0.2">
      <c r="A77" s="51"/>
      <c r="B77" s="88"/>
      <c r="C77" s="90" t="s">
        <v>135</v>
      </c>
      <c r="D77" s="65">
        <v>3</v>
      </c>
      <c r="E77" s="54" t="s">
        <v>9</v>
      </c>
      <c r="F77" s="59">
        <v>2000</v>
      </c>
      <c r="G77" s="59">
        <v>1000</v>
      </c>
      <c r="H77" s="59">
        <v>2</v>
      </c>
      <c r="I77" s="59">
        <f t="shared" si="12"/>
        <v>2000</v>
      </c>
      <c r="J77" s="56"/>
      <c r="L77" s="142">
        <f t="shared" si="10"/>
        <v>4000</v>
      </c>
      <c r="M77" s="142">
        <f t="shared" si="11"/>
        <v>2000</v>
      </c>
    </row>
    <row r="78" spans="1:13" s="57" customFormat="1" ht="15.75" x14ac:dyDescent="0.2">
      <c r="A78" s="51"/>
      <c r="B78" s="88"/>
      <c r="C78" s="90" t="s">
        <v>136</v>
      </c>
      <c r="D78" s="65">
        <v>5</v>
      </c>
      <c r="E78" s="54" t="s">
        <v>9</v>
      </c>
      <c r="F78" s="59">
        <v>3500</v>
      </c>
      <c r="G78" s="59">
        <v>1000</v>
      </c>
      <c r="H78" s="59">
        <v>5</v>
      </c>
      <c r="I78" s="59">
        <f t="shared" si="12"/>
        <v>5000</v>
      </c>
      <c r="J78" s="56"/>
      <c r="L78" s="142">
        <f t="shared" si="10"/>
        <v>17500</v>
      </c>
      <c r="M78" s="142">
        <f t="shared" si="11"/>
        <v>5000</v>
      </c>
    </row>
    <row r="79" spans="1:13" s="57" customFormat="1" ht="15.75" x14ac:dyDescent="0.2">
      <c r="A79" s="51"/>
      <c r="B79" s="88"/>
      <c r="C79" s="90" t="s">
        <v>137</v>
      </c>
      <c r="D79" s="65">
        <v>2</v>
      </c>
      <c r="E79" s="54" t="s">
        <v>9</v>
      </c>
      <c r="F79" s="59">
        <v>3500</v>
      </c>
      <c r="G79" s="59">
        <v>1000</v>
      </c>
      <c r="H79" s="59">
        <v>2</v>
      </c>
      <c r="I79" s="59">
        <f t="shared" si="12"/>
        <v>2000</v>
      </c>
      <c r="J79" s="56"/>
      <c r="L79" s="142">
        <f t="shared" si="10"/>
        <v>7000</v>
      </c>
      <c r="M79" s="142">
        <f t="shared" si="11"/>
        <v>2000</v>
      </c>
    </row>
    <row r="80" spans="1:13" s="57" customFormat="1" ht="15.75" x14ac:dyDescent="0.2">
      <c r="A80" s="51"/>
      <c r="B80" s="88"/>
      <c r="C80" s="90" t="s">
        <v>138</v>
      </c>
      <c r="D80" s="65">
        <v>4</v>
      </c>
      <c r="E80" s="54" t="s">
        <v>9</v>
      </c>
      <c r="F80" s="59">
        <v>3000</v>
      </c>
      <c r="G80" s="59">
        <v>1000</v>
      </c>
      <c r="H80" s="59">
        <v>5</v>
      </c>
      <c r="I80" s="59">
        <f t="shared" si="12"/>
        <v>5000</v>
      </c>
      <c r="J80" s="56"/>
      <c r="L80" s="142">
        <f t="shared" si="10"/>
        <v>15000</v>
      </c>
      <c r="M80" s="142">
        <f t="shared" si="11"/>
        <v>5000</v>
      </c>
    </row>
    <row r="81" spans="1:13" s="57" customFormat="1" ht="15.75" x14ac:dyDescent="0.2">
      <c r="A81" s="51"/>
      <c r="B81" s="88"/>
      <c r="C81" s="90" t="s">
        <v>139</v>
      </c>
      <c r="D81" s="65">
        <v>6</v>
      </c>
      <c r="E81" s="54" t="s">
        <v>9</v>
      </c>
      <c r="F81" s="59">
        <v>3750</v>
      </c>
      <c r="G81" s="59">
        <v>1000</v>
      </c>
      <c r="H81" s="59">
        <v>6</v>
      </c>
      <c r="I81" s="59">
        <f t="shared" si="12"/>
        <v>6000</v>
      </c>
      <c r="J81" s="56"/>
      <c r="L81" s="142">
        <f t="shared" si="10"/>
        <v>22500</v>
      </c>
      <c r="M81" s="142">
        <f t="shared" si="11"/>
        <v>6000</v>
      </c>
    </row>
    <row r="82" spans="1:13" s="57" customFormat="1" ht="15.75" x14ac:dyDescent="0.2">
      <c r="A82" s="51"/>
      <c r="B82" s="88"/>
      <c r="C82" s="90" t="s">
        <v>140</v>
      </c>
      <c r="D82" s="65">
        <v>1</v>
      </c>
      <c r="E82" s="54" t="s">
        <v>9</v>
      </c>
      <c r="F82" s="59">
        <v>3750</v>
      </c>
      <c r="G82" s="59">
        <v>1000</v>
      </c>
      <c r="H82" s="59">
        <v>1</v>
      </c>
      <c r="I82" s="59">
        <f t="shared" si="12"/>
        <v>1000</v>
      </c>
      <c r="J82" s="56"/>
      <c r="L82" s="142">
        <f t="shared" si="10"/>
        <v>3750</v>
      </c>
      <c r="M82" s="142">
        <f t="shared" si="11"/>
        <v>1000</v>
      </c>
    </row>
    <row r="83" spans="1:13" s="57" customFormat="1" ht="15.75" x14ac:dyDescent="0.2">
      <c r="A83" s="51"/>
      <c r="B83" s="88"/>
      <c r="C83" s="90" t="s">
        <v>141</v>
      </c>
      <c r="D83" s="65">
        <v>2</v>
      </c>
      <c r="E83" s="54" t="s">
        <v>9</v>
      </c>
      <c r="F83" s="59">
        <v>2400</v>
      </c>
      <c r="G83" s="59">
        <v>1000</v>
      </c>
      <c r="H83" s="59">
        <v>0</v>
      </c>
      <c r="I83" s="59">
        <f t="shared" si="12"/>
        <v>0</v>
      </c>
      <c r="J83" s="56"/>
      <c r="L83" s="142">
        <f t="shared" si="10"/>
        <v>0</v>
      </c>
      <c r="M83" s="142">
        <f t="shared" si="11"/>
        <v>0</v>
      </c>
    </row>
    <row r="84" spans="1:13" s="57" customFormat="1" ht="15.75" x14ac:dyDescent="0.2">
      <c r="A84" s="51"/>
      <c r="B84" s="88"/>
      <c r="C84" s="90" t="s">
        <v>142</v>
      </c>
      <c r="D84" s="65">
        <v>1</v>
      </c>
      <c r="E84" s="54" t="s">
        <v>9</v>
      </c>
      <c r="F84" s="59">
        <v>7500</v>
      </c>
      <c r="G84" s="59">
        <v>1000</v>
      </c>
      <c r="H84" s="59">
        <v>1</v>
      </c>
      <c r="I84" s="59">
        <f t="shared" si="12"/>
        <v>1000</v>
      </c>
      <c r="J84" s="56"/>
      <c r="L84" s="142">
        <f t="shared" si="10"/>
        <v>7500</v>
      </c>
      <c r="M84" s="142">
        <f t="shared" si="11"/>
        <v>1000</v>
      </c>
    </row>
    <row r="85" spans="1:13" s="57" customFormat="1" ht="15.75" x14ac:dyDescent="0.2">
      <c r="A85" s="51"/>
      <c r="B85" s="88"/>
      <c r="C85" s="90" t="s">
        <v>143</v>
      </c>
      <c r="D85" s="65">
        <v>2</v>
      </c>
      <c r="E85" s="54" t="s">
        <v>9</v>
      </c>
      <c r="F85" s="59">
        <v>2300</v>
      </c>
      <c r="G85" s="59">
        <v>1000</v>
      </c>
      <c r="H85" s="59">
        <v>1</v>
      </c>
      <c r="I85" s="59">
        <f t="shared" si="12"/>
        <v>1000</v>
      </c>
      <c r="J85" s="56"/>
      <c r="L85" s="142">
        <f t="shared" si="10"/>
        <v>2300</v>
      </c>
      <c r="M85" s="142">
        <f t="shared" si="11"/>
        <v>1000</v>
      </c>
    </row>
    <row r="86" spans="1:13" s="92" customFormat="1" ht="15.75" x14ac:dyDescent="0.2">
      <c r="A86" s="51" t="s">
        <v>14</v>
      </c>
      <c r="B86" s="51" t="s">
        <v>144</v>
      </c>
      <c r="C86" s="62" t="s">
        <v>58</v>
      </c>
      <c r="D86" s="53"/>
      <c r="E86" s="54"/>
      <c r="F86" s="65"/>
      <c r="G86" s="65"/>
      <c r="H86" s="65"/>
      <c r="I86" s="65"/>
      <c r="J86" s="91"/>
      <c r="L86" s="142">
        <f t="shared" si="10"/>
        <v>0</v>
      </c>
      <c r="M86" s="142">
        <f t="shared" si="11"/>
        <v>0</v>
      </c>
    </row>
    <row r="87" spans="1:13" s="92" customFormat="1" ht="31.5" x14ac:dyDescent="0.2">
      <c r="A87" s="51" t="s">
        <v>27</v>
      </c>
      <c r="B87" s="51"/>
      <c r="C87" s="93" t="s">
        <v>145</v>
      </c>
      <c r="D87" s="53">
        <v>1</v>
      </c>
      <c r="E87" s="54" t="s">
        <v>30</v>
      </c>
      <c r="F87" s="59">
        <v>20000</v>
      </c>
      <c r="G87" s="59">
        <v>5000</v>
      </c>
      <c r="H87" s="59">
        <v>0</v>
      </c>
      <c r="I87" s="59">
        <f t="shared" ref="I87:I90" si="13">H87*G87</f>
        <v>0</v>
      </c>
      <c r="J87" s="91"/>
      <c r="L87" s="142">
        <f t="shared" si="10"/>
        <v>0</v>
      </c>
      <c r="M87" s="142">
        <f t="shared" si="11"/>
        <v>0</v>
      </c>
    </row>
    <row r="88" spans="1:13" s="92" customFormat="1" ht="47.25" x14ac:dyDescent="0.2">
      <c r="A88" s="51" t="s">
        <v>28</v>
      </c>
      <c r="B88" s="51"/>
      <c r="C88" s="93" t="s">
        <v>146</v>
      </c>
      <c r="D88" s="53">
        <v>1</v>
      </c>
      <c r="E88" s="54" t="s">
        <v>30</v>
      </c>
      <c r="F88" s="59">
        <v>60000</v>
      </c>
      <c r="G88" s="59">
        <v>20000</v>
      </c>
      <c r="H88" s="59">
        <v>1</v>
      </c>
      <c r="I88" s="59">
        <f t="shared" si="13"/>
        <v>20000</v>
      </c>
      <c r="J88" s="91"/>
      <c r="L88" s="142">
        <f t="shared" si="10"/>
        <v>60000</v>
      </c>
      <c r="M88" s="142">
        <f t="shared" si="11"/>
        <v>20000</v>
      </c>
    </row>
    <row r="89" spans="1:13" s="92" customFormat="1" ht="47.25" x14ac:dyDescent="0.2">
      <c r="A89" s="51" t="s">
        <v>61</v>
      </c>
      <c r="B89" s="51" t="s">
        <v>144</v>
      </c>
      <c r="C89" s="93" t="s">
        <v>147</v>
      </c>
      <c r="D89" s="53">
        <v>1</v>
      </c>
      <c r="E89" s="54" t="s">
        <v>30</v>
      </c>
      <c r="F89" s="59">
        <v>160000</v>
      </c>
      <c r="G89" s="59">
        <v>20000</v>
      </c>
      <c r="H89" s="59">
        <v>1</v>
      </c>
      <c r="I89" s="59">
        <f t="shared" si="13"/>
        <v>20000</v>
      </c>
      <c r="J89" s="91"/>
      <c r="L89" s="142">
        <f t="shared" si="10"/>
        <v>160000</v>
      </c>
      <c r="M89" s="142">
        <f t="shared" si="11"/>
        <v>20000</v>
      </c>
    </row>
    <row r="90" spans="1:13" s="57" customFormat="1" ht="15.75" x14ac:dyDescent="0.2">
      <c r="A90" s="94"/>
      <c r="B90" s="94"/>
      <c r="C90" s="93" t="s">
        <v>148</v>
      </c>
      <c r="D90" s="53">
        <v>1</v>
      </c>
      <c r="E90" s="54" t="s">
        <v>30</v>
      </c>
      <c r="F90" s="59">
        <v>15000</v>
      </c>
      <c r="G90" s="59">
        <v>10000</v>
      </c>
      <c r="H90" s="59">
        <v>1</v>
      </c>
      <c r="I90" s="59">
        <f t="shared" si="13"/>
        <v>10000</v>
      </c>
      <c r="J90" s="56"/>
      <c r="L90" s="142">
        <f t="shared" si="10"/>
        <v>15000</v>
      </c>
      <c r="M90" s="142">
        <f t="shared" si="11"/>
        <v>10000</v>
      </c>
    </row>
    <row r="91" spans="1:13" s="92" customFormat="1" ht="15.75" x14ac:dyDescent="0.2">
      <c r="A91" s="94" t="s">
        <v>11</v>
      </c>
      <c r="B91" s="128"/>
      <c r="C91" s="95" t="s">
        <v>149</v>
      </c>
      <c r="F91" s="65"/>
      <c r="G91" s="65"/>
      <c r="H91" s="65"/>
      <c r="I91" s="59">
        <f t="shared" ref="I91" si="14">H91*F91</f>
        <v>0</v>
      </c>
      <c r="J91" s="91"/>
      <c r="L91" s="142">
        <f t="shared" si="10"/>
        <v>0</v>
      </c>
      <c r="M91" s="142">
        <f t="shared" si="11"/>
        <v>0</v>
      </c>
    </row>
    <row r="92" spans="1:13" s="92" customFormat="1" ht="15.75" x14ac:dyDescent="0.2">
      <c r="A92" s="94" t="s">
        <v>63</v>
      </c>
      <c r="B92" s="94"/>
      <c r="C92" s="93" t="s">
        <v>64</v>
      </c>
      <c r="D92" s="96">
        <v>1</v>
      </c>
      <c r="E92" s="97" t="s">
        <v>30</v>
      </c>
      <c r="F92" s="59">
        <v>10000</v>
      </c>
      <c r="G92" s="59">
        <v>5000</v>
      </c>
      <c r="H92" s="59">
        <v>1</v>
      </c>
      <c r="I92" s="59">
        <f t="shared" ref="I92:I93" si="15">H92*G92</f>
        <v>5000</v>
      </c>
      <c r="J92" s="91"/>
      <c r="L92" s="142">
        <f t="shared" si="10"/>
        <v>10000</v>
      </c>
      <c r="M92" s="142">
        <f t="shared" si="11"/>
        <v>5000</v>
      </c>
    </row>
    <row r="93" spans="1:13" s="92" customFormat="1" ht="15.75" x14ac:dyDescent="0.2">
      <c r="A93" s="88"/>
      <c r="B93" s="88"/>
      <c r="C93" s="93" t="s">
        <v>65</v>
      </c>
      <c r="D93" s="96">
        <v>1</v>
      </c>
      <c r="E93" s="97" t="s">
        <v>30</v>
      </c>
      <c r="F93" s="59">
        <v>7000</v>
      </c>
      <c r="G93" s="59">
        <v>5000</v>
      </c>
      <c r="H93" s="59">
        <v>1</v>
      </c>
      <c r="I93" s="59">
        <f t="shared" si="15"/>
        <v>5000</v>
      </c>
      <c r="J93" s="91"/>
      <c r="L93" s="142">
        <f t="shared" si="10"/>
        <v>7000</v>
      </c>
      <c r="M93" s="142">
        <f t="shared" si="11"/>
        <v>5000</v>
      </c>
    </row>
    <row r="94" spans="1:13" s="92" customFormat="1" ht="31.5" x14ac:dyDescent="0.2">
      <c r="A94" s="88" t="s">
        <v>66</v>
      </c>
      <c r="B94" s="128"/>
      <c r="C94" s="98" t="s">
        <v>150</v>
      </c>
      <c r="F94" s="65"/>
      <c r="G94" s="65"/>
      <c r="H94" s="65"/>
      <c r="I94" s="65"/>
      <c r="J94" s="91"/>
      <c r="L94" s="142">
        <f t="shared" si="10"/>
        <v>0</v>
      </c>
      <c r="M94" s="142">
        <f t="shared" si="11"/>
        <v>0</v>
      </c>
    </row>
    <row r="95" spans="1:13" s="92" customFormat="1" ht="15.75" x14ac:dyDescent="0.2">
      <c r="A95" s="51"/>
      <c r="B95" s="51"/>
      <c r="C95" s="93" t="s">
        <v>67</v>
      </c>
      <c r="D95" s="96">
        <v>1</v>
      </c>
      <c r="E95" s="97" t="s">
        <v>30</v>
      </c>
      <c r="F95" s="59">
        <v>180000</v>
      </c>
      <c r="G95" s="59">
        <v>10000</v>
      </c>
      <c r="H95" s="59">
        <v>1</v>
      </c>
      <c r="I95" s="59">
        <f t="shared" ref="I95" si="16">H95*G95</f>
        <v>10000</v>
      </c>
      <c r="J95" s="91"/>
      <c r="L95" s="142">
        <f t="shared" si="10"/>
        <v>180000</v>
      </c>
      <c r="M95" s="142">
        <f t="shared" si="11"/>
        <v>10000</v>
      </c>
    </row>
    <row r="96" spans="1:13" s="92" customFormat="1" ht="15.75" x14ac:dyDescent="0.2">
      <c r="A96" s="51" t="s">
        <v>68</v>
      </c>
      <c r="B96" s="51"/>
      <c r="C96" s="99" t="s">
        <v>151</v>
      </c>
      <c r="F96" s="65"/>
      <c r="G96" s="65"/>
      <c r="H96" s="65"/>
      <c r="I96" s="65"/>
      <c r="J96" s="91"/>
      <c r="L96" s="142">
        <f t="shared" si="10"/>
        <v>0</v>
      </c>
      <c r="M96" s="142">
        <f t="shared" si="11"/>
        <v>0</v>
      </c>
    </row>
    <row r="97" spans="1:13" s="102" customFormat="1" ht="31.5" x14ac:dyDescent="0.2">
      <c r="A97" s="51"/>
      <c r="B97" s="51"/>
      <c r="C97" s="100" t="s">
        <v>86</v>
      </c>
      <c r="D97" s="53">
        <v>1</v>
      </c>
      <c r="E97" s="54" t="s">
        <v>30</v>
      </c>
      <c r="F97" s="59">
        <v>0</v>
      </c>
      <c r="G97" s="59">
        <v>0</v>
      </c>
      <c r="H97" s="59">
        <v>0</v>
      </c>
      <c r="I97" s="59">
        <f>SUM(G97+F97)*D97</f>
        <v>0</v>
      </c>
      <c r="J97" s="101"/>
      <c r="L97" s="142">
        <f t="shared" si="10"/>
        <v>0</v>
      </c>
      <c r="M97" s="142">
        <f t="shared" si="11"/>
        <v>0</v>
      </c>
    </row>
    <row r="98" spans="1:13" s="73" customFormat="1" ht="20.25" customHeight="1" x14ac:dyDescent="0.2">
      <c r="A98" s="67" t="s">
        <v>122</v>
      </c>
      <c r="B98" s="67" t="s">
        <v>122</v>
      </c>
      <c r="C98" s="68" t="s">
        <v>69</v>
      </c>
      <c r="D98" s="69"/>
      <c r="E98" s="70"/>
      <c r="F98" s="71"/>
      <c r="G98" s="71"/>
      <c r="H98" s="82"/>
      <c r="I98" s="82">
        <f>SUM(I64:I97)</f>
        <v>124440</v>
      </c>
      <c r="L98" s="147">
        <f>SUM(L4:L97)</f>
        <v>2757685</v>
      </c>
      <c r="M98" s="147">
        <f>SUM(M4:M97)</f>
        <v>929535</v>
      </c>
    </row>
    <row r="99" spans="1:13" s="73" customFormat="1" ht="15.75" x14ac:dyDescent="0.2">
      <c r="A99" s="103"/>
      <c r="B99" s="104"/>
      <c r="C99" s="104" t="s">
        <v>70</v>
      </c>
      <c r="D99" s="105"/>
      <c r="E99" s="106"/>
      <c r="F99" s="107"/>
      <c r="G99" s="107"/>
      <c r="H99" s="108"/>
      <c r="I99" s="108">
        <f>I98+I62+I30</f>
        <v>929535</v>
      </c>
      <c r="K99" s="50"/>
      <c r="L99" s="148">
        <f>L98*11%</f>
        <v>303345.34999999998</v>
      </c>
      <c r="M99" s="148">
        <f>M98*11%</f>
        <v>102248.85</v>
      </c>
    </row>
    <row r="100" spans="1:13" s="73" customFormat="1" ht="15.75" x14ac:dyDescent="0.2">
      <c r="A100" s="103"/>
      <c r="B100" s="104"/>
      <c r="C100" s="104" t="s">
        <v>95</v>
      </c>
      <c r="D100" s="105"/>
      <c r="E100" s="106"/>
      <c r="F100" s="107"/>
      <c r="G100" s="107"/>
      <c r="H100" s="108"/>
      <c r="I100" s="136">
        <f>I99*11%</f>
        <v>102248.85</v>
      </c>
      <c r="K100" s="50"/>
      <c r="L100" s="148">
        <f>L98-L99</f>
        <v>2454339.65</v>
      </c>
      <c r="M100" s="148">
        <f>M98-M99</f>
        <v>827286.15</v>
      </c>
    </row>
    <row r="101" spans="1:13" s="73" customFormat="1" ht="15.75" x14ac:dyDescent="0.2">
      <c r="A101" s="103"/>
      <c r="B101" s="104"/>
      <c r="C101" s="104" t="s">
        <v>152</v>
      </c>
      <c r="D101" s="105"/>
      <c r="E101" s="106"/>
      <c r="F101" s="107"/>
      <c r="G101" s="107"/>
      <c r="H101" s="108"/>
      <c r="I101" s="108">
        <f>I99-I100</f>
        <v>827286.15</v>
      </c>
      <c r="K101" s="50"/>
      <c r="L101" s="50"/>
    </row>
    <row r="102" spans="1:13" ht="29.25" customHeight="1" x14ac:dyDescent="0.2"/>
    <row r="103" spans="1:13" ht="15" x14ac:dyDescent="0.2">
      <c r="A103" s="164" t="s">
        <v>94</v>
      </c>
      <c r="B103" s="164"/>
      <c r="C103" s="164"/>
      <c r="D103" s="164"/>
      <c r="E103" s="164"/>
      <c r="F103" s="164"/>
      <c r="M103" s="146">
        <f>M100+L100</f>
        <v>3281625.8</v>
      </c>
    </row>
  </sheetData>
  <mergeCells count="3">
    <mergeCell ref="A103:F103"/>
    <mergeCell ref="A1:G1"/>
    <mergeCell ref="H1:I1"/>
  </mergeCells>
  <printOptions horizontalCentered="1"/>
  <pageMargins left="0.25" right="0.25" top="0.5" bottom="0.25" header="0.3" footer="0.3"/>
  <pageSetup paperSize="9" scale="96" orientation="landscape" r:id="rId1"/>
  <rowBreaks count="1" manualBreakCount="1">
    <brk id="8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revised summary material</vt:lpstr>
      <vt:lpstr>revised summary labour</vt:lpstr>
      <vt:lpstr>3rd &amp; roof Floor</vt:lpstr>
      <vt:lpstr>UpperGround, 1st Floor &amp; 2nd Fl</vt:lpstr>
      <vt:lpstr>'3rd &amp; roof Floor'!Print_Area</vt:lpstr>
      <vt:lpstr>'revised summary labour'!Print_Area</vt:lpstr>
      <vt:lpstr>'revised summary material'!Print_Area</vt:lpstr>
      <vt:lpstr>'UpperGround, 1st Floor &amp; 2nd Fl'!Print_Area</vt:lpstr>
      <vt:lpstr>'3rd &amp; roof Floor'!Print_Titles</vt:lpstr>
      <vt:lpstr>'UpperGround, 1st Floor &amp; 2nd Fl'!Print_Titles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Bait Ul Sukoon_HVAC_BOQ_001.xls</dc:title>
  <dc:creator>haris.m</dc:creator>
  <cp:lastModifiedBy>Pioneer Engineeering</cp:lastModifiedBy>
  <cp:lastPrinted>2022-03-15T08:59:46Z</cp:lastPrinted>
  <dcterms:created xsi:type="dcterms:W3CDTF">2021-04-29T06:38:02Z</dcterms:created>
  <dcterms:modified xsi:type="dcterms:W3CDTF">2022-03-29T13:23:08Z</dcterms:modified>
</cp:coreProperties>
</file>