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defaultThemeVersion="124226"/>
  <mc:AlternateContent xmlns:mc="http://schemas.openxmlformats.org/markup-compatibility/2006">
    <mc:Choice Requires="x15">
      <x15ac:absPath xmlns:x15ac="http://schemas.microsoft.com/office/spreadsheetml/2010/11/ac" url="H:\Pioneer\Projects 2022\Deutcshe bank advance work for TER and TR Room\BOQ\"/>
    </mc:Choice>
  </mc:AlternateContent>
  <xr:revisionPtr revIDLastSave="0" documentId="13_ncr:1_{E462B473-191A-4E4F-AF45-4B2EA645398A}" xr6:coauthVersionLast="47" xr6:coauthVersionMax="47" xr10:uidLastSave="{00000000-0000-0000-0000-000000000000}"/>
  <bookViews>
    <workbookView xWindow="-120" yWindow="-120" windowWidth="29040" windowHeight="15840" tabRatio="653" xr2:uid="{00000000-000D-0000-FFFF-FFFF00000000}"/>
  </bookViews>
  <sheets>
    <sheet name="Grand Summary" sheetId="17" r:id="rId1"/>
    <sheet name="HVAC 15th Floor" sheetId="15" r:id="rId2"/>
    <sheet name="HVAC 16th Floor" sheetId="16" r:id="rId3"/>
    <sheet name="Fire 15th Floor" sheetId="18" r:id="rId4"/>
    <sheet name="Fire 16th Floor" sheetId="20" r:id="rId5"/>
    <sheet name="comparison" sheetId="21" r:id="rId6"/>
    <sheet name="BLANK BOQ" sheetId="11" state="hidden" r:id="rId7"/>
  </sheets>
  <definedNames>
    <definedName name="_xlnm.Print_Area" localSheetId="3">'Fire 15th Floor'!$A$1:$M$60</definedName>
    <definedName name="_xlnm.Print_Area" localSheetId="4">'Fire 16th Floor'!$A$1:$M$25</definedName>
    <definedName name="_xlnm.Print_Area" localSheetId="1">'HVAC 15th Floor'!$B$1:$M$27</definedName>
    <definedName name="_xlnm.Print_Area" localSheetId="2">'HVAC 16th Floor'!$A$1:$N$19</definedName>
    <definedName name="_xlnm.Print_Titles" localSheetId="6">'BLANK BOQ'!$1:$6</definedName>
    <definedName name="_xlnm.Print_Titles" localSheetId="1">'HVAC 15th Floor'!$1:$8</definedName>
    <definedName name="_xlnm.Print_Titles" localSheetId="2">'HVAC 16th Floor'!$1:$8</definedName>
  </definedNames>
  <calcPr calcId="181029"/>
  <fileRecoveryPr autoRecover="0"/>
</workbook>
</file>

<file path=xl/calcChain.xml><?xml version="1.0" encoding="utf-8"?>
<calcChain xmlns="http://schemas.openxmlformats.org/spreadsheetml/2006/main">
  <c r="G23" i="17" l="1"/>
  <c r="G17" i="17" l="1"/>
  <c r="G51" i="18" l="1"/>
  <c r="L23" i="20"/>
  <c r="K23" i="20"/>
  <c r="L20" i="20"/>
  <c r="K20" i="20"/>
  <c r="L15" i="20"/>
  <c r="M15" i="20" s="1"/>
  <c r="K15" i="20"/>
  <c r="L14" i="20"/>
  <c r="K14" i="20"/>
  <c r="M14" i="20" s="1"/>
  <c r="L13" i="20"/>
  <c r="K13" i="20"/>
  <c r="K25" i="20" s="1"/>
  <c r="C14" i="17" s="1"/>
  <c r="L58" i="18"/>
  <c r="M58" i="18" s="1"/>
  <c r="K58" i="18"/>
  <c r="L55" i="18"/>
  <c r="M55" i="18" s="1"/>
  <c r="K55" i="18"/>
  <c r="L52" i="18"/>
  <c r="K52" i="18"/>
  <c r="L51" i="18"/>
  <c r="K51" i="18"/>
  <c r="L50" i="18"/>
  <c r="K50" i="18"/>
  <c r="L45" i="18"/>
  <c r="M45" i="18" s="1"/>
  <c r="K45" i="18"/>
  <c r="L42" i="18"/>
  <c r="K42" i="18"/>
  <c r="M42" i="18" s="1"/>
  <c r="L41" i="18"/>
  <c r="K41" i="18"/>
  <c r="L40" i="18"/>
  <c r="K40" i="18"/>
  <c r="L39" i="18"/>
  <c r="K39" i="18"/>
  <c r="L35" i="18"/>
  <c r="K35" i="18"/>
  <c r="L34" i="18"/>
  <c r="M34" i="18" s="1"/>
  <c r="K34" i="18"/>
  <c r="L33" i="18"/>
  <c r="K33" i="18"/>
  <c r="L32" i="18"/>
  <c r="M32" i="18" s="1"/>
  <c r="K32" i="18"/>
  <c r="L31" i="18"/>
  <c r="K31" i="18"/>
  <c r="L26" i="18"/>
  <c r="K26" i="18"/>
  <c r="M26" i="18" s="1"/>
  <c r="L25" i="18"/>
  <c r="K25" i="18"/>
  <c r="L20" i="18"/>
  <c r="M20" i="18" s="1"/>
  <c r="K20" i="18"/>
  <c r="L19" i="18"/>
  <c r="M19" i="18" s="1"/>
  <c r="K19" i="18"/>
  <c r="L18" i="18"/>
  <c r="M18" i="18" s="1"/>
  <c r="K18" i="18"/>
  <c r="L14" i="18"/>
  <c r="K14" i="18"/>
  <c r="M14" i="18" s="1"/>
  <c r="L13" i="18"/>
  <c r="K13" i="18"/>
  <c r="L13" i="16"/>
  <c r="L16" i="16" s="1"/>
  <c r="D12" i="17" s="1"/>
  <c r="K13" i="16"/>
  <c r="K16" i="16" s="1"/>
  <c r="C12" i="17" s="1"/>
  <c r="L24" i="15"/>
  <c r="M24" i="15" s="1"/>
  <c r="K24" i="15"/>
  <c r="L20" i="15"/>
  <c r="M20" i="15" s="1"/>
  <c r="K20" i="15"/>
  <c r="L16" i="15"/>
  <c r="M16" i="15" s="1"/>
  <c r="K16" i="15"/>
  <c r="L14" i="15"/>
  <c r="K14" i="15"/>
  <c r="M14" i="15" s="1"/>
  <c r="M27" i="15" s="1"/>
  <c r="L60" i="18" l="1"/>
  <c r="D13" i="17" s="1"/>
  <c r="M51" i="18"/>
  <c r="M20" i="20"/>
  <c r="M52" i="18"/>
  <c r="K60" i="18"/>
  <c r="C13" i="17" s="1"/>
  <c r="M50" i="18"/>
  <c r="M33" i="18"/>
  <c r="K27" i="15"/>
  <c r="C11" i="17" s="1"/>
  <c r="M35" i="18"/>
  <c r="M40" i="18"/>
  <c r="M23" i="20"/>
  <c r="L27" i="15"/>
  <c r="D11" i="17" s="1"/>
  <c r="M13" i="18"/>
  <c r="M25" i="18"/>
  <c r="M31" i="18"/>
  <c r="M39" i="18"/>
  <c r="M41" i="18"/>
  <c r="M13" i="20"/>
  <c r="L25" i="20"/>
  <c r="D14" i="17" s="1"/>
  <c r="M13" i="16"/>
  <c r="I51" i="18"/>
  <c r="I23" i="20" l="1"/>
  <c r="G23" i="20"/>
  <c r="I20" i="20"/>
  <c r="G20" i="20"/>
  <c r="I15" i="20"/>
  <c r="G15" i="20"/>
  <c r="I14" i="20"/>
  <c r="G14" i="20"/>
  <c r="I13" i="20"/>
  <c r="G13" i="20"/>
  <c r="I58" i="18"/>
  <c r="G58" i="18"/>
  <c r="I55" i="18"/>
  <c r="G55" i="18"/>
  <c r="I52" i="18"/>
  <c r="G52" i="18"/>
  <c r="I50" i="18"/>
  <c r="G50" i="18"/>
  <c r="I45" i="18"/>
  <c r="G45" i="18"/>
  <c r="I42" i="18"/>
  <c r="G42" i="18"/>
  <c r="I41" i="18"/>
  <c r="G41" i="18"/>
  <c r="I40" i="18"/>
  <c r="G40" i="18"/>
  <c r="I39" i="18"/>
  <c r="G39" i="18"/>
  <c r="I35" i="18"/>
  <c r="G35" i="18"/>
  <c r="I34" i="18"/>
  <c r="G34" i="18"/>
  <c r="I33" i="18"/>
  <c r="G33" i="18"/>
  <c r="I32" i="18"/>
  <c r="G32" i="18"/>
  <c r="I31" i="18"/>
  <c r="G31" i="18"/>
  <c r="I26" i="18"/>
  <c r="G26" i="18"/>
  <c r="I25" i="18"/>
  <c r="G25" i="18"/>
  <c r="I20" i="18"/>
  <c r="G20" i="18"/>
  <c r="I19" i="18"/>
  <c r="G19" i="18"/>
  <c r="I18" i="18"/>
  <c r="G18" i="18"/>
  <c r="I14" i="18"/>
  <c r="G14" i="18"/>
  <c r="I13" i="18"/>
  <c r="G13" i="18"/>
  <c r="E13" i="17" l="1"/>
  <c r="M25" i="20"/>
  <c r="M60" i="18" l="1"/>
  <c r="P13" i="18"/>
  <c r="E15" i="17"/>
  <c r="E14" i="17" l="1"/>
  <c r="G20" i="15"/>
  <c r="I13" i="16" l="1"/>
  <c r="G13" i="16"/>
  <c r="I24" i="15"/>
  <c r="G24" i="15"/>
  <c r="I20" i="15"/>
  <c r="I14" i="15"/>
  <c r="G14" i="15"/>
  <c r="E12" i="17" l="1"/>
  <c r="C16" i="17"/>
  <c r="M16" i="16"/>
  <c r="B1" i="16"/>
  <c r="O27" i="15" l="1"/>
  <c r="D16" i="17"/>
  <c r="E11" i="17"/>
  <c r="E16" i="17" s="1"/>
  <c r="B11" i="16"/>
  <c r="B11" i="15"/>
  <c r="B19" i="15" s="1"/>
  <c r="B22" i="15" s="1"/>
  <c r="E17" i="17" l="1"/>
  <c r="E18" i="17" s="1"/>
</calcChain>
</file>

<file path=xl/sharedStrings.xml><?xml version="1.0" encoding="utf-8"?>
<sst xmlns="http://schemas.openxmlformats.org/spreadsheetml/2006/main" count="429" uniqueCount="234">
  <si>
    <t>Description</t>
  </si>
  <si>
    <t>Unit</t>
  </si>
  <si>
    <t>Sft</t>
  </si>
  <si>
    <t>Qty</t>
  </si>
  <si>
    <t>Rate</t>
  </si>
  <si>
    <t>Amount</t>
  </si>
  <si>
    <t>No</t>
  </si>
  <si>
    <t>CARPET FLOOR</t>
  </si>
  <si>
    <t>PAINT</t>
  </si>
  <si>
    <t>FALSE CEILING</t>
  </si>
  <si>
    <t>JOINERY</t>
  </si>
  <si>
    <t>b</t>
  </si>
  <si>
    <t>a</t>
  </si>
  <si>
    <t>Floor</t>
  </si>
  <si>
    <t>Wall</t>
  </si>
  <si>
    <t xml:space="preserve">Floor </t>
  </si>
  <si>
    <t>Rft</t>
  </si>
  <si>
    <t>3RD FLOOR</t>
  </si>
  <si>
    <t>BLOCK MASONRY</t>
  </si>
  <si>
    <t>PLASTER</t>
  </si>
  <si>
    <t>ALUMINUM WINDOW</t>
  </si>
  <si>
    <t>VINYL FLOORING</t>
  </si>
  <si>
    <t>CORRIDOR TILES</t>
  </si>
  <si>
    <t>UNILEVER PAKISTAN LTD</t>
  </si>
  <si>
    <t>CIVIL WORK</t>
  </si>
  <si>
    <t>INTERIOR FINISHES WORK</t>
  </si>
  <si>
    <t>TOTAL COST OF CIVIL WORK</t>
  </si>
  <si>
    <t>TOTAL COST OF INTERIOR FINISHES WORK</t>
  </si>
  <si>
    <t>WOODEN PARTITION</t>
  </si>
  <si>
    <t>TOTAL COST OF PARTITION WALL &amp; DOORS</t>
  </si>
  <si>
    <t>PARTITION WALLS &amp; DOORS</t>
  </si>
  <si>
    <t>WOODEN DOOR IN PARTITION</t>
  </si>
  <si>
    <t>SUMMARY</t>
  </si>
  <si>
    <t xml:space="preserve">TOTAL COST </t>
  </si>
  <si>
    <t>Ser #</t>
  </si>
  <si>
    <t>(approved by the Architect) including racking out joints curing, etc.,</t>
  </si>
  <si>
    <t>complete as per specifications and relevant drawings</t>
  </si>
  <si>
    <t>chamfered shape edges or rounding off corners at junctions including</t>
  </si>
  <si>
    <t>walls, columns, beams, slabs, lintels, steps, etc., including making</t>
  </si>
  <si>
    <t>c</t>
  </si>
  <si>
    <t xml:space="preserve">Size 3'-0" X 7'-0" </t>
  </si>
  <si>
    <t xml:space="preserve">Size 2'-6" X 7'-0" </t>
  </si>
  <si>
    <t>IMPORTED PARTITION WALLS &amp; DOOR</t>
  </si>
  <si>
    <t>6 plus 6mm LAMINATED TEMPERED GLASS PARTITION</t>
  </si>
  <si>
    <t>10mm TEMPERED GLASS DOOR IN PARTITION</t>
  </si>
  <si>
    <t>Polished finish on Counter Tops</t>
  </si>
  <si>
    <t>ALUMINUM CEILING ( High-grade pre-coated aluminum alloy ) 0.5mm~1.0mm thinckness</t>
  </si>
  <si>
    <t>STEEL MESH CEILING IN VITALITY ZONE (Hexazonal MS frame rapped with steel mesh)</t>
  </si>
  <si>
    <t>mortar with 1:4:5 or 1:3:6 machine made block minimum 800 psi</t>
  </si>
  <si>
    <t>Providing MDF cladding on all exposed columns.</t>
  </si>
  <si>
    <t>METAL SCREEN</t>
  </si>
  <si>
    <t>Laser cut perforated ( High Strength Low Alloy HSLA steel ) corten metal sheet.</t>
  </si>
  <si>
    <t>CEMENT BOARD CEILING</t>
  </si>
  <si>
    <t>6" thick (External)</t>
  </si>
  <si>
    <t>4" thick (Internal)</t>
  </si>
  <si>
    <t xml:space="preserve"> 3" Thick brick cladding ( Lobby Feature Wall)</t>
  </si>
  <si>
    <t>Internal Walls</t>
  </si>
  <si>
    <t>External periphery walls</t>
  </si>
  <si>
    <t>DRY WALL PARTITION WALL</t>
  </si>
  <si>
    <t>Internal Ceiling</t>
  </si>
  <si>
    <t xml:space="preserve"> Internal Fair Faced Textured paint (includes walls and ceiling)</t>
  </si>
  <si>
    <t>Branding and Display (refer to attachment)</t>
  </si>
  <si>
    <t>Ceramic wall cladding (refer to attachment)</t>
  </si>
  <si>
    <t>No.</t>
  </si>
  <si>
    <t>1.5.1</t>
  </si>
  <si>
    <t>1.5.2</t>
  </si>
  <si>
    <t>1.5.3</t>
  </si>
  <si>
    <t>1.5.4</t>
  </si>
  <si>
    <t>Metal framing joinery work for the perforated partition and S.S pipes feature.</t>
  </si>
  <si>
    <t>RUBBER FLOORING</t>
  </si>
  <si>
    <t>FLOORING &amp; SPECIAL FINISHES</t>
  </si>
  <si>
    <t>1.5.5</t>
  </si>
  <si>
    <t>GRANITE STEPS</t>
  </si>
  <si>
    <t>ii</t>
  </si>
  <si>
    <t>iii</t>
  </si>
  <si>
    <t>Grouting. Water proof grouting  color to be specified by the Architect.</t>
  </si>
  <si>
    <t>iv</t>
  </si>
  <si>
    <t>MDF CLADDING (2" thick partal wood frame rapped around 1/2" thick one side MDF sheet).</t>
  </si>
  <si>
    <t>GLASS WALL PARTITION (Translucent Glass film)</t>
  </si>
  <si>
    <t>SPECIAL FINISHES</t>
  </si>
  <si>
    <t>PORCELAIN TILES IN OFFICE SPACES</t>
  </si>
  <si>
    <t>Flooring</t>
  </si>
  <si>
    <t>PORCELAIN TILES IN WET AREA TILES</t>
  </si>
  <si>
    <t>GRANITE COUNTER TOP</t>
  </si>
  <si>
    <t>Polish finish on Staircase Riser</t>
  </si>
  <si>
    <t>3" Flame torch finish on Staircase Tread 5'-0"</t>
  </si>
  <si>
    <t>Color and size as approved by the Architect.</t>
  </si>
  <si>
    <t>SKIRTING</t>
  </si>
  <si>
    <t xml:space="preserve"> PVC skirting of 2" thick in dark grey color.</t>
  </si>
  <si>
    <t>External Weathred shield</t>
  </si>
  <si>
    <t xml:space="preserve">Included in the laying of the Granite will be preparation of floor using cement  mix to achieve perfect alignment a required of the floor for the application of tiles. Rs. 800 / sqft </t>
  </si>
  <si>
    <t>(Gym Area) 8.2 MM Thickness (For spec find the attachment)</t>
  </si>
  <si>
    <t xml:space="preserve"> Cement concrete block masonry set in 1:4 cement</t>
  </si>
  <si>
    <t xml:space="preserve"> 3 coats, external weathered shield  by JOTUN, ICI, Nelson paint complete in all respects of approved quality and shade including rubbing, filling and primer coat.</t>
  </si>
  <si>
    <t xml:space="preserve">Porcelain tile of 12"x24" full body approved quality.Shade pattern set in 1:4 cement mortar including preparing proper base of 1:2:4 concrete mortar all as per specification and drawing complete in all respect. (MML Product supplied by Benitoz or Equivalent; color &amp; size to be approved by the Architect, price will be Rs. 3000 / sqm) </t>
  </si>
  <si>
    <t>Porcelain tile of 12"x24" full body approved quality.Shade pattern set in 1:4 cement mortar including preparing proper base of 1:2:4 concrete mortar all as per specification and drawing complete in all respect. (MML Product supplied by Benitoz or Equivalent; color &amp; size to be approved by the Architect, price will be Rs. 3000 / sqm)</t>
  </si>
  <si>
    <t>Porcelain tile of Fiandre Marmi MaximumTravertino size 5'x10' full body approved quality.Shade pattern set in 1:4 cement mortar including preparing proper base of 1:2:4 concrete mortar all as per specification and drawing complete in all respect. (Fiandre Product supplied by Benitoz or Equivalent; color &amp; size to be approved by the Architect, price will be Rs. 13000 / sqm)</t>
  </si>
  <si>
    <t>i</t>
  </si>
  <si>
    <t>100 mm MDF partition on 75 mm x 75mm partal wood framing @600 mm x 600mm c.c (approx),in ducco finish,treated with approved antitermite slagnum &amp; zahbia primer on both ends of MDF , shall ensure the sample to be approved before purchase of material. The approved sample shall always be at site as detailed in the General Condition of Contract.</t>
  </si>
  <si>
    <t>Low VOC acrylic emulsion by JOTUN  paint on walls of approved quality and shade including rubbing, filling and primer coat., complete in all respects.</t>
  </si>
  <si>
    <t xml:space="preserve">Granite counter top , including all beds and anchoring, finished as below: (with basin hole cutting and special finishes complete as per drawing ) The Granite will be installed on a GI frame with red oxide coating and the finished with black spray paint.  Rs. 800 / sqft </t>
  </si>
  <si>
    <t>Seamless vinyl flooring by Tarkett or equivalent. Thinkness 4.5mm. (50 mm x 50 mm tile) Inteface level set collection availabe from pak carpets or equivalent. SQFT Rs .265</t>
  </si>
  <si>
    <t>Green wall (refer to attachment) baseprice Rs. 2500 SQFT</t>
  </si>
  <si>
    <t xml:space="preserve"> Carpet as specified by Architect (For spec find the attachment) SQFT Rs. 325 </t>
  </si>
  <si>
    <t xml:space="preserve">1.5" thick solid core commercial ply veneer flush door shutters  (Formite 7195 - Baluchistan Laminates) SWG G.I 16 gauage door frames 2" x 7" so lignum painted 2"x5/8", approved quality of oxidized brass hinges, brass screw, tower bolts, imported locks top of the line quick set hydraulic door closer (brand-New Star Japanese) Wherever needed aluminum push plates on both sides door stopper and other hardware of brass including iron hold fasts, complete in all respects as per drawings and as directed by the  Architect. </t>
  </si>
  <si>
    <t>12 mm thick imported tempared glass fixed, Champaign color aluminium U- channel along with the wall at top and bottom and polishing of exposed edges,with 3M Electro cut 314 Brand frosted film complete in all respects and as directed by the Architect.</t>
  </si>
  <si>
    <t>EXTERNAL WINDOWS</t>
  </si>
  <si>
    <t>(Double-Glazed assembly with U-value of 1.4 W/Sqm.K in 6mm Low-E Exterior Glass + 12mm Air Gap (with or without Argon filling) + 6mm local clear Internal Glass)</t>
  </si>
  <si>
    <t xml:space="preserve">Aluminum Windows using imported section and high quality hardware; that must be airtight with minimum infiltration and exfiltration properties. The Aluminum section will be powder coated, color to be approved by Architect. </t>
  </si>
  <si>
    <t>Cement Board false ceiling at edges allaround the rooms and corridors to as make-up space to ensure metal pan ceilings are not cut and are used as full tiles. (Rs:110)</t>
  </si>
  <si>
    <t>Plaster 0.75" thick 1:4 cement plaster to internal</t>
  </si>
  <si>
    <t>curing, etc., complete as per specifications and relevant drawings.</t>
  </si>
  <si>
    <r>
      <t>Granite to be installed on the Steps using dry bond methodology . Dry bond to be used is</t>
    </r>
    <r>
      <rPr>
        <sz val="10"/>
        <color indexed="10"/>
        <rFont val="Arial"/>
        <family val="2"/>
      </rPr>
      <t xml:space="preserve"> </t>
    </r>
    <r>
      <rPr>
        <b/>
        <sz val="10"/>
        <color indexed="8"/>
        <rFont val="Arial"/>
        <family val="2"/>
      </rPr>
      <t xml:space="preserve">Ressichem T210 or Millwala's Tifix </t>
    </r>
  </si>
  <si>
    <r>
      <t xml:space="preserve">Imported Aluminum windows of </t>
    </r>
    <r>
      <rPr>
        <b/>
        <sz val="10"/>
        <color theme="1"/>
        <rFont val="Arial"/>
        <family val="2"/>
      </rPr>
      <t>W1</t>
    </r>
    <r>
      <rPr>
        <sz val="10"/>
        <color theme="1"/>
        <rFont val="Arial"/>
        <family val="2"/>
      </rPr>
      <t xml:space="preserve"> size 6'-0" x 4'-6" on front façade. </t>
    </r>
  </si>
  <si>
    <r>
      <t xml:space="preserve">Imported Aluminum windows of </t>
    </r>
    <r>
      <rPr>
        <b/>
        <sz val="10"/>
        <color theme="1"/>
        <rFont val="Arial"/>
        <family val="2"/>
      </rPr>
      <t>W2</t>
    </r>
    <r>
      <rPr>
        <sz val="10"/>
        <color theme="1"/>
        <rFont val="Arial"/>
        <family val="2"/>
      </rPr>
      <t xml:space="preserve"> size 14'-0" x 4'-6" on front façade (Board Room) . </t>
    </r>
  </si>
  <si>
    <t>Sqm</t>
  </si>
  <si>
    <t>Deutsche Bank Interiors, Karachi</t>
  </si>
  <si>
    <t>Material</t>
  </si>
  <si>
    <t>Labor/Installation</t>
  </si>
  <si>
    <t>ACMV WORKS</t>
  </si>
  <si>
    <t>Nos.</t>
  </si>
  <si>
    <t>AIR DEVICES</t>
  </si>
  <si>
    <t>TOTAL COST OF ACMV WORKS</t>
  </si>
  <si>
    <t>i.</t>
  </si>
  <si>
    <t>1150mm  x 300mm</t>
  </si>
  <si>
    <t>MOTORIZED FIRE DAMPER</t>
  </si>
  <si>
    <t>Supply &amp; installation of Motorized Fire Damper with gas kits, nut bolts, including pressure transmeter, controller &amp; control wiring, complete in all respects, ready to operate as per specification, drawings &amp; as per instruction of consultant.</t>
  </si>
  <si>
    <t>450mm  x 250mm</t>
  </si>
  <si>
    <t>Note: Should be able to withstand weight of 2 persons</t>
  </si>
  <si>
    <t>Supply Air Registers</t>
  </si>
  <si>
    <t>600mm  x 600mm</t>
  </si>
  <si>
    <t>Note: Fire damper to shut off in case of fire &amp; also shut off when unit is turned off.</t>
  </si>
  <si>
    <t>FLOOR INSULATION</t>
  </si>
  <si>
    <t>ACMV WORKS (15TH FLOOR) - Advance Package</t>
  </si>
  <si>
    <t>BILL OF QUANTITIES</t>
  </si>
  <si>
    <t>ACMV WORKS (16TH FLOOR) - Advance Package</t>
  </si>
  <si>
    <t>Supply &amp; installation of grills, diffusers and registers etc for supply, return, exhaust &amp; fresh air of different sizes (Grade A) wooden frame, lindaptor supports and other accessories etc, complete in all respects ready to operate as per drawings, specification and as per instruction of consultant.</t>
  </si>
  <si>
    <t>Supply Air Registers (Stainless Steel 304)</t>
  </si>
  <si>
    <t>Rate only</t>
  </si>
  <si>
    <t>Supply &amp; installation of adhesive 25mm thick rubber foam (XLPE) insulation with aluminum foil, complete in all respects ready to operate as per specification, drawings and as per instruction of consultant.</t>
  </si>
  <si>
    <r>
      <rPr>
        <b/>
        <sz val="11"/>
        <color theme="1"/>
        <rFont val="Calibri"/>
        <family val="2"/>
        <scheme val="minor"/>
      </rPr>
      <t>Note:</t>
    </r>
    <r>
      <rPr>
        <sz val="11"/>
        <color theme="1"/>
        <rFont val="Calibri"/>
        <family val="2"/>
        <scheme val="minor"/>
      </rPr>
      <t xml:space="preserve">
&gt;   Contractor is instructed to visit the site, understand the nature of work and then fill the rates accordingly and submit the quotation. No argument and discussion will be entertained after awarding of work.
&gt;   Miscellaneous work which was not included in BOQ but necessary to complete the project in all respects and ready to operate as per instructions of Consultant. (Bidder should mentioned the type of works).</t>
    </r>
  </si>
  <si>
    <t>ITEM NO.</t>
  </si>
  <si>
    <t>DESCRIPTION</t>
  </si>
  <si>
    <t>HVAC Work 15th Floor</t>
  </si>
  <si>
    <t>HVAC Work 16th Floor</t>
  </si>
  <si>
    <t>Fire Fighting Work 15th Floor</t>
  </si>
  <si>
    <t>Fire Fighting Work 16th Floor</t>
  </si>
  <si>
    <t>HVAC &amp; FIRE FIGHTING WORK</t>
  </si>
  <si>
    <t xml:space="preserve">MATERIAL 
AMOUNT </t>
  </si>
  <si>
    <t>INSTALLATION
AMOUNT</t>
  </si>
  <si>
    <t>TOTAL 
AMOUNT</t>
  </si>
  <si>
    <t>01 Year Cost for operation</t>
  </si>
  <si>
    <t>DATA CENTRE WORKS -  BILL OF QUANTITIES</t>
  </si>
  <si>
    <t>FIRE SUPPRESSION SERVICES (15TH FLOOR) - Advance Package</t>
  </si>
  <si>
    <t>FIRE SUPPRESSION SERVICES</t>
  </si>
  <si>
    <t xml:space="preserve">CLEAN AGENT (FK-5-1-12 Stored In Cylinder - Ul Listed / Fm Approved) </t>
  </si>
  <si>
    <t>Supply &amp; installation of clean agent in engineered cylinders of FSS with fixing accessories, complete in all respects ready to operate as per drawings, specification, instruction of consultant.</t>
  </si>
  <si>
    <t>Clean Agent (FK-5-1-12, Fluoroketone)</t>
  </si>
  <si>
    <t>KG</t>
  </si>
  <si>
    <t xml:space="preserve">Engineered cylinder with head valve, top plug adapter, siphon tube, pressure gauge, brackets and all other items, complete in all respect. </t>
  </si>
  <si>
    <t>MS SCH-40 PIPES</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</si>
  <si>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</si>
  <si>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15mm dia</t>
  </si>
  <si>
    <t>Rm</t>
  </si>
  <si>
    <t>40mm dia</t>
  </si>
  <si>
    <t>50mm dia</t>
  </si>
  <si>
    <t>SPRINKLES</t>
  </si>
  <si>
    <t>Supply &amp; installation of nozzles with fixing accessories, complete in all respects ready to operate as per drawings, specification, instruction of consultant.</t>
  </si>
  <si>
    <t xml:space="preserve">Brass Discharge Nozzle - 360 Degrees discharge pattern </t>
  </si>
  <si>
    <t>13mm dia</t>
  </si>
  <si>
    <t>ii.</t>
  </si>
  <si>
    <t>38mm dia</t>
  </si>
  <si>
    <t>INPUT &amp; OUTPUT DEVICES</t>
  </si>
  <si>
    <t>Supply &amp; installation of input and output devices for the clean agent suppression system (integrated with BMS) with wiring, controls &amp; fixing accessories, complete in all respects ready to operate as per drawings, specification, instruction of consultant</t>
  </si>
  <si>
    <t>Entinguishing Control Panel for the clean agent fire suppression system</t>
  </si>
  <si>
    <t>Manual Abort / Emergency Cut Off Switch</t>
  </si>
  <si>
    <t>Manual Release Switch - Single Action</t>
  </si>
  <si>
    <t>d</t>
  </si>
  <si>
    <t>Horn / Strobe</t>
  </si>
  <si>
    <t>e</t>
  </si>
  <si>
    <t>Alarm Bell</t>
  </si>
  <si>
    <t>ACTUATION DEVICES</t>
  </si>
  <si>
    <t>Supply &amp; installation of actuation devices with fixing accessories, complete in all respects ready to operate as per drawings, specification, instruction of consultant.</t>
  </si>
  <si>
    <t>Solenoid Actuator for the specified cylinder size</t>
  </si>
  <si>
    <t>Manual Control Head for manual actuation of cylinder with safety pull pin</t>
  </si>
  <si>
    <t>Pressure Switch to indicated system discharge with an external manual reset button</t>
  </si>
  <si>
    <t>Low Pressure Switch to monitor the pressure within the cylinder</t>
  </si>
  <si>
    <t xml:space="preserve">WIRING </t>
  </si>
  <si>
    <t>Supply &amp; installation of wiring of 2C, 1.5 Sq.mm fire resistant shielded Cable (Fire rating for 2 hours at 950 C) in 25mm dia G.I conduit from fire alarm control panel to all sensors &amp; devices including all installation accessories complete in all respects ready to operate as per drawings, specification, instruction of consultant.</t>
  </si>
  <si>
    <t>Job</t>
  </si>
  <si>
    <t>MISCELLANEOUS WORKS</t>
  </si>
  <si>
    <t>FLUSHING, TESTING &amp; COMMISSIONING</t>
  </si>
  <si>
    <t>Flushing of entire fire pipe work according to (NFPA-13), complete in all respects as per instruction of consultant.</t>
  </si>
  <si>
    <t>Room Integrity Test for TER room as per NFPA 2001 standard with complete testing reports.</t>
  </si>
  <si>
    <t>Testing and commissioning of entire clean agent fire suppression system complete in all respects as per instruction of consultant. Moreover, Testing and Commissioning to be carried out as per the testing and commissioning annexure shared in the RFP.</t>
  </si>
  <si>
    <t>PAINTING &amp; IDENTIFICATION</t>
  </si>
  <si>
    <t>Painting, identification and tagging to the installations and equipments, complete in all respects as per instruction of consultant.</t>
  </si>
  <si>
    <t>MAKING SHOP DRAWINGS</t>
  </si>
  <si>
    <t>Making of Shop drawings on Auto CAD 2018 with section details, equipment foundation details and Making of As Built drawings, Documentation Technical / Operational Manual &amp; LOG Book for each equipment complete in all respects as per instruction of consultant.</t>
  </si>
  <si>
    <t>TOTAL COST OF FIRE SUPPRESSION SERVICES</t>
  </si>
  <si>
    <t>Note:</t>
  </si>
  <si>
    <t>1)</t>
  </si>
  <si>
    <t>Contractor is instructed to visit the site, understand the nature of work &amp; then fill the rates accordingly and submit the quotation. No argument and discussion will be entertained after awarding of work.</t>
  </si>
  <si>
    <t>2)</t>
  </si>
  <si>
    <t>Miscellaneous work which was not included in BOQ but necessary to complete the project in all respects and ready to operate as per instructions of Consultant. (Bidder should mentioned the type of works).</t>
  </si>
  <si>
    <t>FIRE SUPPRESSION SERVICES (16TH FLOOR) - Advance Package</t>
  </si>
  <si>
    <t>FIRE EXTINGUISHERS</t>
  </si>
  <si>
    <t>Supply &amp; installation of fire extinguishers with fixing accessories, complete in all respects ready to operate as per drawings, specification, instruction of consultant.</t>
  </si>
  <si>
    <t>Type Class B&amp;C FX-3  (5 Kg. CO2 Carbon Dioxide Gas)</t>
  </si>
  <si>
    <t>Type Class A,B&amp;C  FX-4  (6 Kg. Dry Chemical Powder)</t>
  </si>
  <si>
    <t>Automatic fire extinguisher  (6 Kg. Dry Chemical Powder)</t>
  </si>
  <si>
    <t>TESTING &amp; COMMISSIONING</t>
  </si>
  <si>
    <t xml:space="preserve">Deutcshe bank </t>
  </si>
  <si>
    <t>Advance work for TER and TR Room</t>
  </si>
  <si>
    <t>Des</t>
  </si>
  <si>
    <t>Engineered cylinder with head valve, top plug adapter</t>
  </si>
  <si>
    <t>Testing and commissioning</t>
  </si>
  <si>
    <t>PIONEER Rate</t>
  </si>
  <si>
    <t>SECURE SYSTEM (with GST)</t>
  </si>
  <si>
    <t>Fire Rates Analysis / Comparison</t>
  </si>
  <si>
    <t>Note: GST &amp; SST will be charged seperately.</t>
  </si>
  <si>
    <t xml:space="preserve">Sub Total Amount RS = </t>
  </si>
  <si>
    <t xml:space="preserve"> Discounted Amount RS = </t>
  </si>
  <si>
    <t>Billed Qty</t>
  </si>
  <si>
    <t>Bill Amount</t>
  </si>
  <si>
    <t>Bill of Quantities</t>
  </si>
  <si>
    <t>Material Amount</t>
  </si>
  <si>
    <t>Installation Amount</t>
  </si>
  <si>
    <t xml:space="preserve">Discount 6% = </t>
  </si>
  <si>
    <t>Final Bill</t>
  </si>
  <si>
    <t>SUMMARY OF FINAL BILL</t>
  </si>
  <si>
    <t>Verified</t>
  </si>
  <si>
    <t>Received</t>
  </si>
  <si>
    <t>Payable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</si>
</sst>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_(* \(#,##0\);_(* &quot;-&quot;_);_(@_)"/>
    <numFmt numFmtId="43" formatCode="_(* #,##0.00_);_(* \(#,##0.00\);_(* &quot;-&quot;??_);_(@_)"/>
    <numFmt numFmtId="164" formatCode="0.0"/>
    <numFmt numFmtId="165" formatCode="[$-409]d/mmm/yy;@"/>
    <numFmt numFmtId="166" formatCode="_(* #,##0_);_(* \(#,##0\);_(* &quot;-&quot;??_);_(@_)"/>
    <numFmt numFmtId="167" formatCode="_(* #,##0.0_);_(* \(#,##0.0\);_(* &quot;-&quot;?_);_(@_)"/>
  </numFmts>
  <fonts count="37">
    <font>
      <sz val="11"/>
      <color theme="1"/>
      <name val="Calibri"/>
      <family val="2"/>
      <scheme val="minor"/>
    </font>
    <font>
      <sz val="10"/>
      <name val="Geneva"/>
    </font>
    <font>
      <sz val="11"/>
      <color theme="1"/>
      <name val="Calibri"/>
      <family val="2"/>
      <scheme val="minor"/>
    </font>
    <font>
      <sz val="10"/>
      <name val="Arial"/>
      <family val="2"/>
    </font>
    <font>
      <sz val="10"/>
      <color theme="1"/>
      <name val="Arial"/>
      <family val="2"/>
    </font>
    <font>
      <b/>
      <sz val="10"/>
      <name val="Arial"/>
      <family val="2"/>
    </font>
    <font>
      <b/>
      <sz val="10"/>
      <color theme="1"/>
      <name val="Arial"/>
      <family val="2"/>
    </font>
    <font>
      <sz val="10"/>
      <color indexed="10"/>
      <name val="Arial"/>
      <family val="2"/>
    </font>
    <font>
      <b/>
      <sz val="10"/>
      <color indexed="8"/>
      <name val="Arial"/>
      <family val="2"/>
    </font>
    <font>
      <sz val="11"/>
      <color theme="0"/>
      <name val="Calibri"/>
      <family val="2"/>
      <scheme val="minor"/>
    </font>
    <font>
      <sz val="11"/>
      <color rgb="FFFF0000"/>
      <name val="Calibri"/>
      <family val="2"/>
      <scheme val="minor"/>
    </font>
    <font>
      <b/>
      <sz val="11"/>
      <color theme="1"/>
      <name val="Calibri"/>
      <family val="2"/>
      <scheme val="minor"/>
    </font>
    <font>
      <b/>
      <sz val="14"/>
      <name val="Calibri"/>
      <family val="2"/>
      <scheme val="minor"/>
    </font>
    <font>
      <sz val="14"/>
      <name val="Calibri"/>
      <family val="2"/>
      <scheme val="minor"/>
    </font>
    <font>
      <sz val="14"/>
      <color theme="1"/>
      <name val="Calibri"/>
      <family val="2"/>
      <scheme val="minor"/>
    </font>
    <font>
      <b/>
      <sz val="14"/>
      <color theme="1"/>
      <name val="Calibri"/>
      <family val="2"/>
      <scheme val="minor"/>
    </font>
    <font>
      <sz val="11"/>
      <name val="Calibri"/>
      <family val="2"/>
      <scheme val="minor"/>
    </font>
    <font>
      <b/>
      <sz val="11"/>
      <name val="Calibri"/>
      <family val="2"/>
      <scheme val="minor"/>
    </font>
    <font>
      <sz val="12"/>
      <color theme="0"/>
      <name val="Calibri"/>
      <family val="2"/>
      <scheme val="minor"/>
    </font>
    <font>
      <sz val="12"/>
      <color theme="1"/>
      <name val="Calibri"/>
      <family val="2"/>
      <scheme val="minor"/>
    </font>
    <font>
      <sz val="12"/>
      <name val="Calibri"/>
      <family val="2"/>
      <scheme val="minor"/>
    </font>
    <font>
      <sz val="14"/>
      <color theme="0"/>
      <name val="Calibri"/>
      <family val="2"/>
      <scheme val="minor"/>
    </font>
    <font>
      <sz val="14"/>
      <color rgb="FFC00000"/>
      <name val="Calibri"/>
      <family val="2"/>
      <scheme val="minor"/>
    </font>
    <font>
      <b/>
      <sz val="14"/>
      <color rgb="FFC00000"/>
      <name val="Calibri"/>
      <family val="2"/>
      <scheme val="minor"/>
    </font>
    <font>
      <b/>
      <sz val="16"/>
      <name val="Calibri"/>
      <family val="2"/>
      <scheme val="minor"/>
    </font>
    <font>
      <b/>
      <sz val="12"/>
      <name val="Calibri"/>
      <family val="2"/>
      <scheme val="minor"/>
    </font>
    <font>
      <sz val="9"/>
      <color indexed="12"/>
      <name val="Arial Black"/>
      <family val="2"/>
    </font>
    <font>
      <sz val="14"/>
      <color rgb="FF0000FF"/>
      <name val="Calibri"/>
      <family val="2"/>
      <scheme val="minor"/>
    </font>
    <font>
      <sz val="11"/>
      <name val="Arial"/>
      <family val="2"/>
    </font>
    <font>
      <b/>
      <u/>
      <sz val="22"/>
      <name val="Calibri"/>
      <family val="2"/>
      <scheme val="minor"/>
    </font>
    <font>
      <b/>
      <sz val="16"/>
      <color theme="1"/>
      <name val="Calibri"/>
      <family val="2"/>
      <scheme val="minor"/>
    </font>
    <font>
      <b/>
      <sz val="20"/>
      <color rgb="FF000000"/>
      <name val="Calibri"/>
      <family val="2"/>
      <scheme val="minor"/>
    </font>
    <font>
      <b/>
      <sz val="14"/>
      <color rgb="FF000000"/>
      <name val="Calibri"/>
      <family val="2"/>
      <scheme val="minor"/>
    </font>
    <font>
      <sz val="11"/>
      <color rgb="FF000000"/>
      <name val="Calibri"/>
      <family val="2"/>
      <scheme val="minor"/>
    </font>
    <font>
      <sz val="14"/>
      <color rgb="FF000000"/>
      <name val="Calibri"/>
      <family val="2"/>
      <scheme val="minor"/>
    </font>
    <font>
      <sz val="10"/>
      <color rgb="FF000000"/>
      <name val="Calibri"/>
      <family val="2"/>
      <scheme val="minor"/>
    </font>
    <font>
      <b/>
      <sz val="18"/>
      <name val="Calibri"/>
      <family val="2"/>
      <scheme val="minor"/>
    </font>
  </fonts>
  <fills count="10">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4"/>
      </patternFill>
    </fill>
    <fill>
      <patternFill patternType="solid">
        <fgColor theme="5"/>
      </patternFill>
    </fill>
    <fill>
      <patternFill patternType="solid">
        <fgColor theme="0" tint="-0.14999847407452621"/>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5">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medium">
        <color indexed="8"/>
      </left>
      <right style="thin">
        <color indexed="64"/>
      </right>
      <top style="medium">
        <color indexed="8"/>
      </top>
      <bottom/>
      <diagonal/>
    </border>
    <border>
      <left style="thin">
        <color indexed="64"/>
      </left>
      <right style="thin">
        <color indexed="64"/>
      </right>
      <top style="medium">
        <color indexed="8"/>
      </top>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bottom style="thin">
        <color indexed="8"/>
      </bottom>
      <diagonal/>
    </border>
    <border>
      <left style="thin">
        <color indexed="8"/>
      </left>
      <right/>
      <top/>
      <bottom style="thin">
        <color indexed="8"/>
      </bottom>
      <diagonal/>
    </border>
    <border>
      <left style="medium">
        <color indexed="8"/>
      </left>
      <right style="medium">
        <color indexed="8"/>
      </right>
      <top/>
      <bottom style="medium">
        <color indexed="8"/>
      </bottom>
      <diagonal/>
    </border>
    <border>
      <left style="medium">
        <color indexed="64"/>
      </left>
      <right style="medium">
        <color indexed="64"/>
      </right>
      <top style="medium">
        <color indexed="64"/>
      </top>
      <bottom style="medium">
        <color indexed="64"/>
      </bottom>
      <diagonal/>
    </border>
  </borders>
  <cellStyleXfs count="9">
    <xf numFmtId="0" fontId="0" fillId="0" borderId="0"/>
    <xf numFmtId="40" fontId="1" fillId="0" borderId="0" applyFont="0" applyFill="0" applyBorder="0" applyAlignment="0" applyProtection="0"/>
    <xf numFmtId="43" fontId="2" fillId="0" borderId="0" applyFont="0" applyFill="0" applyBorder="0" applyAlignment="0" applyProtection="0"/>
    <xf numFmtId="41" fontId="2" fillId="0" borderId="0" applyFont="0" applyFill="0" applyBorder="0" applyAlignment="0" applyProtection="0"/>
    <xf numFmtId="0" fontId="9" fillId="4" borderId="0" applyNumberFormat="0" applyBorder="0" applyAlignment="0" applyProtection="0"/>
    <xf numFmtId="0" fontId="9" fillId="5" borderId="0" applyNumberFormat="0" applyBorder="0" applyAlignment="0" applyProtection="0"/>
    <xf numFmtId="0" fontId="26" fillId="0" borderId="0" applyNumberFormat="0">
      <alignment horizontal="center" vertical="center" wrapText="1"/>
    </xf>
    <xf numFmtId="0" fontId="3" fillId="0" borderId="0"/>
    <xf numFmtId="0" fontId="28" fillId="0" borderId="0"/>
  </cellStyleXfs>
  <cellXfs count="304">
    <xf numFmtId="0" fontId="0" fillId="0" borderId="0" xfId="0"/>
    <xf numFmtId="0" fontId="3" fillId="0" borderId="0" xfId="0" applyFont="1"/>
    <xf numFmtId="0" fontId="3" fillId="0" borderId="0" xfId="0" applyFont="1" applyAlignment="1">
      <alignment horizontal="center"/>
    </xf>
    <xf numFmtId="3" fontId="3" fillId="0" borderId="0" xfId="2" applyNumberFormat="1" applyFont="1" applyAlignment="1">
      <alignment horizontal="center"/>
    </xf>
    <xf numFmtId="43" fontId="3" fillId="0" borderId="0" xfId="2" applyFont="1" applyAlignment="1">
      <alignment horizontal="center"/>
    </xf>
    <xf numFmtId="0" fontId="4" fillId="0" borderId="0" xfId="0" applyFont="1"/>
    <xf numFmtId="0" fontId="5" fillId="0" borderId="0" xfId="0" applyFont="1"/>
    <xf numFmtId="0" fontId="5" fillId="0" borderId="0" xfId="0" applyFont="1" applyAlignment="1">
      <alignment horizontal="center"/>
    </xf>
    <xf numFmtId="0" fontId="5" fillId="0" borderId="0" xfId="0" applyFont="1" applyAlignment="1">
      <alignment horizontal="left"/>
    </xf>
    <xf numFmtId="3" fontId="5" fillId="0" borderId="0" xfId="2" applyNumberFormat="1" applyFont="1" applyBorder="1" applyAlignment="1">
      <alignment horizontal="center"/>
    </xf>
    <xf numFmtId="43" fontId="5" fillId="0" borderId="0" xfId="2" applyFont="1" applyBorder="1" applyAlignment="1">
      <alignment horizontal="right"/>
    </xf>
    <xf numFmtId="0" fontId="6" fillId="0" borderId="0" xfId="0" applyFont="1"/>
    <xf numFmtId="0" fontId="3" fillId="0" borderId="0" xfId="0" applyFont="1" applyAlignment="1">
      <alignment vertical="top" wrapText="1"/>
    </xf>
    <xf numFmtId="3" fontId="3" fillId="0" borderId="0" xfId="2" applyNumberFormat="1" applyFont="1" applyBorder="1" applyAlignment="1">
      <alignment horizontal="center"/>
    </xf>
    <xf numFmtId="0" fontId="5" fillId="0" borderId="0" xfId="0" applyFont="1" applyAlignment="1">
      <alignment horizontal="right"/>
    </xf>
    <xf numFmtId="164" fontId="5" fillId="0" borderId="0" xfId="0" applyNumberFormat="1" applyFont="1" applyAlignment="1">
      <alignment horizontal="center"/>
    </xf>
    <xf numFmtId="0" fontId="5" fillId="0" borderId="0" xfId="0" applyFont="1" applyAlignment="1">
      <alignment vertical="top" wrapText="1"/>
    </xf>
    <xf numFmtId="43" fontId="3" fillId="0" borderId="0" xfId="2" applyFont="1" applyBorder="1" applyAlignment="1">
      <alignment horizontal="center"/>
    </xf>
    <xf numFmtId="0" fontId="3" fillId="0" borderId="1" xfId="0" applyFont="1" applyBorder="1" applyAlignment="1">
      <alignment vertical="top" wrapText="1"/>
    </xf>
    <xf numFmtId="0" fontId="3" fillId="0" borderId="1" xfId="0" applyFont="1" applyBorder="1" applyAlignment="1">
      <alignment horizontal="center"/>
    </xf>
    <xf numFmtId="3" fontId="4" fillId="0" borderId="1" xfId="2" applyNumberFormat="1" applyFont="1" applyBorder="1" applyAlignment="1">
      <alignment horizontal="center"/>
    </xf>
    <xf numFmtId="43" fontId="3" fillId="0" borderId="1" xfId="2" applyFont="1" applyBorder="1" applyAlignment="1">
      <alignment horizontal="center"/>
    </xf>
    <xf numFmtId="3" fontId="3" fillId="0" borderId="1" xfId="2" applyNumberFormat="1" applyFont="1" applyBorder="1" applyAlignment="1">
      <alignment horizontal="center"/>
    </xf>
    <xf numFmtId="3" fontId="4" fillId="0" borderId="0" xfId="2" applyNumberFormat="1" applyFont="1" applyAlignment="1">
      <alignment horizontal="center"/>
    </xf>
    <xf numFmtId="0" fontId="3" fillId="0" borderId="0" xfId="0" applyFont="1" applyAlignment="1">
      <alignment horizontal="left"/>
    </xf>
    <xf numFmtId="0" fontId="3" fillId="0" borderId="2" xfId="0" applyFont="1" applyBorder="1" applyAlignment="1">
      <alignment vertical="top" wrapText="1"/>
    </xf>
    <xf numFmtId="0" fontId="3" fillId="0" borderId="2" xfId="0" applyFont="1" applyBorder="1" applyAlignment="1">
      <alignment horizontal="center"/>
    </xf>
    <xf numFmtId="3" fontId="4" fillId="0" borderId="0" xfId="2" applyNumberFormat="1" applyFont="1" applyBorder="1" applyAlignment="1">
      <alignment horizontal="center"/>
    </xf>
    <xf numFmtId="0" fontId="3" fillId="0" borderId="0" xfId="0" applyFont="1" applyAlignment="1">
      <alignment horizontal="center" vertical="top"/>
    </xf>
    <xf numFmtId="3" fontId="3" fillId="2" borderId="1" xfId="0" applyNumberFormat="1" applyFont="1" applyFill="1" applyBorder="1" applyAlignment="1">
      <alignment vertical="top" wrapText="1"/>
    </xf>
    <xf numFmtId="3" fontId="3" fillId="2" borderId="0" xfId="0" applyNumberFormat="1" applyFont="1" applyFill="1" applyAlignment="1">
      <alignment horizontal="left" vertical="top" wrapText="1"/>
    </xf>
    <xf numFmtId="0" fontId="5" fillId="0" borderId="0" xfId="0" applyFont="1" applyAlignment="1">
      <alignment horizontal="left" vertical="top"/>
    </xf>
    <xf numFmtId="0" fontId="3" fillId="0" borderId="1" xfId="0" applyFont="1" applyBorder="1" applyAlignment="1">
      <alignment horizontal="left" vertical="top" wrapText="1"/>
    </xf>
    <xf numFmtId="0" fontId="5" fillId="0" borderId="1" xfId="0" applyFont="1" applyBorder="1" applyAlignment="1">
      <alignment vertical="top" wrapText="1"/>
    </xf>
    <xf numFmtId="0" fontId="5" fillId="0" borderId="0" xfId="0" applyFont="1" applyAlignment="1">
      <alignment wrapText="1"/>
    </xf>
    <xf numFmtId="0" fontId="4" fillId="0" borderId="0" xfId="0" applyFont="1" applyAlignment="1">
      <alignment vertical="top" wrapText="1"/>
    </xf>
    <xf numFmtId="0" fontId="3" fillId="0" borderId="1" xfId="0" applyFont="1" applyBorder="1"/>
    <xf numFmtId="0" fontId="3" fillId="0" borderId="0" xfId="0" applyFont="1" applyAlignment="1">
      <alignment wrapText="1"/>
    </xf>
    <xf numFmtId="0" fontId="3" fillId="0" borderId="5" xfId="0" applyFont="1" applyBorder="1" applyAlignment="1">
      <alignment vertical="top" wrapText="1"/>
    </xf>
    <xf numFmtId="0" fontId="3" fillId="0" borderId="5" xfId="0" applyFont="1" applyBorder="1" applyAlignment="1">
      <alignment horizontal="center"/>
    </xf>
    <xf numFmtId="0" fontId="3" fillId="3" borderId="0" xfId="0" applyFont="1" applyFill="1" applyAlignment="1">
      <alignmen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5" fillId="0" borderId="0" xfId="0" applyFont="1" applyAlignment="1">
      <alignment horizontal="left" vertical="top" wrapText="1"/>
    </xf>
    <xf numFmtId="0" fontId="3" fillId="0" borderId="2" xfId="0" applyFont="1" applyBorder="1" applyAlignment="1">
      <alignment horizontal="left" vertical="top" wrapText="1"/>
    </xf>
    <xf numFmtId="3" fontId="4" fillId="0" borderId="2" xfId="2" applyNumberFormat="1" applyFont="1" applyBorder="1" applyAlignment="1">
      <alignment horizontal="center"/>
    </xf>
    <xf numFmtId="43" fontId="3" fillId="0" borderId="2" xfId="2" applyFont="1" applyBorder="1" applyAlignment="1">
      <alignment horizontal="center"/>
    </xf>
    <xf numFmtId="0" fontId="6" fillId="0" borderId="0" xfId="0" applyFont="1" applyAlignment="1">
      <alignment horizontal="left"/>
    </xf>
    <xf numFmtId="0" fontId="4" fillId="0" borderId="1" xfId="0" applyFont="1" applyBorder="1" applyAlignment="1">
      <alignment vertical="top" wrapText="1"/>
    </xf>
    <xf numFmtId="0" fontId="4" fillId="0" borderId="1" xfId="0" applyFont="1" applyBorder="1" applyAlignment="1">
      <alignment horizontal="center"/>
    </xf>
    <xf numFmtId="0" fontId="4" fillId="0" borderId="2" xfId="0" applyFont="1" applyBorder="1" applyAlignment="1">
      <alignment vertical="top" wrapText="1"/>
    </xf>
    <xf numFmtId="0" fontId="5" fillId="0" borderId="3" xfId="0" applyFont="1" applyBorder="1" applyAlignment="1">
      <alignment vertical="top" wrapText="1"/>
    </xf>
    <xf numFmtId="0" fontId="5" fillId="0" borderId="4" xfId="0" applyFont="1" applyBorder="1" applyAlignment="1">
      <alignment horizontal="center"/>
    </xf>
    <xf numFmtId="3" fontId="5" fillId="0" borderId="4" xfId="2" applyNumberFormat="1" applyFont="1" applyBorder="1" applyAlignment="1">
      <alignment horizontal="center"/>
    </xf>
    <xf numFmtId="43" fontId="5" fillId="0" borderId="4" xfId="2" applyFont="1" applyBorder="1" applyAlignment="1">
      <alignment horizontal="center"/>
    </xf>
    <xf numFmtId="0" fontId="3" fillId="0" borderId="1" xfId="0" applyFont="1" applyBorder="1" applyAlignment="1">
      <alignment horizontal="left" wrapText="1"/>
    </xf>
    <xf numFmtId="0" fontId="3" fillId="0" borderId="1" xfId="0" applyFont="1" applyBorder="1" applyAlignment="1">
      <alignment horizontal="left"/>
    </xf>
    <xf numFmtId="0" fontId="3" fillId="0" borderId="0" xfId="0" applyFont="1" applyAlignment="1">
      <alignment horizontal="left" wrapText="1"/>
    </xf>
    <xf numFmtId="3" fontId="3" fillId="0" borderId="0" xfId="0" applyNumberFormat="1" applyFont="1" applyAlignment="1">
      <alignment vertical="distributed" wrapText="1"/>
    </xf>
    <xf numFmtId="3" fontId="3" fillId="0" borderId="0" xfId="0" applyNumberFormat="1" applyFont="1" applyAlignment="1">
      <alignment wrapText="1"/>
    </xf>
    <xf numFmtId="3" fontId="3" fillId="0" borderId="2" xfId="2" applyNumberFormat="1" applyFont="1" applyBorder="1" applyAlignment="1">
      <alignment horizontal="center"/>
    </xf>
    <xf numFmtId="41" fontId="3" fillId="0" borderId="0" xfId="3" applyFont="1" applyBorder="1" applyAlignment="1">
      <alignment horizontal="center"/>
    </xf>
    <xf numFmtId="0" fontId="6" fillId="0" borderId="0" xfId="0" applyFont="1" applyAlignment="1">
      <alignment vertical="top" wrapText="1"/>
    </xf>
    <xf numFmtId="0" fontId="5" fillId="0" borderId="3" xfId="0" applyFont="1" applyBorder="1" applyAlignment="1">
      <alignment horizontal="left"/>
    </xf>
    <xf numFmtId="43" fontId="5" fillId="0" borderId="0" xfId="2" applyFont="1" applyBorder="1" applyAlignment="1">
      <alignment horizontal="center"/>
    </xf>
    <xf numFmtId="164" fontId="6" fillId="0" borderId="0" xfId="0" applyNumberFormat="1" applyFont="1" applyAlignment="1">
      <alignment horizontal="center"/>
    </xf>
    <xf numFmtId="0" fontId="6" fillId="0" borderId="0" xfId="0" applyFont="1" applyAlignment="1">
      <alignment horizontal="center"/>
    </xf>
    <xf numFmtId="0" fontId="6" fillId="0" borderId="1" xfId="0" applyFont="1" applyBorder="1"/>
    <xf numFmtId="37" fontId="4" fillId="0" borderId="1" xfId="2" applyNumberFormat="1" applyFont="1" applyBorder="1" applyAlignment="1">
      <alignment horizontal="center"/>
    </xf>
    <xf numFmtId="0" fontId="4" fillId="0" borderId="0" xfId="0" applyFont="1" applyAlignment="1">
      <alignment horizontal="center"/>
    </xf>
    <xf numFmtId="37" fontId="4" fillId="0" borderId="0" xfId="2" applyNumberFormat="1" applyFont="1" applyAlignment="1">
      <alignment horizontal="center"/>
    </xf>
    <xf numFmtId="0" fontId="6" fillId="0" borderId="3" xfId="0" applyFont="1" applyBorder="1"/>
    <xf numFmtId="0" fontId="6" fillId="0" borderId="4" xfId="0" applyFont="1" applyBorder="1"/>
    <xf numFmtId="3" fontId="6" fillId="0" borderId="4" xfId="2" applyNumberFormat="1" applyFont="1" applyBorder="1" applyAlignment="1">
      <alignment horizontal="center"/>
    </xf>
    <xf numFmtId="0" fontId="5" fillId="0" borderId="4" xfId="0" applyFont="1" applyBorder="1" applyAlignment="1">
      <alignment horizontal="right"/>
    </xf>
    <xf numFmtId="43" fontId="5" fillId="0" borderId="4" xfId="2" applyFont="1" applyBorder="1" applyAlignment="1">
      <alignment horizontal="right"/>
    </xf>
    <xf numFmtId="3" fontId="6" fillId="0" borderId="0" xfId="2" applyNumberFormat="1" applyFont="1" applyBorder="1" applyAlignment="1">
      <alignment horizontal="center"/>
    </xf>
    <xf numFmtId="43" fontId="4" fillId="0" borderId="0" xfId="2" applyFont="1" applyAlignment="1"/>
    <xf numFmtId="37" fontId="6" fillId="0" borderId="4" xfId="2" applyNumberFormat="1" applyFont="1" applyBorder="1" applyAlignment="1">
      <alignment horizontal="center"/>
    </xf>
    <xf numFmtId="43" fontId="6" fillId="0" borderId="4" xfId="2" applyFont="1" applyBorder="1" applyAlignment="1"/>
    <xf numFmtId="0" fontId="12" fillId="0" borderId="0" xfId="0" applyFont="1" applyAlignment="1">
      <alignment horizontal="left"/>
    </xf>
    <xf numFmtId="0" fontId="13" fillId="0" borderId="0" xfId="0" applyFont="1"/>
    <xf numFmtId="0" fontId="13" fillId="0" borderId="0" xfId="0" applyFont="1" applyAlignment="1">
      <alignment horizontal="center"/>
    </xf>
    <xf numFmtId="3" fontId="13" fillId="0" borderId="0" xfId="2" applyNumberFormat="1" applyFont="1" applyAlignment="1">
      <alignment horizontal="center"/>
    </xf>
    <xf numFmtId="3" fontId="0" fillId="0" borderId="0" xfId="2" applyNumberFormat="1" applyFont="1" applyAlignment="1">
      <alignment horizontal="center"/>
    </xf>
    <xf numFmtId="3" fontId="14" fillId="0" borderId="0" xfId="0" applyNumberFormat="1" applyFont="1" applyAlignment="1">
      <alignment horizontal="center"/>
    </xf>
    <xf numFmtId="43" fontId="15" fillId="0" borderId="0" xfId="2" applyFont="1" applyAlignment="1">
      <alignment horizontal="right"/>
    </xf>
    <xf numFmtId="0" fontId="16" fillId="0" borderId="0" xfId="0" applyFont="1"/>
    <xf numFmtId="165" fontId="15" fillId="0" borderId="0" xfId="2" applyNumberFormat="1" applyFont="1" applyAlignment="1">
      <alignment horizontal="right"/>
    </xf>
    <xf numFmtId="0" fontId="11" fillId="0" borderId="0" xfId="0" applyFont="1"/>
    <xf numFmtId="0" fontId="17" fillId="0" borderId="0" xfId="0" applyFont="1"/>
    <xf numFmtId="0" fontId="17" fillId="0" borderId="6" xfId="0" applyFont="1" applyBorder="1" applyAlignment="1">
      <alignment horizontal="center"/>
    </xf>
    <xf numFmtId="0" fontId="17" fillId="0" borderId="6" xfId="0" applyFont="1" applyBorder="1" applyAlignment="1">
      <alignment horizontal="left"/>
    </xf>
    <xf numFmtId="3" fontId="17" fillId="0" borderId="6" xfId="2" applyNumberFormat="1" applyFont="1" applyBorder="1" applyAlignment="1">
      <alignment horizontal="center"/>
    </xf>
    <xf numFmtId="3" fontId="11" fillId="0" borderId="6" xfId="0" applyNumberFormat="1" applyFont="1" applyBorder="1" applyAlignment="1">
      <alignment horizontal="center" wrapText="1"/>
    </xf>
    <xf numFmtId="43" fontId="11" fillId="0" borderId="6" xfId="2" applyFont="1" applyBorder="1" applyAlignment="1">
      <alignment horizontal="right"/>
    </xf>
    <xf numFmtId="0" fontId="18" fillId="0" borderId="0" xfId="4" applyFont="1" applyFill="1"/>
    <xf numFmtId="0" fontId="18" fillId="4" borderId="6" xfId="4" applyFont="1" applyBorder="1" applyAlignment="1">
      <alignment horizontal="center"/>
    </xf>
    <xf numFmtId="0" fontId="18" fillId="4" borderId="6" xfId="4" applyFont="1" applyBorder="1" applyAlignment="1">
      <alignment horizontal="left" vertical="top"/>
    </xf>
    <xf numFmtId="3" fontId="18" fillId="4" borderId="6" xfId="4" applyNumberFormat="1" applyFont="1" applyBorder="1" applyAlignment="1">
      <alignment horizontal="center"/>
    </xf>
    <xf numFmtId="3" fontId="19" fillId="4" borderId="6" xfId="4" applyNumberFormat="1" applyFont="1" applyBorder="1" applyAlignment="1">
      <alignment horizontal="center"/>
    </xf>
    <xf numFmtId="43" fontId="19" fillId="4" borderId="6" xfId="4" applyNumberFormat="1" applyFont="1" applyBorder="1" applyAlignment="1">
      <alignment horizontal="center"/>
    </xf>
    <xf numFmtId="0" fontId="20" fillId="0" borderId="0" xfId="0" applyFont="1"/>
    <xf numFmtId="0" fontId="19" fillId="0" borderId="0" xfId="0" applyFont="1"/>
    <xf numFmtId="0" fontId="17" fillId="0" borderId="6" xfId="0" applyFont="1" applyBorder="1" applyAlignment="1">
      <alignment vertical="top" wrapText="1"/>
    </xf>
    <xf numFmtId="0" fontId="16" fillId="0" borderId="6" xfId="0" applyFont="1" applyBorder="1" applyAlignment="1">
      <alignment horizontal="center"/>
    </xf>
    <xf numFmtId="3" fontId="16" fillId="0" borderId="6" xfId="2" applyNumberFormat="1" applyFont="1" applyBorder="1" applyAlignment="1">
      <alignment horizontal="center"/>
    </xf>
    <xf numFmtId="3" fontId="0" fillId="0" borderId="6" xfId="0" applyNumberFormat="1" applyBorder="1" applyAlignment="1">
      <alignment horizontal="center"/>
    </xf>
    <xf numFmtId="43" fontId="0" fillId="0" borderId="6" xfId="2" applyFont="1" applyBorder="1" applyAlignment="1">
      <alignment horizontal="center"/>
    </xf>
    <xf numFmtId="0" fontId="18" fillId="0" borderId="0" xfId="5" applyFont="1" applyFill="1" applyAlignment="1">
      <alignment vertical="center"/>
    </xf>
    <xf numFmtId="164" fontId="18" fillId="5" borderId="6" xfId="5" applyNumberFormat="1" applyFont="1" applyBorder="1" applyAlignment="1">
      <alignment horizontal="center" vertical="center"/>
    </xf>
    <xf numFmtId="0" fontId="18" fillId="5" borderId="6" xfId="5" applyFont="1" applyBorder="1" applyAlignment="1">
      <alignment horizontal="left" vertical="center" wrapText="1"/>
    </xf>
    <xf numFmtId="0" fontId="18" fillId="5" borderId="6" xfId="5" applyFont="1" applyBorder="1" applyAlignment="1">
      <alignment horizontal="center" vertical="center"/>
    </xf>
    <xf numFmtId="3" fontId="18" fillId="5" borderId="6" xfId="5" applyNumberFormat="1" applyFont="1" applyBorder="1" applyAlignment="1">
      <alignment horizontal="center" vertical="center"/>
    </xf>
    <xf numFmtId="3" fontId="19" fillId="5" borderId="6" xfId="5" applyNumberFormat="1" applyFont="1" applyBorder="1" applyAlignment="1">
      <alignment horizontal="right" vertical="center"/>
    </xf>
    <xf numFmtId="166" fontId="19" fillId="5" borderId="6" xfId="5" applyNumberFormat="1" applyFont="1" applyBorder="1" applyAlignment="1">
      <alignment horizontal="right" vertical="center"/>
    </xf>
    <xf numFmtId="43" fontId="19" fillId="5" borderId="6" xfId="5" applyNumberFormat="1" applyFont="1" applyBorder="1" applyAlignment="1">
      <alignment horizontal="right" vertical="center"/>
    </xf>
    <xf numFmtId="0" fontId="20" fillId="0" borderId="0" xfId="0" applyFont="1" applyAlignment="1">
      <alignment vertical="center"/>
    </xf>
    <xf numFmtId="0" fontId="19" fillId="0" borderId="0" xfId="0" applyFont="1" applyAlignment="1">
      <alignment vertical="center"/>
    </xf>
    <xf numFmtId="0" fontId="20" fillId="0" borderId="6" xfId="0" applyFont="1" applyBorder="1" applyAlignment="1">
      <alignment horizontal="center" vertical="top"/>
    </xf>
    <xf numFmtId="0" fontId="20" fillId="0" borderId="6" xfId="0" applyFont="1" applyBorder="1" applyAlignment="1">
      <alignment horizontal="justify" wrapText="1"/>
    </xf>
    <xf numFmtId="0" fontId="20" fillId="0" borderId="6" xfId="0" applyFont="1" applyBorder="1" applyAlignment="1">
      <alignment horizontal="center"/>
    </xf>
    <xf numFmtId="3" fontId="19" fillId="0" borderId="6" xfId="2" applyNumberFormat="1" applyFont="1" applyBorder="1" applyAlignment="1">
      <alignment horizontal="center"/>
    </xf>
    <xf numFmtId="3" fontId="19" fillId="0" borderId="6" xfId="2" applyNumberFormat="1" applyFont="1" applyBorder="1" applyAlignment="1">
      <alignment horizontal="center" wrapText="1"/>
    </xf>
    <xf numFmtId="3" fontId="19" fillId="0" borderId="6" xfId="0" applyNumberFormat="1" applyFont="1" applyBorder="1" applyAlignment="1">
      <alignment horizontal="right"/>
    </xf>
    <xf numFmtId="166" fontId="19" fillId="0" borderId="6" xfId="0" applyNumberFormat="1" applyFont="1" applyBorder="1" applyAlignment="1">
      <alignment horizontal="right"/>
    </xf>
    <xf numFmtId="43" fontId="19" fillId="0" borderId="6" xfId="4" applyNumberFormat="1" applyFont="1" applyFill="1" applyBorder="1" applyAlignment="1">
      <alignment horizontal="right"/>
    </xf>
    <xf numFmtId="0" fontId="20" fillId="0" borderId="6" xfId="0" applyFont="1" applyBorder="1" applyAlignment="1">
      <alignment wrapText="1"/>
    </xf>
    <xf numFmtId="0" fontId="20" fillId="0" borderId="6" xfId="0" applyFont="1" applyBorder="1" applyAlignment="1">
      <alignment horizontal="center" vertical="center"/>
    </xf>
    <xf numFmtId="3" fontId="19" fillId="0" borderId="6" xfId="2" applyNumberFormat="1" applyFont="1" applyBorder="1" applyAlignment="1">
      <alignment horizontal="center" vertical="center"/>
    </xf>
    <xf numFmtId="3" fontId="19" fillId="0" borderId="6" xfId="0" applyNumberFormat="1" applyFont="1" applyBorder="1" applyAlignment="1">
      <alignment horizontal="right" vertical="center"/>
    </xf>
    <xf numFmtId="166" fontId="19" fillId="0" borderId="6" xfId="4" applyNumberFormat="1" applyFont="1" applyFill="1" applyBorder="1" applyAlignment="1">
      <alignment horizontal="right" vertical="center"/>
    </xf>
    <xf numFmtId="166" fontId="19" fillId="0" borderId="6" xfId="0" applyNumberFormat="1" applyFont="1" applyBorder="1" applyAlignment="1">
      <alignment horizontal="right" vertical="center"/>
    </xf>
    <xf numFmtId="43" fontId="19" fillId="0" borderId="6" xfId="4" applyNumberFormat="1" applyFont="1" applyFill="1" applyBorder="1" applyAlignment="1">
      <alignment horizontal="right" vertical="center"/>
    </xf>
    <xf numFmtId="166" fontId="19" fillId="0" borderId="6" xfId="2" applyNumberFormat="1" applyFont="1" applyBorder="1" applyAlignment="1">
      <alignment vertical="center"/>
    </xf>
    <xf numFmtId="0" fontId="19" fillId="0" borderId="6" xfId="0" applyFont="1" applyBorder="1" applyAlignment="1">
      <alignment vertical="center"/>
    </xf>
    <xf numFmtId="0" fontId="20" fillId="0" borderId="6" xfId="0" applyFont="1" applyBorder="1" applyAlignment="1">
      <alignment vertical="top" wrapText="1"/>
    </xf>
    <xf numFmtId="3" fontId="19" fillId="0" borderId="6" xfId="0" applyNumberFormat="1" applyFont="1" applyBorder="1" applyAlignment="1">
      <alignment horizontal="center" vertical="center"/>
    </xf>
    <xf numFmtId="43" fontId="19" fillId="0" borderId="6" xfId="2" applyFont="1" applyBorder="1" applyAlignment="1">
      <alignment horizontal="center" vertical="center"/>
    </xf>
    <xf numFmtId="3" fontId="20" fillId="0" borderId="0" xfId="0" applyNumberFormat="1" applyFont="1"/>
    <xf numFmtId="0" fontId="18" fillId="5" borderId="6" xfId="5" applyFont="1" applyBorder="1" applyAlignment="1">
      <alignment vertical="center" wrapText="1"/>
    </xf>
    <xf numFmtId="3" fontId="19" fillId="5" borderId="6" xfId="5" applyNumberFormat="1" applyFont="1" applyBorder="1" applyAlignment="1">
      <alignment horizontal="center" vertical="center"/>
    </xf>
    <xf numFmtId="43" fontId="19" fillId="5" borderId="6" xfId="5" applyNumberFormat="1" applyFont="1" applyBorder="1" applyAlignment="1">
      <alignment horizontal="center" vertical="center"/>
    </xf>
    <xf numFmtId="3" fontId="20" fillId="0" borderId="0" xfId="0" applyNumberFormat="1" applyFont="1" applyAlignment="1">
      <alignment vertical="center"/>
    </xf>
    <xf numFmtId="0" fontId="20" fillId="0" borderId="6" xfId="0" applyFont="1" applyBorder="1" applyAlignment="1">
      <alignment horizontal="justify" vertical="top" wrapText="1"/>
    </xf>
    <xf numFmtId="3" fontId="19" fillId="0" borderId="6" xfId="2" applyNumberFormat="1" applyFont="1" applyBorder="1" applyAlignment="1">
      <alignment horizontal="center" vertical="center" wrapText="1"/>
    </xf>
    <xf numFmtId="3" fontId="20" fillId="0" borderId="6" xfId="0" applyNumberFormat="1" applyFont="1" applyBorder="1" applyAlignment="1">
      <alignment vertical="top" wrapText="1"/>
    </xf>
    <xf numFmtId="0" fontId="18" fillId="0" borderId="0" xfId="5" applyFont="1" applyFill="1"/>
    <xf numFmtId="164" fontId="18" fillId="5" borderId="6" xfId="5" applyNumberFormat="1" applyFont="1" applyBorder="1" applyAlignment="1">
      <alignment horizontal="center"/>
    </xf>
    <xf numFmtId="0" fontId="18" fillId="5" borderId="6" xfId="5" applyFont="1" applyBorder="1" applyAlignment="1">
      <alignment vertical="top" wrapText="1"/>
    </xf>
    <xf numFmtId="3" fontId="20" fillId="0" borderId="6" xfId="0" applyNumberFormat="1" applyFont="1" applyBorder="1" applyAlignment="1">
      <alignment horizontal="right" vertical="center"/>
    </xf>
    <xf numFmtId="166" fontId="20" fillId="0" borderId="6" xfId="0" applyNumberFormat="1" applyFont="1" applyBorder="1" applyAlignment="1">
      <alignment horizontal="right" vertical="center"/>
    </xf>
    <xf numFmtId="0" fontId="21" fillId="0" borderId="0" xfId="5" applyFont="1" applyFill="1" applyBorder="1" applyAlignment="1"/>
    <xf numFmtId="0" fontId="22" fillId="0" borderId="6" xfId="5" applyFont="1" applyFill="1" applyBorder="1" applyAlignment="1">
      <alignment horizontal="center"/>
    </xf>
    <xf numFmtId="3" fontId="23" fillId="0" borderId="6" xfId="5" applyNumberFormat="1" applyFont="1" applyFill="1" applyBorder="1" applyAlignment="1">
      <alignment horizontal="center"/>
    </xf>
    <xf numFmtId="3" fontId="23" fillId="0" borderId="6" xfId="5" applyNumberFormat="1" applyFont="1" applyFill="1" applyBorder="1" applyAlignment="1">
      <alignment horizontal="right"/>
    </xf>
    <xf numFmtId="166" fontId="24" fillId="0" borderId="6" xfId="5" applyNumberFormat="1" applyFont="1" applyFill="1" applyBorder="1" applyAlignment="1">
      <alignment horizontal="right" vertical="center"/>
    </xf>
    <xf numFmtId="166" fontId="13" fillId="0" borderId="0" xfId="0" applyNumberFormat="1" applyFont="1"/>
    <xf numFmtId="0" fontId="14" fillId="0" borderId="0" xfId="0" applyFont="1"/>
    <xf numFmtId="0" fontId="0" fillId="0" borderId="0" xfId="0" applyAlignment="1">
      <alignment horizontal="center"/>
    </xf>
    <xf numFmtId="3" fontId="0" fillId="0" borderId="0" xfId="2" applyNumberFormat="1" applyFont="1" applyBorder="1" applyAlignment="1">
      <alignment horizontal="center"/>
    </xf>
    <xf numFmtId="3" fontId="0" fillId="0" borderId="0" xfId="0" applyNumberFormat="1" applyAlignment="1">
      <alignment horizontal="center"/>
    </xf>
    <xf numFmtId="43" fontId="0" fillId="0" borderId="0" xfId="2" applyFont="1" applyBorder="1" applyAlignment="1"/>
    <xf numFmtId="0" fontId="10" fillId="0" borderId="0" xfId="0" applyFont="1" applyAlignment="1">
      <alignment horizontal="left"/>
    </xf>
    <xf numFmtId="43" fontId="0" fillId="0" borderId="0" xfId="2" applyFont="1" applyAlignment="1"/>
    <xf numFmtId="0" fontId="25" fillId="0" borderId="6" xfId="0" applyFont="1" applyBorder="1" applyAlignment="1">
      <alignment horizontal="center"/>
    </xf>
    <xf numFmtId="0" fontId="20" fillId="0" borderId="6" xfId="0" applyFont="1" applyBorder="1"/>
    <xf numFmtId="3" fontId="19" fillId="0" borderId="6" xfId="0" applyNumberFormat="1" applyFont="1" applyBorder="1" applyAlignment="1">
      <alignment horizontal="center"/>
    </xf>
    <xf numFmtId="43" fontId="19" fillId="0" borderId="6" xfId="2" applyFont="1" applyBorder="1" applyAlignment="1">
      <alignment horizontal="center"/>
    </xf>
    <xf numFmtId="0" fontId="18" fillId="5" borderId="6" xfId="5" applyFont="1" applyBorder="1" applyAlignment="1">
      <alignment horizontal="center"/>
    </xf>
    <xf numFmtId="3" fontId="18" fillId="5" borderId="6" xfId="5" applyNumberFormat="1" applyFont="1" applyBorder="1" applyAlignment="1">
      <alignment horizontal="center"/>
    </xf>
    <xf numFmtId="3" fontId="19" fillId="5" borderId="6" xfId="5" applyNumberFormat="1" applyFont="1" applyBorder="1" applyAlignment="1">
      <alignment horizontal="right"/>
    </xf>
    <xf numFmtId="166" fontId="19" fillId="5" borderId="6" xfId="5" applyNumberFormat="1" applyFont="1" applyBorder="1" applyAlignment="1">
      <alignment horizontal="right"/>
    </xf>
    <xf numFmtId="43" fontId="19" fillId="5" borderId="6" xfId="5" applyNumberFormat="1" applyFont="1" applyBorder="1" applyAlignment="1">
      <alignment horizontal="right"/>
    </xf>
    <xf numFmtId="3" fontId="20" fillId="0" borderId="6" xfId="0" applyNumberFormat="1" applyFont="1" applyBorder="1" applyAlignment="1">
      <alignment horizontal="right"/>
    </xf>
    <xf numFmtId="166" fontId="20" fillId="0" borderId="6" xfId="0" applyNumberFormat="1" applyFont="1" applyBorder="1" applyAlignment="1">
      <alignment horizontal="right"/>
    </xf>
    <xf numFmtId="166" fontId="19" fillId="0" borderId="6" xfId="4" applyNumberFormat="1" applyFont="1" applyFill="1" applyBorder="1" applyAlignment="1">
      <alignment horizontal="right"/>
    </xf>
    <xf numFmtId="0" fontId="19" fillId="0" borderId="6" xfId="0" applyFont="1" applyBorder="1" applyAlignment="1">
      <alignment horizontal="center" vertical="center"/>
    </xf>
    <xf numFmtId="0" fontId="19" fillId="0" borderId="6" xfId="0" applyFont="1" applyBorder="1"/>
    <xf numFmtId="0" fontId="19" fillId="0" borderId="6" xfId="0" applyFont="1" applyBorder="1" applyAlignment="1">
      <alignment horizontal="right"/>
    </xf>
    <xf numFmtId="0" fontId="13" fillId="0" borderId="0" xfId="0" applyFont="1" applyAlignment="1">
      <alignment vertical="center"/>
    </xf>
    <xf numFmtId="0" fontId="13" fillId="0" borderId="0" xfId="0" applyFont="1" applyAlignment="1">
      <alignment horizontal="right" vertical="center"/>
    </xf>
    <xf numFmtId="0" fontId="13" fillId="0" borderId="0" xfId="0" applyFont="1" applyAlignment="1">
      <alignment horizontal="center" vertical="center"/>
    </xf>
    <xf numFmtId="0" fontId="27" fillId="0" borderId="0" xfId="7" applyFont="1" applyAlignment="1">
      <alignment vertical="center"/>
    </xf>
    <xf numFmtId="0" fontId="13" fillId="0" borderId="6" xfId="0" applyFont="1" applyBorder="1" applyAlignment="1">
      <alignment vertical="center" wrapText="1"/>
    </xf>
    <xf numFmtId="0" fontId="12" fillId="0" borderId="0" xfId="0" applyFont="1" applyAlignment="1">
      <alignment vertical="center"/>
    </xf>
    <xf numFmtId="0" fontId="12" fillId="0" borderId="0" xfId="0" applyFont="1" applyAlignment="1">
      <alignment horizontal="left" vertical="center"/>
    </xf>
    <xf numFmtId="0" fontId="25" fillId="0" borderId="7" xfId="6" applyFont="1" applyBorder="1">
      <alignment horizontal="center" vertical="center" wrapText="1"/>
    </xf>
    <xf numFmtId="43" fontId="25" fillId="0" borderId="8" xfId="2" applyFont="1" applyFill="1" applyBorder="1" applyAlignment="1">
      <alignment horizontal="center" vertical="center" wrapText="1"/>
    </xf>
    <xf numFmtId="43" fontId="25" fillId="0" borderId="9" xfId="2" applyFont="1" applyFill="1" applyBorder="1" applyAlignment="1">
      <alignment horizontal="center" vertical="center" wrapText="1"/>
    </xf>
    <xf numFmtId="0" fontId="25" fillId="0" borderId="10" xfId="6" applyFont="1" applyBorder="1">
      <alignment horizontal="center" vertical="center" wrapText="1"/>
    </xf>
    <xf numFmtId="38" fontId="13" fillId="0" borderId="6" xfId="0" applyNumberFormat="1" applyFont="1" applyBorder="1" applyAlignment="1">
      <alignment horizontal="center" vertical="center"/>
    </xf>
    <xf numFmtId="38" fontId="13" fillId="0" borderId="6" xfId="2" applyNumberFormat="1" applyFont="1" applyFill="1" applyBorder="1" applyAlignment="1">
      <alignment horizontal="right" vertical="center"/>
    </xf>
    <xf numFmtId="38" fontId="13" fillId="0" borderId="6" xfId="2" quotePrefix="1" applyNumberFormat="1" applyFont="1" applyFill="1" applyBorder="1" applyAlignment="1">
      <alignment horizontal="right" vertical="center"/>
    </xf>
    <xf numFmtId="38" fontId="12" fillId="0" borderId="11" xfId="0" applyNumberFormat="1" applyFont="1" applyBorder="1" applyAlignment="1">
      <alignment horizontal="center" vertical="center"/>
    </xf>
    <xf numFmtId="0" fontId="12" fillId="0" borderId="12" xfId="0" applyFont="1" applyBorder="1" applyAlignment="1">
      <alignment horizontal="right" vertical="center"/>
    </xf>
    <xf numFmtId="38" fontId="12" fillId="0" borderId="13" xfId="0" applyNumberFormat="1" applyFont="1" applyBorder="1" applyAlignment="1">
      <alignment vertical="center"/>
    </xf>
    <xf numFmtId="38" fontId="12" fillId="0" borderId="0" xfId="2" applyNumberFormat="1" applyFont="1" applyAlignment="1">
      <alignment vertical="center"/>
    </xf>
    <xf numFmtId="0" fontId="18" fillId="4" borderId="6" xfId="4" applyFont="1" applyBorder="1" applyAlignment="1">
      <alignment horizontal="left"/>
    </xf>
    <xf numFmtId="0" fontId="18" fillId="5" borderId="6" xfId="5" applyFont="1" applyBorder="1" applyAlignment="1">
      <alignment horizontal="left"/>
    </xf>
    <xf numFmtId="3" fontId="19" fillId="5" borderId="6" xfId="5" applyNumberFormat="1" applyFont="1" applyBorder="1" applyAlignment="1">
      <alignment horizontal="center"/>
    </xf>
    <xf numFmtId="43" fontId="19" fillId="5" borderId="6" xfId="5" applyNumberFormat="1" applyFont="1" applyBorder="1" applyAlignment="1">
      <alignment horizontal="center"/>
    </xf>
    <xf numFmtId="2" fontId="20" fillId="0" borderId="6" xfId="0" applyNumberFormat="1" applyFont="1" applyBorder="1" applyAlignment="1">
      <alignment horizontal="center" vertical="top"/>
    </xf>
    <xf numFmtId="3" fontId="19" fillId="0" borderId="6" xfId="2" applyNumberFormat="1" applyFont="1" applyFill="1" applyBorder="1" applyAlignment="1">
      <alignment horizontal="center"/>
    </xf>
    <xf numFmtId="43" fontId="19" fillId="0" borderId="6" xfId="4" applyNumberFormat="1" applyFont="1" applyFill="1" applyBorder="1" applyAlignment="1">
      <alignment horizontal="center"/>
    </xf>
    <xf numFmtId="0" fontId="20" fillId="0" borderId="6" xfId="0" applyFont="1" applyBorder="1" applyAlignment="1">
      <alignment horizontal="left" vertical="center" wrapText="1"/>
    </xf>
    <xf numFmtId="166" fontId="19" fillId="0" borderId="6" xfId="2" applyNumberFormat="1" applyFont="1" applyBorder="1" applyAlignment="1">
      <alignment horizontal="center" vertical="center"/>
    </xf>
    <xf numFmtId="166" fontId="20" fillId="0" borderId="0" xfId="0" applyNumberFormat="1" applyFont="1"/>
    <xf numFmtId="0" fontId="20" fillId="0" borderId="6" xfId="0" applyFont="1" applyBorder="1" applyAlignment="1">
      <alignment horizontal="right"/>
    </xf>
    <xf numFmtId="0" fontId="20" fillId="0" borderId="6" xfId="0" applyFont="1" applyBorder="1" applyAlignment="1">
      <alignment horizontal="left" wrapText="1"/>
    </xf>
    <xf numFmtId="164" fontId="18" fillId="0" borderId="6" xfId="5" applyNumberFormat="1" applyFont="1" applyFill="1" applyBorder="1" applyAlignment="1">
      <alignment horizontal="center"/>
    </xf>
    <xf numFmtId="0" fontId="18" fillId="0" borderId="6" xfId="5" applyFont="1" applyFill="1" applyBorder="1" applyAlignment="1">
      <alignment horizontal="left"/>
    </xf>
    <xf numFmtId="0" fontId="18" fillId="0" borderId="6" xfId="5" applyFont="1" applyFill="1" applyBorder="1" applyAlignment="1">
      <alignment horizontal="center"/>
    </xf>
    <xf numFmtId="3" fontId="18" fillId="0" borderId="6" xfId="5" applyNumberFormat="1" applyFont="1" applyFill="1" applyBorder="1" applyAlignment="1">
      <alignment horizontal="center"/>
    </xf>
    <xf numFmtId="3" fontId="19" fillId="0" borderId="6" xfId="5" applyNumberFormat="1" applyFont="1" applyFill="1" applyBorder="1" applyAlignment="1">
      <alignment horizontal="center"/>
    </xf>
    <xf numFmtId="43" fontId="19" fillId="0" borderId="6" xfId="5" applyNumberFormat="1" applyFont="1" applyFill="1" applyBorder="1" applyAlignment="1">
      <alignment horizontal="center"/>
    </xf>
    <xf numFmtId="0" fontId="0" fillId="0" borderId="6" xfId="0" applyBorder="1" applyAlignment="1">
      <alignment horizontal="center"/>
    </xf>
    <xf numFmtId="0" fontId="0" fillId="0" borderId="6" xfId="0" applyBorder="1"/>
    <xf numFmtId="3" fontId="0" fillId="0" borderId="6" xfId="2" applyNumberFormat="1" applyFont="1" applyBorder="1" applyAlignment="1">
      <alignment horizontal="center"/>
    </xf>
    <xf numFmtId="43" fontId="0" fillId="0" borderId="6" xfId="2" applyFont="1" applyBorder="1" applyAlignment="1"/>
    <xf numFmtId="3" fontId="19" fillId="0" borderId="6" xfId="2" applyNumberFormat="1" applyFont="1" applyFill="1" applyBorder="1" applyAlignment="1">
      <alignment horizontal="center" vertical="center"/>
    </xf>
    <xf numFmtId="2" fontId="20" fillId="0" borderId="6" xfId="0" applyNumberFormat="1" applyFont="1" applyBorder="1" applyAlignment="1">
      <alignment horizontal="center"/>
    </xf>
    <xf numFmtId="0" fontId="19" fillId="0" borderId="6" xfId="0" applyFont="1" applyBorder="1" applyAlignment="1">
      <alignment vertical="top" wrapText="1"/>
    </xf>
    <xf numFmtId="3" fontId="20" fillId="0" borderId="6" xfId="2" applyNumberFormat="1" applyFont="1" applyBorder="1" applyAlignment="1">
      <alignment horizontal="center"/>
    </xf>
    <xf numFmtId="0" fontId="25" fillId="0" borderId="0" xfId="0" applyFont="1"/>
    <xf numFmtId="3" fontId="20" fillId="0" borderId="6" xfId="2" applyNumberFormat="1" applyFont="1" applyFill="1" applyBorder="1" applyAlignment="1">
      <alignment horizontal="center"/>
    </xf>
    <xf numFmtId="0" fontId="18" fillId="4" borderId="6" xfId="4" applyFont="1" applyBorder="1" applyAlignment="1">
      <alignment wrapText="1"/>
    </xf>
    <xf numFmtId="3" fontId="19" fillId="0" borderId="6" xfId="0" applyNumberFormat="1" applyFont="1" applyBorder="1" applyAlignment="1">
      <alignment horizontal="left" vertical="top" wrapText="1"/>
    </xf>
    <xf numFmtId="164" fontId="20" fillId="0" borderId="6" xfId="0" applyNumberFormat="1" applyFont="1" applyBorder="1" applyAlignment="1">
      <alignment horizontal="center" vertical="center"/>
    </xf>
    <xf numFmtId="164" fontId="20" fillId="0" borderId="6" xfId="0" applyNumberFormat="1" applyFont="1" applyBorder="1" applyAlignment="1">
      <alignment horizontal="center" vertical="top"/>
    </xf>
    <xf numFmtId="0" fontId="0" fillId="0" borderId="6" xfId="0" applyBorder="1" applyAlignment="1">
      <alignment vertical="top" wrapText="1"/>
    </xf>
    <xf numFmtId="3" fontId="0" fillId="0" borderId="6" xfId="2" applyNumberFormat="1" applyFont="1" applyFill="1" applyBorder="1" applyAlignment="1">
      <alignment horizontal="center"/>
    </xf>
    <xf numFmtId="43" fontId="0" fillId="0" borderId="6" xfId="2" applyFont="1" applyFill="1" applyBorder="1" applyAlignment="1">
      <alignment horizontal="center"/>
    </xf>
    <xf numFmtId="0" fontId="21" fillId="0" borderId="0" xfId="5" applyFont="1" applyFill="1" applyBorder="1" applyAlignment="1">
      <alignment vertical="center"/>
    </xf>
    <xf numFmtId="0" fontId="22" fillId="0" borderId="6" xfId="5" applyFont="1" applyFill="1" applyBorder="1" applyAlignment="1">
      <alignment horizontal="center" vertical="center"/>
    </xf>
    <xf numFmtId="3" fontId="23" fillId="0" borderId="6" xfId="5" applyNumberFormat="1" applyFont="1" applyFill="1" applyBorder="1" applyAlignment="1">
      <alignment horizontal="center" vertical="center"/>
    </xf>
    <xf numFmtId="166" fontId="23" fillId="0" borderId="6" xfId="5" applyNumberFormat="1" applyFont="1" applyFill="1" applyBorder="1" applyAlignment="1">
      <alignment horizontal="center" vertical="center"/>
    </xf>
    <xf numFmtId="0" fontId="14" fillId="0" borderId="0" xfId="0" applyFont="1" applyAlignment="1">
      <alignment vertical="center"/>
    </xf>
    <xf numFmtId="0" fontId="0" fillId="0" borderId="0" xfId="8" applyFont="1" applyAlignment="1">
      <alignment horizontal="center" vertical="top"/>
    </xf>
    <xf numFmtId="3" fontId="17" fillId="6" borderId="6" xfId="0" applyNumberFormat="1" applyFont="1" applyFill="1" applyBorder="1" applyAlignment="1">
      <alignment horizontal="center" vertical="center" wrapText="1"/>
    </xf>
    <xf numFmtId="3" fontId="17" fillId="0" borderId="6" xfId="0" applyNumberFormat="1" applyFont="1" applyBorder="1" applyAlignment="1">
      <alignment horizontal="center" wrapText="1"/>
    </xf>
    <xf numFmtId="43" fontId="17" fillId="0" borderId="6" xfId="2" applyFont="1" applyBorder="1" applyAlignment="1">
      <alignment horizontal="right"/>
    </xf>
    <xf numFmtId="0" fontId="20" fillId="4" borderId="6" xfId="4" applyFont="1" applyBorder="1" applyAlignment="1">
      <alignment horizontal="center"/>
    </xf>
    <xf numFmtId="0" fontId="20" fillId="4" borderId="6" xfId="4" applyFont="1" applyBorder="1" applyAlignment="1">
      <alignment horizontal="left"/>
    </xf>
    <xf numFmtId="3" fontId="20" fillId="4" borderId="6" xfId="4" applyNumberFormat="1" applyFont="1" applyBorder="1" applyAlignment="1">
      <alignment horizontal="center"/>
    </xf>
    <xf numFmtId="43" fontId="20" fillId="4" borderId="6" xfId="4" applyNumberFormat="1" applyFont="1" applyBorder="1" applyAlignment="1">
      <alignment horizontal="center"/>
    </xf>
    <xf numFmtId="3" fontId="16" fillId="0" borderId="6" xfId="0" applyNumberFormat="1" applyFont="1" applyBorder="1" applyAlignment="1">
      <alignment horizontal="center"/>
    </xf>
    <xf numFmtId="43" fontId="16" fillId="0" borderId="6" xfId="2" applyFont="1" applyBorder="1" applyAlignment="1">
      <alignment horizontal="center"/>
    </xf>
    <xf numFmtId="164" fontId="20" fillId="5" borderId="6" xfId="5" applyNumberFormat="1" applyFont="1" applyBorder="1" applyAlignment="1">
      <alignment horizontal="center"/>
    </xf>
    <xf numFmtId="0" fontId="20" fillId="5" borderId="6" xfId="5" applyFont="1" applyBorder="1" applyAlignment="1">
      <alignment horizontal="left"/>
    </xf>
    <xf numFmtId="0" fontId="20" fillId="5" borderId="6" xfId="5" applyFont="1" applyBorder="1" applyAlignment="1">
      <alignment horizontal="center"/>
    </xf>
    <xf numFmtId="3" fontId="20" fillId="5" borderId="6" xfId="5" applyNumberFormat="1" applyFont="1" applyBorder="1" applyAlignment="1">
      <alignment horizontal="center"/>
    </xf>
    <xf numFmtId="43" fontId="20" fillId="5" borderId="6" xfId="5" applyNumberFormat="1" applyFont="1" applyBorder="1" applyAlignment="1">
      <alignment horizontal="center"/>
    </xf>
    <xf numFmtId="3" fontId="20" fillId="0" borderId="6" xfId="2" applyNumberFormat="1" applyFont="1" applyFill="1" applyBorder="1" applyAlignment="1">
      <alignment horizontal="center" vertical="center"/>
    </xf>
    <xf numFmtId="3" fontId="20" fillId="0" borderId="6" xfId="0" applyNumberFormat="1" applyFont="1" applyBorder="1" applyAlignment="1">
      <alignment horizontal="center"/>
    </xf>
    <xf numFmtId="43" fontId="20" fillId="0" borderId="6" xfId="4" applyNumberFormat="1" applyFont="1" applyFill="1" applyBorder="1" applyAlignment="1">
      <alignment horizontal="center"/>
    </xf>
    <xf numFmtId="3" fontId="20" fillId="0" borderId="6" xfId="2" applyNumberFormat="1" applyFont="1" applyBorder="1" applyAlignment="1">
      <alignment horizontal="center" vertical="center"/>
    </xf>
    <xf numFmtId="166" fontId="20" fillId="0" borderId="6" xfId="2" applyNumberFormat="1" applyFont="1" applyBorder="1" applyAlignment="1">
      <alignment horizontal="center" vertical="center"/>
    </xf>
    <xf numFmtId="0" fontId="20" fillId="4" borderId="6" xfId="4" applyFont="1" applyBorder="1" applyAlignment="1">
      <alignment wrapText="1"/>
    </xf>
    <xf numFmtId="0" fontId="20" fillId="4" borderId="6" xfId="4" applyFont="1" applyBorder="1" applyAlignment="1">
      <alignment horizontal="center" vertical="center"/>
    </xf>
    <xf numFmtId="3" fontId="20" fillId="4" borderId="6" xfId="4" applyNumberFormat="1" applyFont="1" applyBorder="1" applyAlignment="1">
      <alignment horizontal="center" vertical="center"/>
    </xf>
    <xf numFmtId="0" fontId="20" fillId="5" borderId="6" xfId="5" applyFont="1" applyBorder="1" applyAlignment="1">
      <alignment vertical="top" wrapText="1"/>
    </xf>
    <xf numFmtId="0" fontId="20" fillId="5" borderId="6" xfId="5" applyFont="1" applyBorder="1" applyAlignment="1">
      <alignment horizontal="center" vertical="center"/>
    </xf>
    <xf numFmtId="3" fontId="20" fillId="5" borderId="6" xfId="5" applyNumberFormat="1" applyFont="1" applyBorder="1" applyAlignment="1">
      <alignment horizontal="center" vertical="center"/>
    </xf>
    <xf numFmtId="3" fontId="20" fillId="0" borderId="6" xfId="0" applyNumberFormat="1" applyFont="1" applyBorder="1" applyAlignment="1">
      <alignment horizontal="left" vertical="top" wrapText="1"/>
    </xf>
    <xf numFmtId="0" fontId="16" fillId="0" borderId="6" xfId="0" applyFont="1" applyBorder="1" applyAlignment="1">
      <alignment vertical="top" wrapText="1"/>
    </xf>
    <xf numFmtId="3" fontId="16" fillId="0" borderId="6" xfId="2" applyNumberFormat="1" applyFont="1" applyFill="1" applyBorder="1" applyAlignment="1">
      <alignment horizontal="center"/>
    </xf>
    <xf numFmtId="43" fontId="16" fillId="0" borderId="6" xfId="2" applyFont="1" applyFill="1" applyBorder="1" applyAlignment="1">
      <alignment horizontal="center"/>
    </xf>
    <xf numFmtId="0" fontId="13" fillId="0" borderId="6" xfId="5" applyFont="1" applyFill="1" applyBorder="1" applyAlignment="1">
      <alignment horizontal="center"/>
    </xf>
    <xf numFmtId="3" fontId="12" fillId="0" borderId="6" xfId="5" applyNumberFormat="1" applyFont="1" applyFill="1" applyBorder="1" applyAlignment="1">
      <alignment horizontal="center"/>
    </xf>
    <xf numFmtId="166" fontId="24" fillId="0" borderId="6" xfId="5" applyNumberFormat="1" applyFont="1" applyFill="1" applyBorder="1" applyAlignment="1">
      <alignment horizontal="center" vertical="center"/>
    </xf>
    <xf numFmtId="0" fontId="20" fillId="0" borderId="6" xfId="0" applyFont="1" applyBorder="1" applyAlignment="1">
      <alignment horizontal="justify" vertical="center" wrapText="1"/>
    </xf>
    <xf numFmtId="166" fontId="20" fillId="0" borderId="0" xfId="0" applyNumberFormat="1" applyFont="1" applyAlignment="1">
      <alignment vertical="center"/>
    </xf>
    <xf numFmtId="43" fontId="19" fillId="0" borderId="6" xfId="4" applyNumberFormat="1" applyFont="1" applyFill="1" applyBorder="1" applyAlignment="1">
      <alignment horizontal="center" vertical="center"/>
    </xf>
    <xf numFmtId="167" fontId="20" fillId="0" borderId="0" xfId="0" applyNumberFormat="1" applyFont="1" applyAlignment="1">
      <alignment vertical="center"/>
    </xf>
    <xf numFmtId="0" fontId="20" fillId="0" borderId="6" xfId="0" applyFont="1" applyBorder="1" applyAlignment="1">
      <alignment vertical="center" wrapText="1"/>
    </xf>
    <xf numFmtId="166" fontId="0" fillId="0" borderId="0" xfId="2" applyNumberFormat="1" applyFont="1" applyFill="1" applyBorder="1" applyAlignment="1">
      <alignment horizontal="left" vertical="center"/>
    </xf>
    <xf numFmtId="0" fontId="0" fillId="0" borderId="0" xfId="0" applyAlignment="1">
      <alignment horizontal="left" vertical="top"/>
    </xf>
    <xf numFmtId="0" fontId="34" fillId="0" borderId="0" xfId="0" applyFont="1" applyAlignment="1">
      <alignment horizontal="center" vertical="top"/>
    </xf>
    <xf numFmtId="0" fontId="35" fillId="0" borderId="0" xfId="0" applyFont="1" applyAlignment="1">
      <alignment horizontal="center" vertical="top"/>
    </xf>
    <xf numFmtId="0" fontId="35" fillId="0" borderId="0" xfId="0" applyFont="1" applyAlignment="1">
      <alignment horizontal="left" vertical="top"/>
    </xf>
    <xf numFmtId="0" fontId="32" fillId="0" borderId="6" xfId="0" applyFont="1" applyBorder="1" applyAlignment="1">
      <alignment horizontal="center" vertical="center"/>
    </xf>
    <xf numFmtId="0" fontId="16" fillId="0" borderId="6" xfId="0" applyFont="1" applyBorder="1" applyAlignment="1">
      <alignment horizontal="center" vertical="center" wrapText="1"/>
    </xf>
    <xf numFmtId="15" fontId="20" fillId="0" borderId="0" xfId="0" applyNumberFormat="1" applyFont="1" applyAlignment="1">
      <alignment horizontal="right" vertical="center"/>
    </xf>
    <xf numFmtId="0" fontId="0" fillId="0" borderId="0" xfId="8" applyFont="1" applyAlignment="1">
      <alignment horizontal="left" vertical="top" wrapText="1"/>
    </xf>
    <xf numFmtId="0" fontId="29" fillId="0" borderId="0" xfId="0" applyFont="1" applyAlignment="1">
      <alignment horizontal="center" vertical="center"/>
    </xf>
    <xf numFmtId="0" fontId="24" fillId="0" borderId="0" xfId="0" applyFont="1" applyAlignment="1">
      <alignment horizontal="left" vertical="center"/>
    </xf>
    <xf numFmtId="0" fontId="23" fillId="0" borderId="6" xfId="5" applyFont="1" applyFill="1" applyBorder="1" applyAlignment="1">
      <alignment horizontal="left" vertical="center" wrapText="1"/>
    </xf>
    <xf numFmtId="0" fontId="0" fillId="0" borderId="0" xfId="0" applyAlignment="1">
      <alignment horizontal="left" vertical="top" wrapText="1"/>
    </xf>
    <xf numFmtId="43" fontId="17" fillId="6" borderId="6" xfId="2" applyFont="1" applyFill="1" applyBorder="1" applyAlignment="1">
      <alignment horizontal="center" vertical="center" wrapText="1"/>
    </xf>
    <xf numFmtId="0" fontId="36" fillId="9" borderId="6" xfId="0" applyFont="1" applyFill="1" applyBorder="1" applyAlignment="1">
      <alignment horizontal="center"/>
    </xf>
    <xf numFmtId="3" fontId="30" fillId="9" borderId="6" xfId="0" applyNumberFormat="1" applyFont="1" applyFill="1" applyBorder="1" applyAlignment="1">
      <alignment horizontal="center"/>
    </xf>
    <xf numFmtId="0" fontId="17" fillId="6" borderId="6" xfId="0" applyFont="1" applyFill="1" applyBorder="1" applyAlignment="1">
      <alignment horizontal="center" vertical="center"/>
    </xf>
    <xf numFmtId="3" fontId="17" fillId="6" borderId="6" xfId="2" applyNumberFormat="1" applyFont="1" applyFill="1" applyBorder="1" applyAlignment="1">
      <alignment horizontal="center" vertical="center"/>
    </xf>
    <xf numFmtId="3" fontId="17" fillId="6" borderId="6" xfId="0" applyNumberFormat="1" applyFont="1" applyFill="1" applyBorder="1" applyAlignment="1">
      <alignment horizontal="center" vertical="center"/>
    </xf>
    <xf numFmtId="0" fontId="0" fillId="0" borderId="0" xfId="0" applyAlignment="1">
      <alignment horizontal="left"/>
    </xf>
    <xf numFmtId="0" fontId="0" fillId="0" borderId="0" xfId="8" applyFont="1" applyAlignment="1">
      <alignment horizontal="left" vertical="top" wrapText="1"/>
    </xf>
    <xf numFmtId="0" fontId="12" fillId="0" borderId="6" xfId="5" applyFont="1" applyFill="1" applyBorder="1" applyAlignment="1">
      <alignment horizontal="left" vertical="center" wrapText="1"/>
    </xf>
    <xf numFmtId="166" fontId="33" fillId="7" borderId="6" xfId="2" applyNumberFormat="1" applyFont="1" applyFill="1" applyBorder="1" applyAlignment="1">
      <alignment horizontal="center" vertical="center" wrapText="1"/>
    </xf>
    <xf numFmtId="166" fontId="33" fillId="8" borderId="6" xfId="2" applyNumberFormat="1" applyFont="1" applyFill="1" applyBorder="1" applyAlignment="1">
      <alignment horizontal="center" vertical="center" wrapText="1"/>
    </xf>
    <xf numFmtId="0" fontId="31" fillId="0" borderId="6" xfId="0" applyFont="1" applyBorder="1" applyAlignment="1">
      <alignment horizontal="center" vertical="center"/>
    </xf>
    <xf numFmtId="0" fontId="32" fillId="7" borderId="6" xfId="0" applyFont="1" applyFill="1" applyBorder="1" applyAlignment="1">
      <alignment horizontal="center" vertical="center"/>
    </xf>
    <xf numFmtId="0" fontId="32" fillId="8" borderId="6" xfId="0" applyFont="1" applyFill="1" applyBorder="1" applyAlignment="1">
      <alignment horizontal="center" vertical="center"/>
    </xf>
    <xf numFmtId="38" fontId="12" fillId="0" borderId="14" xfId="0" applyNumberFormat="1" applyFont="1" applyBorder="1" applyAlignment="1">
      <alignment vertical="center"/>
    </xf>
  </cellXfs>
  <cellStyles count="9">
    <cellStyle name="Accent1" xfId="4" builtinId="29"/>
    <cellStyle name="Accent2" xfId="5" builtinId="33"/>
    <cellStyle name="Comma" xfId="2" builtinId="3"/>
    <cellStyle name="Comma [0]" xfId="3" builtinId="6"/>
    <cellStyle name="Comma 2" xfId="1" xr:uid="{00000000-0005-0000-0000-000004000000}"/>
    <cellStyle name="Normal" xfId="0" builtinId="0"/>
    <cellStyle name="Normal 2" xfId="8" xr:uid="{00000000-0005-0000-0000-000006000000}"/>
    <cellStyle name="Normal_Sheet1" xfId="7" xr:uid="{00000000-0005-0000-0000-000007000000}"/>
    <cellStyle name="Section1" xfId="6" xr:uid="{00000000-0005-0000-0000-000008000000}"/>
  </cellStyles>
  <dxfs count="0"/>
  <tableStyles count="0" defaultTableStyle="TableStyleMedium9" defaultPivotStyle="PivotStyleLight16"/>
  <colors>
    <mruColors>
      <color rgb="FFC050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3"/>
  <sheetViews>
    <sheetView tabSelected="1" topLeftCell="A2" zoomScale="92" zoomScaleNormal="92" workbookViewId="0">
      <selection activeCell="I19" sqref="I19"/>
    </sheetView>
  </sheetViews>
  <sheetFormatPr defaultRowHeight="18.75"/>
  <cols>
    <col min="1" max="1" width="6.42578125" style="182" customWidth="1"/>
    <col min="2" max="2" width="37.42578125" style="180" customWidth="1"/>
    <col min="3" max="3" width="14.28515625" style="180" customWidth="1"/>
    <col min="4" max="4" width="16.28515625" style="180" customWidth="1"/>
    <col min="5" max="5" width="15.5703125" style="180" customWidth="1"/>
    <col min="6" max="6" width="4.28515625" style="180" customWidth="1"/>
    <col min="7" max="7" width="17" style="180" bestFit="1" customWidth="1"/>
    <col min="8" max="256" width="9.140625" style="180"/>
    <col min="257" max="257" width="12.42578125" style="180" customWidth="1"/>
    <col min="258" max="258" width="100.7109375" style="180" customWidth="1"/>
    <col min="259" max="261" width="22.7109375" style="180" customWidth="1"/>
    <col min="262" max="262" width="12" style="180" bestFit="1" customWidth="1"/>
    <col min="263" max="263" width="17" style="180" bestFit="1" customWidth="1"/>
    <col min="264" max="512" width="9.140625" style="180"/>
    <col min="513" max="513" width="12.42578125" style="180" customWidth="1"/>
    <col min="514" max="514" width="100.7109375" style="180" customWidth="1"/>
    <col min="515" max="517" width="22.7109375" style="180" customWidth="1"/>
    <col min="518" max="518" width="12" style="180" bestFit="1" customWidth="1"/>
    <col min="519" max="519" width="17" style="180" bestFit="1" customWidth="1"/>
    <col min="520" max="768" width="9.140625" style="180"/>
    <col min="769" max="769" width="12.42578125" style="180" customWidth="1"/>
    <col min="770" max="770" width="100.7109375" style="180" customWidth="1"/>
    <col min="771" max="773" width="22.7109375" style="180" customWidth="1"/>
    <col min="774" max="774" width="12" style="180" bestFit="1" customWidth="1"/>
    <col min="775" max="775" width="17" style="180" bestFit="1" customWidth="1"/>
    <col min="776" max="1024" width="9.140625" style="180"/>
    <col min="1025" max="1025" width="12.42578125" style="180" customWidth="1"/>
    <col min="1026" max="1026" width="100.7109375" style="180" customWidth="1"/>
    <col min="1027" max="1029" width="22.7109375" style="180" customWidth="1"/>
    <col min="1030" max="1030" width="12" style="180" bestFit="1" customWidth="1"/>
    <col min="1031" max="1031" width="17" style="180" bestFit="1" customWidth="1"/>
    <col min="1032" max="1280" width="9.140625" style="180"/>
    <col min="1281" max="1281" width="12.42578125" style="180" customWidth="1"/>
    <col min="1282" max="1282" width="100.7109375" style="180" customWidth="1"/>
    <col min="1283" max="1285" width="22.7109375" style="180" customWidth="1"/>
    <col min="1286" max="1286" width="12" style="180" bestFit="1" customWidth="1"/>
    <col min="1287" max="1287" width="17" style="180" bestFit="1" customWidth="1"/>
    <col min="1288" max="1536" width="9.140625" style="180"/>
    <col min="1537" max="1537" width="12.42578125" style="180" customWidth="1"/>
    <col min="1538" max="1538" width="100.7109375" style="180" customWidth="1"/>
    <col min="1539" max="1541" width="22.7109375" style="180" customWidth="1"/>
    <col min="1542" max="1542" width="12" style="180" bestFit="1" customWidth="1"/>
    <col min="1543" max="1543" width="17" style="180" bestFit="1" customWidth="1"/>
    <col min="1544" max="1792" width="9.140625" style="180"/>
    <col min="1793" max="1793" width="12.42578125" style="180" customWidth="1"/>
    <col min="1794" max="1794" width="100.7109375" style="180" customWidth="1"/>
    <col min="1795" max="1797" width="22.7109375" style="180" customWidth="1"/>
    <col min="1798" max="1798" width="12" style="180" bestFit="1" customWidth="1"/>
    <col min="1799" max="1799" width="17" style="180" bestFit="1" customWidth="1"/>
    <col min="1800" max="2048" width="9.140625" style="180"/>
    <col min="2049" max="2049" width="12.42578125" style="180" customWidth="1"/>
    <col min="2050" max="2050" width="100.7109375" style="180" customWidth="1"/>
    <col min="2051" max="2053" width="22.7109375" style="180" customWidth="1"/>
    <col min="2054" max="2054" width="12" style="180" bestFit="1" customWidth="1"/>
    <col min="2055" max="2055" width="17" style="180" bestFit="1" customWidth="1"/>
    <col min="2056" max="2304" width="9.140625" style="180"/>
    <col min="2305" max="2305" width="12.42578125" style="180" customWidth="1"/>
    <col min="2306" max="2306" width="100.7109375" style="180" customWidth="1"/>
    <col min="2307" max="2309" width="22.7109375" style="180" customWidth="1"/>
    <col min="2310" max="2310" width="12" style="180" bestFit="1" customWidth="1"/>
    <col min="2311" max="2311" width="17" style="180" bestFit="1" customWidth="1"/>
    <col min="2312" max="2560" width="9.140625" style="180"/>
    <col min="2561" max="2561" width="12.42578125" style="180" customWidth="1"/>
    <col min="2562" max="2562" width="100.7109375" style="180" customWidth="1"/>
    <col min="2563" max="2565" width="22.7109375" style="180" customWidth="1"/>
    <col min="2566" max="2566" width="12" style="180" bestFit="1" customWidth="1"/>
    <col min="2567" max="2567" width="17" style="180" bestFit="1" customWidth="1"/>
    <col min="2568" max="2816" width="9.140625" style="180"/>
    <col min="2817" max="2817" width="12.42578125" style="180" customWidth="1"/>
    <col min="2818" max="2818" width="100.7109375" style="180" customWidth="1"/>
    <col min="2819" max="2821" width="22.7109375" style="180" customWidth="1"/>
    <col min="2822" max="2822" width="12" style="180" bestFit="1" customWidth="1"/>
    <col min="2823" max="2823" width="17" style="180" bestFit="1" customWidth="1"/>
    <col min="2824" max="3072" width="9.140625" style="180"/>
    <col min="3073" max="3073" width="12.42578125" style="180" customWidth="1"/>
    <col min="3074" max="3074" width="100.7109375" style="180" customWidth="1"/>
    <col min="3075" max="3077" width="22.7109375" style="180" customWidth="1"/>
    <col min="3078" max="3078" width="12" style="180" bestFit="1" customWidth="1"/>
    <col min="3079" max="3079" width="17" style="180" bestFit="1" customWidth="1"/>
    <col min="3080" max="3328" width="9.140625" style="180"/>
    <col min="3329" max="3329" width="12.42578125" style="180" customWidth="1"/>
    <col min="3330" max="3330" width="100.7109375" style="180" customWidth="1"/>
    <col min="3331" max="3333" width="22.7109375" style="180" customWidth="1"/>
    <col min="3334" max="3334" width="12" style="180" bestFit="1" customWidth="1"/>
    <col min="3335" max="3335" width="17" style="180" bestFit="1" customWidth="1"/>
    <col min="3336" max="3584" width="9.140625" style="180"/>
    <col min="3585" max="3585" width="12.42578125" style="180" customWidth="1"/>
    <col min="3586" max="3586" width="100.7109375" style="180" customWidth="1"/>
    <col min="3587" max="3589" width="22.7109375" style="180" customWidth="1"/>
    <col min="3590" max="3590" width="12" style="180" bestFit="1" customWidth="1"/>
    <col min="3591" max="3591" width="17" style="180" bestFit="1" customWidth="1"/>
    <col min="3592" max="3840" width="9.140625" style="180"/>
    <col min="3841" max="3841" width="12.42578125" style="180" customWidth="1"/>
    <col min="3842" max="3842" width="100.7109375" style="180" customWidth="1"/>
    <col min="3843" max="3845" width="22.7109375" style="180" customWidth="1"/>
    <col min="3846" max="3846" width="12" style="180" bestFit="1" customWidth="1"/>
    <col min="3847" max="3847" width="17" style="180" bestFit="1" customWidth="1"/>
    <col min="3848" max="4096" width="9.140625" style="180"/>
    <col min="4097" max="4097" width="12.42578125" style="180" customWidth="1"/>
    <col min="4098" max="4098" width="100.7109375" style="180" customWidth="1"/>
    <col min="4099" max="4101" width="22.7109375" style="180" customWidth="1"/>
    <col min="4102" max="4102" width="12" style="180" bestFit="1" customWidth="1"/>
    <col min="4103" max="4103" width="17" style="180" bestFit="1" customWidth="1"/>
    <col min="4104" max="4352" width="9.140625" style="180"/>
    <col min="4353" max="4353" width="12.42578125" style="180" customWidth="1"/>
    <col min="4354" max="4354" width="100.7109375" style="180" customWidth="1"/>
    <col min="4355" max="4357" width="22.7109375" style="180" customWidth="1"/>
    <col min="4358" max="4358" width="12" style="180" bestFit="1" customWidth="1"/>
    <col min="4359" max="4359" width="17" style="180" bestFit="1" customWidth="1"/>
    <col min="4360" max="4608" width="9.140625" style="180"/>
    <col min="4609" max="4609" width="12.42578125" style="180" customWidth="1"/>
    <col min="4610" max="4610" width="100.7109375" style="180" customWidth="1"/>
    <col min="4611" max="4613" width="22.7109375" style="180" customWidth="1"/>
    <col min="4614" max="4614" width="12" style="180" bestFit="1" customWidth="1"/>
    <col min="4615" max="4615" width="17" style="180" bestFit="1" customWidth="1"/>
    <col min="4616" max="4864" width="9.140625" style="180"/>
    <col min="4865" max="4865" width="12.42578125" style="180" customWidth="1"/>
    <col min="4866" max="4866" width="100.7109375" style="180" customWidth="1"/>
    <col min="4867" max="4869" width="22.7109375" style="180" customWidth="1"/>
    <col min="4870" max="4870" width="12" style="180" bestFit="1" customWidth="1"/>
    <col min="4871" max="4871" width="17" style="180" bestFit="1" customWidth="1"/>
    <col min="4872" max="5120" width="9.140625" style="180"/>
    <col min="5121" max="5121" width="12.42578125" style="180" customWidth="1"/>
    <col min="5122" max="5122" width="100.7109375" style="180" customWidth="1"/>
    <col min="5123" max="5125" width="22.7109375" style="180" customWidth="1"/>
    <col min="5126" max="5126" width="12" style="180" bestFit="1" customWidth="1"/>
    <col min="5127" max="5127" width="17" style="180" bestFit="1" customWidth="1"/>
    <col min="5128" max="5376" width="9.140625" style="180"/>
    <col min="5377" max="5377" width="12.42578125" style="180" customWidth="1"/>
    <col min="5378" max="5378" width="100.7109375" style="180" customWidth="1"/>
    <col min="5379" max="5381" width="22.7109375" style="180" customWidth="1"/>
    <col min="5382" max="5382" width="12" style="180" bestFit="1" customWidth="1"/>
    <col min="5383" max="5383" width="17" style="180" bestFit="1" customWidth="1"/>
    <col min="5384" max="5632" width="9.140625" style="180"/>
    <col min="5633" max="5633" width="12.42578125" style="180" customWidth="1"/>
    <col min="5634" max="5634" width="100.7109375" style="180" customWidth="1"/>
    <col min="5635" max="5637" width="22.7109375" style="180" customWidth="1"/>
    <col min="5638" max="5638" width="12" style="180" bestFit="1" customWidth="1"/>
    <col min="5639" max="5639" width="17" style="180" bestFit="1" customWidth="1"/>
    <col min="5640" max="5888" width="9.140625" style="180"/>
    <col min="5889" max="5889" width="12.42578125" style="180" customWidth="1"/>
    <col min="5890" max="5890" width="100.7109375" style="180" customWidth="1"/>
    <col min="5891" max="5893" width="22.7109375" style="180" customWidth="1"/>
    <col min="5894" max="5894" width="12" style="180" bestFit="1" customWidth="1"/>
    <col min="5895" max="5895" width="17" style="180" bestFit="1" customWidth="1"/>
    <col min="5896" max="6144" width="9.140625" style="180"/>
    <col min="6145" max="6145" width="12.42578125" style="180" customWidth="1"/>
    <col min="6146" max="6146" width="100.7109375" style="180" customWidth="1"/>
    <col min="6147" max="6149" width="22.7109375" style="180" customWidth="1"/>
    <col min="6150" max="6150" width="12" style="180" bestFit="1" customWidth="1"/>
    <col min="6151" max="6151" width="17" style="180" bestFit="1" customWidth="1"/>
    <col min="6152" max="6400" width="9.140625" style="180"/>
    <col min="6401" max="6401" width="12.42578125" style="180" customWidth="1"/>
    <col min="6402" max="6402" width="100.7109375" style="180" customWidth="1"/>
    <col min="6403" max="6405" width="22.7109375" style="180" customWidth="1"/>
    <col min="6406" max="6406" width="12" style="180" bestFit="1" customWidth="1"/>
    <col min="6407" max="6407" width="17" style="180" bestFit="1" customWidth="1"/>
    <col min="6408" max="6656" width="9.140625" style="180"/>
    <col min="6657" max="6657" width="12.42578125" style="180" customWidth="1"/>
    <col min="6658" max="6658" width="100.7109375" style="180" customWidth="1"/>
    <col min="6659" max="6661" width="22.7109375" style="180" customWidth="1"/>
    <col min="6662" max="6662" width="12" style="180" bestFit="1" customWidth="1"/>
    <col min="6663" max="6663" width="17" style="180" bestFit="1" customWidth="1"/>
    <col min="6664" max="6912" width="9.140625" style="180"/>
    <col min="6913" max="6913" width="12.42578125" style="180" customWidth="1"/>
    <col min="6914" max="6914" width="100.7109375" style="180" customWidth="1"/>
    <col min="6915" max="6917" width="22.7109375" style="180" customWidth="1"/>
    <col min="6918" max="6918" width="12" style="180" bestFit="1" customWidth="1"/>
    <col min="6919" max="6919" width="17" style="180" bestFit="1" customWidth="1"/>
    <col min="6920" max="7168" width="9.140625" style="180"/>
    <col min="7169" max="7169" width="12.42578125" style="180" customWidth="1"/>
    <col min="7170" max="7170" width="100.7109375" style="180" customWidth="1"/>
    <col min="7171" max="7173" width="22.7109375" style="180" customWidth="1"/>
    <col min="7174" max="7174" width="12" style="180" bestFit="1" customWidth="1"/>
    <col min="7175" max="7175" width="17" style="180" bestFit="1" customWidth="1"/>
    <col min="7176" max="7424" width="9.140625" style="180"/>
    <col min="7425" max="7425" width="12.42578125" style="180" customWidth="1"/>
    <col min="7426" max="7426" width="100.7109375" style="180" customWidth="1"/>
    <col min="7427" max="7429" width="22.7109375" style="180" customWidth="1"/>
    <col min="7430" max="7430" width="12" style="180" bestFit="1" customWidth="1"/>
    <col min="7431" max="7431" width="17" style="180" bestFit="1" customWidth="1"/>
    <col min="7432" max="7680" width="9.140625" style="180"/>
    <col min="7681" max="7681" width="12.42578125" style="180" customWidth="1"/>
    <col min="7682" max="7682" width="100.7109375" style="180" customWidth="1"/>
    <col min="7683" max="7685" width="22.7109375" style="180" customWidth="1"/>
    <col min="7686" max="7686" width="12" style="180" bestFit="1" customWidth="1"/>
    <col min="7687" max="7687" width="17" style="180" bestFit="1" customWidth="1"/>
    <col min="7688" max="7936" width="9.140625" style="180"/>
    <col min="7937" max="7937" width="12.42578125" style="180" customWidth="1"/>
    <col min="7938" max="7938" width="100.7109375" style="180" customWidth="1"/>
    <col min="7939" max="7941" width="22.7109375" style="180" customWidth="1"/>
    <col min="7942" max="7942" width="12" style="180" bestFit="1" customWidth="1"/>
    <col min="7943" max="7943" width="17" style="180" bestFit="1" customWidth="1"/>
    <col min="7944" max="8192" width="9.140625" style="180"/>
    <col min="8193" max="8193" width="12.42578125" style="180" customWidth="1"/>
    <col min="8194" max="8194" width="100.7109375" style="180" customWidth="1"/>
    <col min="8195" max="8197" width="22.7109375" style="180" customWidth="1"/>
    <col min="8198" max="8198" width="12" style="180" bestFit="1" customWidth="1"/>
    <col min="8199" max="8199" width="17" style="180" bestFit="1" customWidth="1"/>
    <col min="8200" max="8448" width="9.140625" style="180"/>
    <col min="8449" max="8449" width="12.42578125" style="180" customWidth="1"/>
    <col min="8450" max="8450" width="100.7109375" style="180" customWidth="1"/>
    <col min="8451" max="8453" width="22.7109375" style="180" customWidth="1"/>
    <col min="8454" max="8454" width="12" style="180" bestFit="1" customWidth="1"/>
    <col min="8455" max="8455" width="17" style="180" bestFit="1" customWidth="1"/>
    <col min="8456" max="8704" width="9.140625" style="180"/>
    <col min="8705" max="8705" width="12.42578125" style="180" customWidth="1"/>
    <col min="8706" max="8706" width="100.7109375" style="180" customWidth="1"/>
    <col min="8707" max="8709" width="22.7109375" style="180" customWidth="1"/>
    <col min="8710" max="8710" width="12" style="180" bestFit="1" customWidth="1"/>
    <col min="8711" max="8711" width="17" style="180" bestFit="1" customWidth="1"/>
    <col min="8712" max="8960" width="9.140625" style="180"/>
    <col min="8961" max="8961" width="12.42578125" style="180" customWidth="1"/>
    <col min="8962" max="8962" width="100.7109375" style="180" customWidth="1"/>
    <col min="8963" max="8965" width="22.7109375" style="180" customWidth="1"/>
    <col min="8966" max="8966" width="12" style="180" bestFit="1" customWidth="1"/>
    <col min="8967" max="8967" width="17" style="180" bestFit="1" customWidth="1"/>
    <col min="8968" max="9216" width="9.140625" style="180"/>
    <col min="9217" max="9217" width="12.42578125" style="180" customWidth="1"/>
    <col min="9218" max="9218" width="100.7109375" style="180" customWidth="1"/>
    <col min="9219" max="9221" width="22.7109375" style="180" customWidth="1"/>
    <col min="9222" max="9222" width="12" style="180" bestFit="1" customWidth="1"/>
    <col min="9223" max="9223" width="17" style="180" bestFit="1" customWidth="1"/>
    <col min="9224" max="9472" width="9.140625" style="180"/>
    <col min="9473" max="9473" width="12.42578125" style="180" customWidth="1"/>
    <col min="9474" max="9474" width="100.7109375" style="180" customWidth="1"/>
    <col min="9475" max="9477" width="22.7109375" style="180" customWidth="1"/>
    <col min="9478" max="9478" width="12" style="180" bestFit="1" customWidth="1"/>
    <col min="9479" max="9479" width="17" style="180" bestFit="1" customWidth="1"/>
    <col min="9480" max="9728" width="9.140625" style="180"/>
    <col min="9729" max="9729" width="12.42578125" style="180" customWidth="1"/>
    <col min="9730" max="9730" width="100.7109375" style="180" customWidth="1"/>
    <col min="9731" max="9733" width="22.7109375" style="180" customWidth="1"/>
    <col min="9734" max="9734" width="12" style="180" bestFit="1" customWidth="1"/>
    <col min="9735" max="9735" width="17" style="180" bestFit="1" customWidth="1"/>
    <col min="9736" max="9984" width="9.140625" style="180"/>
    <col min="9985" max="9985" width="12.42578125" style="180" customWidth="1"/>
    <col min="9986" max="9986" width="100.7109375" style="180" customWidth="1"/>
    <col min="9987" max="9989" width="22.7109375" style="180" customWidth="1"/>
    <col min="9990" max="9990" width="12" style="180" bestFit="1" customWidth="1"/>
    <col min="9991" max="9991" width="17" style="180" bestFit="1" customWidth="1"/>
    <col min="9992" max="10240" width="9.140625" style="180"/>
    <col min="10241" max="10241" width="12.42578125" style="180" customWidth="1"/>
    <col min="10242" max="10242" width="100.7109375" style="180" customWidth="1"/>
    <col min="10243" max="10245" width="22.7109375" style="180" customWidth="1"/>
    <col min="10246" max="10246" width="12" style="180" bestFit="1" customWidth="1"/>
    <col min="10247" max="10247" width="17" style="180" bestFit="1" customWidth="1"/>
    <col min="10248" max="10496" width="9.140625" style="180"/>
    <col min="10497" max="10497" width="12.42578125" style="180" customWidth="1"/>
    <col min="10498" max="10498" width="100.7109375" style="180" customWidth="1"/>
    <col min="10499" max="10501" width="22.7109375" style="180" customWidth="1"/>
    <col min="10502" max="10502" width="12" style="180" bestFit="1" customWidth="1"/>
    <col min="10503" max="10503" width="17" style="180" bestFit="1" customWidth="1"/>
    <col min="10504" max="10752" width="9.140625" style="180"/>
    <col min="10753" max="10753" width="12.42578125" style="180" customWidth="1"/>
    <col min="10754" max="10754" width="100.7109375" style="180" customWidth="1"/>
    <col min="10755" max="10757" width="22.7109375" style="180" customWidth="1"/>
    <col min="10758" max="10758" width="12" style="180" bestFit="1" customWidth="1"/>
    <col min="10759" max="10759" width="17" style="180" bestFit="1" customWidth="1"/>
    <col min="10760" max="11008" width="9.140625" style="180"/>
    <col min="11009" max="11009" width="12.42578125" style="180" customWidth="1"/>
    <col min="11010" max="11010" width="100.7109375" style="180" customWidth="1"/>
    <col min="11011" max="11013" width="22.7109375" style="180" customWidth="1"/>
    <col min="11014" max="11014" width="12" style="180" bestFit="1" customWidth="1"/>
    <col min="11015" max="11015" width="17" style="180" bestFit="1" customWidth="1"/>
    <col min="11016" max="11264" width="9.140625" style="180"/>
    <col min="11265" max="11265" width="12.42578125" style="180" customWidth="1"/>
    <col min="11266" max="11266" width="100.7109375" style="180" customWidth="1"/>
    <col min="11267" max="11269" width="22.7109375" style="180" customWidth="1"/>
    <col min="11270" max="11270" width="12" style="180" bestFit="1" customWidth="1"/>
    <col min="11271" max="11271" width="17" style="180" bestFit="1" customWidth="1"/>
    <col min="11272" max="11520" width="9.140625" style="180"/>
    <col min="11521" max="11521" width="12.42578125" style="180" customWidth="1"/>
    <col min="11522" max="11522" width="100.7109375" style="180" customWidth="1"/>
    <col min="11523" max="11525" width="22.7109375" style="180" customWidth="1"/>
    <col min="11526" max="11526" width="12" style="180" bestFit="1" customWidth="1"/>
    <col min="11527" max="11527" width="17" style="180" bestFit="1" customWidth="1"/>
    <col min="11528" max="11776" width="9.140625" style="180"/>
    <col min="11777" max="11777" width="12.42578125" style="180" customWidth="1"/>
    <col min="11778" max="11778" width="100.7109375" style="180" customWidth="1"/>
    <col min="11779" max="11781" width="22.7109375" style="180" customWidth="1"/>
    <col min="11782" max="11782" width="12" style="180" bestFit="1" customWidth="1"/>
    <col min="11783" max="11783" width="17" style="180" bestFit="1" customWidth="1"/>
    <col min="11784" max="12032" width="9.140625" style="180"/>
    <col min="12033" max="12033" width="12.42578125" style="180" customWidth="1"/>
    <col min="12034" max="12034" width="100.7109375" style="180" customWidth="1"/>
    <col min="12035" max="12037" width="22.7109375" style="180" customWidth="1"/>
    <col min="12038" max="12038" width="12" style="180" bestFit="1" customWidth="1"/>
    <col min="12039" max="12039" width="17" style="180" bestFit="1" customWidth="1"/>
    <col min="12040" max="12288" width="9.140625" style="180"/>
    <col min="12289" max="12289" width="12.42578125" style="180" customWidth="1"/>
    <col min="12290" max="12290" width="100.7109375" style="180" customWidth="1"/>
    <col min="12291" max="12293" width="22.7109375" style="180" customWidth="1"/>
    <col min="12294" max="12294" width="12" style="180" bestFit="1" customWidth="1"/>
    <col min="12295" max="12295" width="17" style="180" bestFit="1" customWidth="1"/>
    <col min="12296" max="12544" width="9.140625" style="180"/>
    <col min="12545" max="12545" width="12.42578125" style="180" customWidth="1"/>
    <col min="12546" max="12546" width="100.7109375" style="180" customWidth="1"/>
    <col min="12547" max="12549" width="22.7109375" style="180" customWidth="1"/>
    <col min="12550" max="12550" width="12" style="180" bestFit="1" customWidth="1"/>
    <col min="12551" max="12551" width="17" style="180" bestFit="1" customWidth="1"/>
    <col min="12552" max="12800" width="9.140625" style="180"/>
    <col min="12801" max="12801" width="12.42578125" style="180" customWidth="1"/>
    <col min="12802" max="12802" width="100.7109375" style="180" customWidth="1"/>
    <col min="12803" max="12805" width="22.7109375" style="180" customWidth="1"/>
    <col min="12806" max="12806" width="12" style="180" bestFit="1" customWidth="1"/>
    <col min="12807" max="12807" width="17" style="180" bestFit="1" customWidth="1"/>
    <col min="12808" max="13056" width="9.140625" style="180"/>
    <col min="13057" max="13057" width="12.42578125" style="180" customWidth="1"/>
    <col min="13058" max="13058" width="100.7109375" style="180" customWidth="1"/>
    <col min="13059" max="13061" width="22.7109375" style="180" customWidth="1"/>
    <col min="13062" max="13062" width="12" style="180" bestFit="1" customWidth="1"/>
    <col min="13063" max="13063" width="17" style="180" bestFit="1" customWidth="1"/>
    <col min="13064" max="13312" width="9.140625" style="180"/>
    <col min="13313" max="13313" width="12.42578125" style="180" customWidth="1"/>
    <col min="13314" max="13314" width="100.7109375" style="180" customWidth="1"/>
    <col min="13315" max="13317" width="22.7109375" style="180" customWidth="1"/>
    <col min="13318" max="13318" width="12" style="180" bestFit="1" customWidth="1"/>
    <col min="13319" max="13319" width="17" style="180" bestFit="1" customWidth="1"/>
    <col min="13320" max="13568" width="9.140625" style="180"/>
    <col min="13569" max="13569" width="12.42578125" style="180" customWidth="1"/>
    <col min="13570" max="13570" width="100.7109375" style="180" customWidth="1"/>
    <col min="13571" max="13573" width="22.7109375" style="180" customWidth="1"/>
    <col min="13574" max="13574" width="12" style="180" bestFit="1" customWidth="1"/>
    <col min="13575" max="13575" width="17" style="180" bestFit="1" customWidth="1"/>
    <col min="13576" max="13824" width="9.140625" style="180"/>
    <col min="13825" max="13825" width="12.42578125" style="180" customWidth="1"/>
    <col min="13826" max="13826" width="100.7109375" style="180" customWidth="1"/>
    <col min="13827" max="13829" width="22.7109375" style="180" customWidth="1"/>
    <col min="13830" max="13830" width="12" style="180" bestFit="1" customWidth="1"/>
    <col min="13831" max="13831" width="17" style="180" bestFit="1" customWidth="1"/>
    <col min="13832" max="14080" width="9.140625" style="180"/>
    <col min="14081" max="14081" width="12.42578125" style="180" customWidth="1"/>
    <col min="14082" max="14082" width="100.7109375" style="180" customWidth="1"/>
    <col min="14083" max="14085" width="22.7109375" style="180" customWidth="1"/>
    <col min="14086" max="14086" width="12" style="180" bestFit="1" customWidth="1"/>
    <col min="14087" max="14087" width="17" style="180" bestFit="1" customWidth="1"/>
    <col min="14088" max="14336" width="9.140625" style="180"/>
    <col min="14337" max="14337" width="12.42578125" style="180" customWidth="1"/>
    <col min="14338" max="14338" width="100.7109375" style="180" customWidth="1"/>
    <col min="14339" max="14341" width="22.7109375" style="180" customWidth="1"/>
    <col min="14342" max="14342" width="12" style="180" bestFit="1" customWidth="1"/>
    <col min="14343" max="14343" width="17" style="180" bestFit="1" customWidth="1"/>
    <col min="14344" max="14592" width="9.140625" style="180"/>
    <col min="14593" max="14593" width="12.42578125" style="180" customWidth="1"/>
    <col min="14594" max="14594" width="100.7109375" style="180" customWidth="1"/>
    <col min="14595" max="14597" width="22.7109375" style="180" customWidth="1"/>
    <col min="14598" max="14598" width="12" style="180" bestFit="1" customWidth="1"/>
    <col min="14599" max="14599" width="17" style="180" bestFit="1" customWidth="1"/>
    <col min="14600" max="14848" width="9.140625" style="180"/>
    <col min="14849" max="14849" width="12.42578125" style="180" customWidth="1"/>
    <col min="14850" max="14850" width="100.7109375" style="180" customWidth="1"/>
    <col min="14851" max="14853" width="22.7109375" style="180" customWidth="1"/>
    <col min="14854" max="14854" width="12" style="180" bestFit="1" customWidth="1"/>
    <col min="14855" max="14855" width="17" style="180" bestFit="1" customWidth="1"/>
    <col min="14856" max="15104" width="9.140625" style="180"/>
    <col min="15105" max="15105" width="12.42578125" style="180" customWidth="1"/>
    <col min="15106" max="15106" width="100.7109375" style="180" customWidth="1"/>
    <col min="15107" max="15109" width="22.7109375" style="180" customWidth="1"/>
    <col min="15110" max="15110" width="12" style="180" bestFit="1" customWidth="1"/>
    <col min="15111" max="15111" width="17" style="180" bestFit="1" customWidth="1"/>
    <col min="15112" max="15360" width="9.140625" style="180"/>
    <col min="15361" max="15361" width="12.42578125" style="180" customWidth="1"/>
    <col min="15362" max="15362" width="100.7109375" style="180" customWidth="1"/>
    <col min="15363" max="15365" width="22.7109375" style="180" customWidth="1"/>
    <col min="15366" max="15366" width="12" style="180" bestFit="1" customWidth="1"/>
    <col min="15367" max="15367" width="17" style="180" bestFit="1" customWidth="1"/>
    <col min="15368" max="15616" width="9.140625" style="180"/>
    <col min="15617" max="15617" width="12.42578125" style="180" customWidth="1"/>
    <col min="15618" max="15618" width="100.7109375" style="180" customWidth="1"/>
    <col min="15619" max="15621" width="22.7109375" style="180" customWidth="1"/>
    <col min="15622" max="15622" width="12" style="180" bestFit="1" customWidth="1"/>
    <col min="15623" max="15623" width="17" style="180" bestFit="1" customWidth="1"/>
    <col min="15624" max="15872" width="9.140625" style="180"/>
    <col min="15873" max="15873" width="12.42578125" style="180" customWidth="1"/>
    <col min="15874" max="15874" width="100.7109375" style="180" customWidth="1"/>
    <col min="15875" max="15877" width="22.7109375" style="180" customWidth="1"/>
    <col min="15878" max="15878" width="12" style="180" bestFit="1" customWidth="1"/>
    <col min="15879" max="15879" width="17" style="180" bestFit="1" customWidth="1"/>
    <col min="15880" max="16128" width="9.140625" style="180"/>
    <col min="16129" max="16129" width="12.42578125" style="180" customWidth="1"/>
    <col min="16130" max="16130" width="100.7109375" style="180" customWidth="1"/>
    <col min="16131" max="16133" width="22.7109375" style="180" customWidth="1"/>
    <col min="16134" max="16134" width="12" style="180" bestFit="1" customWidth="1"/>
    <col min="16135" max="16135" width="17" style="180" bestFit="1" customWidth="1"/>
    <col min="16136" max="16384" width="9.140625" style="180"/>
  </cols>
  <sheetData>
    <row r="1" spans="1:7">
      <c r="A1" s="185" t="s">
        <v>212</v>
      </c>
      <c r="D1" s="181"/>
      <c r="E1" s="181"/>
    </row>
    <row r="2" spans="1:7">
      <c r="A2" s="185" t="s">
        <v>213</v>
      </c>
      <c r="D2" s="181"/>
      <c r="E2" s="181"/>
    </row>
    <row r="3" spans="1:7">
      <c r="A3" s="185"/>
      <c r="D3" s="181"/>
      <c r="E3" s="181"/>
    </row>
    <row r="4" spans="1:7" ht="4.5" customHeight="1">
      <c r="A4" s="185"/>
      <c r="D4" s="181"/>
      <c r="E4" s="181"/>
    </row>
    <row r="5" spans="1:7">
      <c r="A5" s="186" t="s">
        <v>147</v>
      </c>
      <c r="D5" s="181"/>
      <c r="E5" s="283">
        <v>45007</v>
      </c>
    </row>
    <row r="6" spans="1:7">
      <c r="D6" s="181"/>
      <c r="E6" s="181"/>
    </row>
    <row r="7" spans="1:7">
      <c r="D7" s="181"/>
      <c r="E7" s="181"/>
    </row>
    <row r="8" spans="1:7" ht="29.25" thickBot="1">
      <c r="A8" s="285" t="s">
        <v>230</v>
      </c>
      <c r="B8" s="285"/>
      <c r="C8" s="285"/>
      <c r="D8" s="285"/>
      <c r="E8" s="285"/>
    </row>
    <row r="9" spans="1:7" ht="19.5" thickBot="1">
      <c r="B9" s="182"/>
      <c r="C9" s="182"/>
      <c r="D9" s="182"/>
      <c r="E9" s="182"/>
      <c r="G9" s="190" t="s">
        <v>231</v>
      </c>
    </row>
    <row r="10" spans="1:7" s="183" customFormat="1" ht="31.5">
      <c r="A10" s="187" t="s">
        <v>141</v>
      </c>
      <c r="B10" s="188" t="s">
        <v>142</v>
      </c>
      <c r="C10" s="189" t="s">
        <v>148</v>
      </c>
      <c r="D10" s="189" t="s">
        <v>149</v>
      </c>
      <c r="E10" s="190" t="s">
        <v>150</v>
      </c>
      <c r="G10" s="190" t="s">
        <v>150</v>
      </c>
    </row>
    <row r="11" spans="1:7" ht="49.5" customHeight="1">
      <c r="A11" s="191">
        <v>1</v>
      </c>
      <c r="B11" s="184" t="s">
        <v>143</v>
      </c>
      <c r="C11" s="192">
        <f>'HVAC 15th Floor'!K27</f>
        <v>1416810</v>
      </c>
      <c r="D11" s="192">
        <f>'HVAC 15th Floor'!L27</f>
        <v>50830</v>
      </c>
      <c r="E11" s="192">
        <f>D11+C11</f>
        <v>1467640</v>
      </c>
      <c r="G11" s="192">
        <v>1273000</v>
      </c>
    </row>
    <row r="12" spans="1:7" ht="49.5" customHeight="1">
      <c r="A12" s="191">
        <v>2</v>
      </c>
      <c r="B12" s="184" t="s">
        <v>144</v>
      </c>
      <c r="C12" s="193">
        <f>'HVAC 16th Floor'!K16</f>
        <v>94000</v>
      </c>
      <c r="D12" s="193">
        <f>'HVAC 16th Floor'!L16</f>
        <v>4000</v>
      </c>
      <c r="E12" s="192">
        <f>D12+C12</f>
        <v>98000</v>
      </c>
      <c r="G12" s="192">
        <v>98000</v>
      </c>
    </row>
    <row r="13" spans="1:7" ht="49.5" customHeight="1">
      <c r="A13" s="191">
        <v>3</v>
      </c>
      <c r="B13" s="184" t="s">
        <v>145</v>
      </c>
      <c r="C13" s="193">
        <f>'Fire 15th Floor'!K60</f>
        <v>6786200</v>
      </c>
      <c r="D13" s="193">
        <f>'Fire 15th Floor'!L60</f>
        <v>471600</v>
      </c>
      <c r="E13" s="192">
        <f>D13+C13</f>
        <v>7257800</v>
      </c>
      <c r="G13" s="192">
        <v>7257800</v>
      </c>
    </row>
    <row r="14" spans="1:7" ht="49.5" customHeight="1">
      <c r="A14" s="191">
        <v>4</v>
      </c>
      <c r="B14" s="184" t="s">
        <v>146</v>
      </c>
      <c r="C14" s="193">
        <f>'Fire 16th Floor'!K25</f>
        <v>85000</v>
      </c>
      <c r="D14" s="193">
        <f>'Fire 16th Floor'!L25</f>
        <v>48000</v>
      </c>
      <c r="E14" s="192">
        <f>D14+C14</f>
        <v>133000</v>
      </c>
      <c r="G14" s="192">
        <v>111000</v>
      </c>
    </row>
    <row r="15" spans="1:7" ht="49.5" customHeight="1">
      <c r="A15" s="191">
        <v>5</v>
      </c>
      <c r="B15" s="184" t="s">
        <v>151</v>
      </c>
      <c r="C15" s="193">
        <v>0</v>
      </c>
      <c r="D15" s="192">
        <v>0</v>
      </c>
      <c r="E15" s="192">
        <f>D15+C15</f>
        <v>0</v>
      </c>
      <c r="G15" s="192">
        <v>0</v>
      </c>
    </row>
    <row r="16" spans="1:7" s="185" customFormat="1" ht="26.25" customHeight="1" thickBot="1">
      <c r="A16" s="194"/>
      <c r="B16" s="195" t="s">
        <v>221</v>
      </c>
      <c r="C16" s="196">
        <f>SUM(C11:C15)</f>
        <v>8382010</v>
      </c>
      <c r="D16" s="196">
        <f t="shared" ref="D16" si="0">SUM(D11:D15)</f>
        <v>574430</v>
      </c>
      <c r="E16" s="196">
        <f>SUM(E11:E15)</f>
        <v>8956440</v>
      </c>
      <c r="F16" s="197"/>
      <c r="G16" s="196">
        <v>8739800</v>
      </c>
    </row>
    <row r="17" spans="1:7" s="185" customFormat="1" ht="26.25" customHeight="1" thickBot="1">
      <c r="A17" s="194"/>
      <c r="B17" s="195" t="s">
        <v>228</v>
      </c>
      <c r="C17" s="196"/>
      <c r="D17" s="196"/>
      <c r="E17" s="196">
        <f>E16*6%</f>
        <v>537386.4</v>
      </c>
      <c r="F17" s="197"/>
      <c r="G17" s="196">
        <f>G16*6%</f>
        <v>524388</v>
      </c>
    </row>
    <row r="18" spans="1:7" s="185" customFormat="1" ht="26.25" customHeight="1" thickBot="1">
      <c r="A18" s="194"/>
      <c r="B18" s="195" t="s">
        <v>222</v>
      </c>
      <c r="C18" s="196"/>
      <c r="D18" s="196"/>
      <c r="E18" s="196">
        <f>E16-E17</f>
        <v>8419053.5999999996</v>
      </c>
      <c r="F18" s="197"/>
      <c r="G18" s="196">
        <v>8215412</v>
      </c>
    </row>
    <row r="19" spans="1:7" ht="19.5" thickBot="1"/>
    <row r="20" spans="1:7" ht="19.5" thickBot="1">
      <c r="E20" s="303" t="s">
        <v>232</v>
      </c>
      <c r="G20" s="303">
        <v>5566988</v>
      </c>
    </row>
    <row r="21" spans="1:7" ht="21" hidden="1">
      <c r="A21" s="286" t="s">
        <v>220</v>
      </c>
      <c r="B21" s="286"/>
      <c r="C21" s="286"/>
      <c r="D21" s="286"/>
      <c r="E21" s="286"/>
    </row>
    <row r="22" spans="1:7" ht="19.5" thickBot="1"/>
    <row r="23" spans="1:7" ht="19.5" thickBot="1">
      <c r="E23" s="303" t="s">
        <v>233</v>
      </c>
      <c r="G23" s="303">
        <f>G18-G20</f>
        <v>2648424</v>
      </c>
    </row>
  </sheetData>
  <sheetProtection formatCells="0" formatColumns="0" formatRows="0" insertColumns="0" insertRows="0" insertHyperlinks="0" deleteColumns="0" deleteRows="0"/>
  <mergeCells count="2">
    <mergeCell ref="A8:E8"/>
    <mergeCell ref="A21:E2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T31"/>
  <sheetViews>
    <sheetView showGridLines="0" zoomScale="90" zoomScaleNormal="90" zoomScaleSheetLayoutView="70" workbookViewId="0">
      <pane xSplit="1" ySplit="7" topLeftCell="B11" activePane="bottomRight" state="frozen"/>
      <selection activeCell="G20" sqref="G20"/>
      <selection pane="topRight" activeCell="G20" sqref="G20"/>
      <selection pane="bottomLeft" activeCell="G20" sqref="G20"/>
      <selection pane="bottomRight" activeCell="G20" sqref="G20"/>
    </sheetView>
  </sheetViews>
  <sheetFormatPr defaultColWidth="9.140625" defaultRowHeight="15"/>
  <cols>
    <col min="1" max="1" width="2.42578125" customWidth="1"/>
    <col min="2" max="2" width="6" style="159" customWidth="1"/>
    <col min="3" max="3" width="71.5703125" customWidth="1"/>
    <col min="4" max="4" width="9.140625" customWidth="1"/>
    <col min="5" max="5" width="8.85546875" style="84" customWidth="1"/>
    <col min="6" max="6" width="9.140625" style="161" bestFit="1" customWidth="1"/>
    <col min="7" max="7" width="13.5703125" style="161" bestFit="1" customWidth="1"/>
    <col min="8" max="8" width="6.5703125" style="161" bestFit="1" customWidth="1"/>
    <col min="9" max="9" width="11.85546875" style="161" bestFit="1" customWidth="1"/>
    <col min="10" max="10" width="10.28515625" style="161" bestFit="1" customWidth="1"/>
    <col min="11" max="11" width="16.28515625" style="161" customWidth="1"/>
    <col min="12" max="12" width="12.140625" style="161" customWidth="1"/>
    <col min="13" max="13" width="18.7109375" style="164" customWidth="1"/>
    <col min="14" max="14" width="2.28515625" style="87" customWidth="1"/>
    <col min="15" max="15" width="14.5703125" style="87" bestFit="1" customWidth="1"/>
    <col min="16" max="16" width="10.28515625" style="87" bestFit="1" customWidth="1"/>
    <col min="17" max="19" width="9.140625" style="87"/>
    <col min="20" max="20" width="11.5703125" style="87" bestFit="1" customWidth="1"/>
  </cols>
  <sheetData>
    <row r="1" spans="1:20" ht="18.75">
      <c r="B1" s="80" t="s">
        <v>134</v>
      </c>
      <c r="C1" s="81"/>
      <c r="D1" s="82"/>
      <c r="E1" s="83"/>
      <c r="F1" s="85"/>
      <c r="G1" s="85"/>
      <c r="H1" s="85"/>
      <c r="I1" s="85"/>
      <c r="J1" s="85"/>
      <c r="K1" s="85"/>
      <c r="L1" s="85"/>
      <c r="M1" s="86"/>
    </row>
    <row r="2" spans="1:20" ht="18.75">
      <c r="B2" s="80" t="s">
        <v>116</v>
      </c>
      <c r="C2" s="81"/>
      <c r="D2" s="82"/>
      <c r="E2" s="83"/>
      <c r="F2" s="85"/>
      <c r="G2" s="85"/>
      <c r="H2" s="85"/>
      <c r="I2" s="85"/>
      <c r="J2" s="85"/>
      <c r="K2" s="85"/>
      <c r="L2" s="85"/>
    </row>
    <row r="3" spans="1:20" ht="18.75">
      <c r="B3" s="80" t="s">
        <v>133</v>
      </c>
      <c r="C3" s="81"/>
      <c r="D3" s="82"/>
      <c r="E3" s="83"/>
      <c r="F3" s="85"/>
      <c r="G3" s="85"/>
      <c r="H3" s="85"/>
      <c r="I3" s="85"/>
      <c r="J3" s="85"/>
      <c r="K3" s="85"/>
      <c r="L3" s="85"/>
      <c r="M3" s="88"/>
    </row>
    <row r="4" spans="1:20" ht="18.75">
      <c r="B4" s="80"/>
      <c r="C4" s="81"/>
      <c r="D4" s="82"/>
      <c r="E4" s="83"/>
      <c r="F4" s="85"/>
      <c r="G4" s="85"/>
      <c r="H4" s="85"/>
      <c r="I4" s="85"/>
      <c r="J4" s="85"/>
      <c r="K4" s="85"/>
      <c r="L4" s="85"/>
      <c r="M4" s="88"/>
    </row>
    <row r="5" spans="1:20" ht="23.25">
      <c r="B5" s="290" t="s">
        <v>225</v>
      </c>
      <c r="C5" s="290"/>
      <c r="D5" s="290"/>
      <c r="E5" s="290"/>
      <c r="F5" s="290"/>
      <c r="G5" s="290"/>
      <c r="H5" s="290"/>
      <c r="I5" s="290"/>
      <c r="J5" s="291" t="s">
        <v>229</v>
      </c>
      <c r="K5" s="291"/>
      <c r="L5" s="291"/>
      <c r="M5" s="291"/>
    </row>
    <row r="6" spans="1:20" ht="15" customHeight="1">
      <c r="B6" s="292" t="s">
        <v>34</v>
      </c>
      <c r="C6" s="292" t="s">
        <v>0</v>
      </c>
      <c r="D6" s="292" t="s">
        <v>1</v>
      </c>
      <c r="E6" s="293" t="s">
        <v>3</v>
      </c>
      <c r="F6" s="294" t="s">
        <v>117</v>
      </c>
      <c r="G6" s="294"/>
      <c r="H6" s="294" t="s">
        <v>118</v>
      </c>
      <c r="I6" s="294"/>
      <c r="J6" s="289" t="s">
        <v>223</v>
      </c>
      <c r="K6" s="289" t="s">
        <v>226</v>
      </c>
      <c r="L6" s="289" t="s">
        <v>227</v>
      </c>
      <c r="M6" s="289" t="s">
        <v>224</v>
      </c>
    </row>
    <row r="7" spans="1:20" s="89" customFormat="1">
      <c r="B7" s="292"/>
      <c r="C7" s="292"/>
      <c r="D7" s="292"/>
      <c r="E7" s="293"/>
      <c r="F7" s="239" t="s">
        <v>4</v>
      </c>
      <c r="G7" s="239" t="s">
        <v>5</v>
      </c>
      <c r="H7" s="239" t="s">
        <v>4</v>
      </c>
      <c r="I7" s="239" t="s">
        <v>5</v>
      </c>
      <c r="J7" s="289"/>
      <c r="K7" s="289"/>
      <c r="L7" s="289"/>
      <c r="M7" s="289"/>
      <c r="N7" s="90"/>
      <c r="O7" s="90"/>
      <c r="P7" s="90"/>
      <c r="Q7" s="90"/>
      <c r="R7" s="90"/>
      <c r="S7" s="90"/>
      <c r="T7" s="90"/>
    </row>
    <row r="8" spans="1:20" s="89" customFormat="1">
      <c r="A8" s="89" t="s">
        <v>230</v>
      </c>
      <c r="B8" s="91"/>
      <c r="C8" s="92"/>
      <c r="D8" s="91"/>
      <c r="E8" s="93"/>
      <c r="F8" s="94"/>
      <c r="G8" s="94"/>
      <c r="H8" s="94"/>
      <c r="I8" s="94"/>
      <c r="J8" s="94"/>
      <c r="K8" s="94"/>
      <c r="L8" s="94"/>
      <c r="M8" s="95"/>
      <c r="N8" s="90"/>
      <c r="O8" s="90"/>
      <c r="P8" s="90"/>
      <c r="Q8" s="90"/>
      <c r="R8" s="90"/>
      <c r="S8" s="90"/>
      <c r="T8" s="90"/>
    </row>
    <row r="9" spans="1:20" s="103" customFormat="1" ht="15.75">
      <c r="A9" s="96"/>
      <c r="B9" s="97">
        <v>1</v>
      </c>
      <c r="C9" s="98" t="s">
        <v>119</v>
      </c>
      <c r="D9" s="97"/>
      <c r="E9" s="99"/>
      <c r="F9" s="100"/>
      <c r="G9" s="100"/>
      <c r="H9" s="100"/>
      <c r="I9" s="100"/>
      <c r="J9" s="100"/>
      <c r="K9" s="100"/>
      <c r="L9" s="100"/>
      <c r="M9" s="101"/>
      <c r="N9" s="102"/>
      <c r="O9" s="102"/>
      <c r="P9" s="102"/>
      <c r="Q9" s="102"/>
      <c r="R9" s="102"/>
      <c r="S9" s="102"/>
      <c r="T9" s="102"/>
    </row>
    <row r="10" spans="1:20">
      <c r="B10" s="91"/>
      <c r="C10" s="104"/>
      <c r="D10" s="105"/>
      <c r="E10" s="106"/>
      <c r="F10" s="107"/>
      <c r="G10" s="107"/>
      <c r="H10" s="107"/>
      <c r="I10" s="107"/>
      <c r="J10" s="107"/>
      <c r="K10" s="107"/>
      <c r="L10" s="107"/>
      <c r="M10" s="108"/>
    </row>
    <row r="11" spans="1:20" s="118" customFormat="1" ht="18.75" customHeight="1">
      <c r="A11" s="109"/>
      <c r="B11" s="110">
        <f>B9+0.1</f>
        <v>1.1000000000000001</v>
      </c>
      <c r="C11" s="111" t="s">
        <v>121</v>
      </c>
      <c r="D11" s="112"/>
      <c r="E11" s="113"/>
      <c r="F11" s="114"/>
      <c r="G11" s="114"/>
      <c r="H11" s="114"/>
      <c r="I11" s="115"/>
      <c r="J11" s="115"/>
      <c r="K11" s="115"/>
      <c r="L11" s="115"/>
      <c r="M11" s="116"/>
      <c r="N11" s="117"/>
      <c r="O11" s="117"/>
      <c r="P11" s="117"/>
      <c r="Q11" s="117"/>
      <c r="R11" s="117"/>
      <c r="S11" s="117"/>
      <c r="T11" s="117"/>
    </row>
    <row r="12" spans="1:20" s="103" customFormat="1" ht="64.5" customHeight="1">
      <c r="B12" s="119"/>
      <c r="C12" s="120" t="s">
        <v>136</v>
      </c>
      <c r="D12" s="121"/>
      <c r="E12" s="122"/>
      <c r="F12" s="124"/>
      <c r="G12" s="124"/>
      <c r="H12" s="124"/>
      <c r="I12" s="125"/>
      <c r="J12" s="125"/>
      <c r="K12" s="125"/>
      <c r="L12" s="125"/>
      <c r="M12" s="126"/>
      <c r="N12" s="102"/>
      <c r="O12" s="102"/>
      <c r="P12" s="102"/>
      <c r="Q12" s="102"/>
      <c r="R12" s="102"/>
      <c r="S12" s="102"/>
      <c r="T12" s="102"/>
    </row>
    <row r="13" spans="1:20" s="103" customFormat="1" ht="15.75" customHeight="1">
      <c r="B13" s="121" t="s">
        <v>12</v>
      </c>
      <c r="C13" s="127" t="s">
        <v>129</v>
      </c>
      <c r="D13" s="121"/>
      <c r="E13" s="122"/>
      <c r="F13" s="124"/>
      <c r="G13" s="124"/>
      <c r="H13" s="124"/>
      <c r="I13" s="125"/>
      <c r="J13" s="125"/>
      <c r="K13" s="125"/>
      <c r="L13" s="125"/>
      <c r="M13" s="126"/>
      <c r="N13" s="102"/>
      <c r="O13" s="102"/>
      <c r="P13" s="102"/>
      <c r="Q13" s="102"/>
      <c r="R13" s="102"/>
      <c r="S13" s="102"/>
      <c r="T13" s="102"/>
    </row>
    <row r="14" spans="1:20" s="103" customFormat="1" ht="15.75" customHeight="1">
      <c r="B14" s="121" t="s">
        <v>123</v>
      </c>
      <c r="C14" s="127" t="s">
        <v>130</v>
      </c>
      <c r="D14" s="128" t="s">
        <v>120</v>
      </c>
      <c r="E14" s="129">
        <v>14</v>
      </c>
      <c r="F14" s="130">
        <v>17000</v>
      </c>
      <c r="G14" s="131">
        <f>F14*E14</f>
        <v>238000</v>
      </c>
      <c r="H14" s="130">
        <v>1500</v>
      </c>
      <c r="I14" s="131">
        <f>H14*E14</f>
        <v>21000</v>
      </c>
      <c r="J14" s="131">
        <v>0</v>
      </c>
      <c r="K14" s="131">
        <f>F14*J14</f>
        <v>0</v>
      </c>
      <c r="L14" s="131">
        <f>J14*H14</f>
        <v>0</v>
      </c>
      <c r="M14" s="131">
        <f>L14+K14</f>
        <v>0</v>
      </c>
      <c r="N14" s="102"/>
      <c r="O14" s="102"/>
      <c r="P14" s="102"/>
      <c r="Q14" s="102"/>
      <c r="R14" s="102"/>
      <c r="S14" s="102"/>
      <c r="T14" s="102"/>
    </row>
    <row r="15" spans="1:20" s="103" customFormat="1" ht="15.75" customHeight="1">
      <c r="B15" s="121" t="s">
        <v>11</v>
      </c>
      <c r="C15" s="127" t="s">
        <v>137</v>
      </c>
      <c r="D15" s="128"/>
      <c r="E15" s="129"/>
      <c r="F15" s="130"/>
      <c r="G15" s="130"/>
      <c r="H15" s="130"/>
      <c r="I15" s="132"/>
      <c r="J15" s="132"/>
      <c r="K15" s="132"/>
      <c r="L15" s="132"/>
      <c r="M15" s="133"/>
      <c r="N15" s="102"/>
      <c r="O15" s="102"/>
      <c r="P15" s="102"/>
      <c r="Q15" s="102"/>
      <c r="R15" s="102"/>
      <c r="S15" s="102"/>
      <c r="T15" s="102"/>
    </row>
    <row r="16" spans="1:20" s="103" customFormat="1" ht="15.75" customHeight="1">
      <c r="B16" s="121" t="s">
        <v>123</v>
      </c>
      <c r="C16" s="127" t="s">
        <v>130</v>
      </c>
      <c r="D16" s="128" t="s">
        <v>120</v>
      </c>
      <c r="E16" s="129">
        <v>14</v>
      </c>
      <c r="F16" s="134">
        <v>84000</v>
      </c>
      <c r="G16" s="130" t="s">
        <v>138</v>
      </c>
      <c r="H16" s="135">
        <v>2000</v>
      </c>
      <c r="I16" s="130" t="s">
        <v>138</v>
      </c>
      <c r="J16" s="130">
        <v>14</v>
      </c>
      <c r="K16" s="131">
        <f>F16*J16</f>
        <v>1176000</v>
      </c>
      <c r="L16" s="131">
        <f>J16*H16</f>
        <v>28000</v>
      </c>
      <c r="M16" s="131">
        <f>L16+K16</f>
        <v>1204000</v>
      </c>
      <c r="N16" s="102"/>
      <c r="O16" s="207"/>
      <c r="P16" s="102"/>
      <c r="Q16" s="102"/>
      <c r="R16" s="102"/>
      <c r="S16" s="102"/>
      <c r="T16" s="102"/>
    </row>
    <row r="17" spans="1:20" s="103" customFormat="1" ht="20.100000000000001" customHeight="1">
      <c r="B17" s="121"/>
      <c r="C17" s="127" t="s">
        <v>128</v>
      </c>
      <c r="D17" s="128"/>
      <c r="E17" s="129"/>
      <c r="F17" s="130"/>
      <c r="G17" s="131"/>
      <c r="H17" s="130"/>
      <c r="I17" s="131"/>
      <c r="J17" s="131"/>
      <c r="K17" s="131"/>
      <c r="L17" s="131"/>
      <c r="M17" s="131"/>
      <c r="N17" s="102"/>
      <c r="O17" s="102"/>
      <c r="P17" s="102"/>
      <c r="Q17" s="102"/>
      <c r="R17" s="102"/>
      <c r="S17" s="102"/>
      <c r="T17" s="102"/>
    </row>
    <row r="18" spans="1:20" s="103" customFormat="1" ht="15.75">
      <c r="B18" s="121"/>
      <c r="C18" s="136"/>
      <c r="D18" s="128"/>
      <c r="E18" s="129"/>
      <c r="F18" s="137"/>
      <c r="G18" s="137"/>
      <c r="H18" s="137"/>
      <c r="I18" s="137"/>
      <c r="J18" s="137"/>
      <c r="K18" s="137"/>
      <c r="L18" s="137"/>
      <c r="M18" s="138"/>
      <c r="N18" s="102"/>
      <c r="O18" s="102"/>
      <c r="P18" s="139"/>
      <c r="Q18" s="102"/>
      <c r="R18" s="102"/>
      <c r="S18" s="102"/>
      <c r="T18" s="102"/>
    </row>
    <row r="19" spans="1:20" s="118" customFormat="1" ht="15.75">
      <c r="A19" s="109"/>
      <c r="B19" s="110">
        <f>B11+0.1</f>
        <v>1.2000000000000002</v>
      </c>
      <c r="C19" s="140" t="s">
        <v>132</v>
      </c>
      <c r="D19" s="112"/>
      <c r="E19" s="113"/>
      <c r="F19" s="141"/>
      <c r="G19" s="141"/>
      <c r="H19" s="141"/>
      <c r="I19" s="141"/>
      <c r="J19" s="141"/>
      <c r="K19" s="141"/>
      <c r="L19" s="141"/>
      <c r="M19" s="142"/>
      <c r="N19" s="117"/>
      <c r="O19" s="117"/>
      <c r="P19" s="143"/>
      <c r="Q19" s="117"/>
      <c r="R19" s="117"/>
      <c r="S19" s="117"/>
      <c r="T19" s="117"/>
    </row>
    <row r="20" spans="1:20" s="103" customFormat="1" ht="47.25">
      <c r="B20" s="121"/>
      <c r="C20" s="144" t="s">
        <v>139</v>
      </c>
      <c r="D20" s="128" t="s">
        <v>115</v>
      </c>
      <c r="E20" s="129">
        <v>45</v>
      </c>
      <c r="F20" s="130">
        <v>3500</v>
      </c>
      <c r="G20" s="131">
        <f>F20*E20</f>
        <v>157500</v>
      </c>
      <c r="H20" s="130">
        <v>500</v>
      </c>
      <c r="I20" s="131">
        <f>H20*E20</f>
        <v>22500</v>
      </c>
      <c r="J20" s="133">
        <v>37.659999999999997</v>
      </c>
      <c r="K20" s="131">
        <f>F20*J20</f>
        <v>131810</v>
      </c>
      <c r="L20" s="131">
        <f>J20*H20</f>
        <v>18830</v>
      </c>
      <c r="M20" s="131">
        <f>L20+K20</f>
        <v>150640</v>
      </c>
      <c r="N20" s="102"/>
      <c r="O20" s="102"/>
      <c r="P20" s="139"/>
      <c r="Q20" s="102"/>
      <c r="R20" s="102"/>
      <c r="S20" s="102"/>
      <c r="T20" s="102"/>
    </row>
    <row r="21" spans="1:20" s="103" customFormat="1" ht="12.75" customHeight="1">
      <c r="B21" s="119"/>
      <c r="C21" s="146"/>
      <c r="D21" s="128"/>
      <c r="E21" s="129"/>
      <c r="F21" s="130"/>
      <c r="G21" s="130"/>
      <c r="H21" s="130"/>
      <c r="I21" s="132"/>
      <c r="J21" s="132"/>
      <c r="K21" s="132"/>
      <c r="L21" s="132"/>
      <c r="M21" s="133"/>
      <c r="N21" s="102"/>
      <c r="O21" s="102"/>
      <c r="P21" s="102"/>
      <c r="Q21" s="102"/>
      <c r="R21" s="102"/>
      <c r="S21" s="102"/>
      <c r="T21" s="102"/>
    </row>
    <row r="22" spans="1:20" s="103" customFormat="1" ht="16.5" customHeight="1">
      <c r="A22" s="147"/>
      <c r="B22" s="148">
        <f>B19+0.1</f>
        <v>1.3000000000000003</v>
      </c>
      <c r="C22" s="149" t="s">
        <v>125</v>
      </c>
      <c r="D22" s="112"/>
      <c r="E22" s="113"/>
      <c r="F22" s="114"/>
      <c r="G22" s="114"/>
      <c r="H22" s="114"/>
      <c r="I22" s="115"/>
      <c r="J22" s="115"/>
      <c r="K22" s="115"/>
      <c r="L22" s="115"/>
      <c r="M22" s="116"/>
      <c r="N22" s="102"/>
      <c r="O22" s="102"/>
      <c r="P22" s="102"/>
      <c r="Q22" s="102"/>
      <c r="R22" s="102"/>
      <c r="S22" s="102"/>
      <c r="T22" s="102"/>
    </row>
    <row r="23" spans="1:20" s="103" customFormat="1" ht="63">
      <c r="B23" s="121"/>
      <c r="C23" s="120" t="s">
        <v>126</v>
      </c>
      <c r="D23" s="128"/>
      <c r="E23" s="145"/>
      <c r="F23" s="150"/>
      <c r="G23" s="150"/>
      <c r="H23" s="150"/>
      <c r="I23" s="151"/>
      <c r="J23" s="151"/>
      <c r="K23" s="151"/>
      <c r="L23" s="151"/>
      <c r="M23" s="133"/>
      <c r="N23" s="102"/>
      <c r="O23" s="102"/>
      <c r="P23" s="102"/>
      <c r="Q23" s="102"/>
      <c r="R23" s="102"/>
      <c r="S23" s="102"/>
      <c r="T23" s="102"/>
    </row>
    <row r="24" spans="1:20" s="118" customFormat="1" ht="31.5" customHeight="1">
      <c r="B24" s="128" t="s">
        <v>12</v>
      </c>
      <c r="C24" s="275" t="s">
        <v>124</v>
      </c>
      <c r="D24" s="128" t="s">
        <v>120</v>
      </c>
      <c r="E24" s="129">
        <v>2</v>
      </c>
      <c r="F24" s="130">
        <v>54500</v>
      </c>
      <c r="G24" s="131">
        <f>F24*E24</f>
        <v>109000</v>
      </c>
      <c r="H24" s="130">
        <v>2000</v>
      </c>
      <c r="I24" s="131">
        <f>H24*E24</f>
        <v>4000</v>
      </c>
      <c r="J24" s="131">
        <v>2</v>
      </c>
      <c r="K24" s="131">
        <f>F24*J24</f>
        <v>109000</v>
      </c>
      <c r="L24" s="131">
        <f>J24*H24</f>
        <v>4000</v>
      </c>
      <c r="M24" s="131">
        <f>L24+K24</f>
        <v>113000</v>
      </c>
      <c r="N24" s="117"/>
      <c r="O24" s="117"/>
      <c r="P24" s="117"/>
      <c r="Q24" s="117"/>
      <c r="R24" s="117"/>
      <c r="S24" s="117"/>
      <c r="T24" s="117"/>
    </row>
    <row r="25" spans="1:20" s="103" customFormat="1" ht="31.5" customHeight="1">
      <c r="B25" s="121"/>
      <c r="C25" s="136" t="s">
        <v>131</v>
      </c>
      <c r="D25" s="128"/>
      <c r="E25" s="129"/>
      <c r="F25" s="130"/>
      <c r="G25" s="131"/>
      <c r="H25" s="130"/>
      <c r="I25" s="131"/>
      <c r="J25" s="131"/>
      <c r="K25" s="131"/>
      <c r="L25" s="131"/>
      <c r="M25" s="131"/>
      <c r="N25" s="102"/>
      <c r="O25" s="102"/>
      <c r="P25" s="102"/>
      <c r="Q25" s="102"/>
      <c r="R25" s="102"/>
      <c r="S25" s="102"/>
      <c r="T25" s="102"/>
    </row>
    <row r="26" spans="1:20" s="103" customFormat="1" ht="12.75" customHeight="1">
      <c r="B26" s="119"/>
      <c r="C26" s="146"/>
      <c r="D26" s="121"/>
      <c r="E26" s="122"/>
      <c r="F26" s="124"/>
      <c r="G26" s="124"/>
      <c r="H26" s="124"/>
      <c r="I26" s="125"/>
      <c r="J26" s="125"/>
      <c r="K26" s="125"/>
      <c r="L26" s="125"/>
      <c r="M26" s="126"/>
      <c r="N26" s="102"/>
      <c r="O26" s="102"/>
      <c r="P26" s="102"/>
      <c r="Q26" s="102"/>
      <c r="R26" s="102"/>
      <c r="S26" s="102"/>
      <c r="T26" s="102"/>
    </row>
    <row r="27" spans="1:20" s="158" customFormat="1" ht="36.75" customHeight="1">
      <c r="A27" s="152"/>
      <c r="B27" s="153"/>
      <c r="C27" s="287" t="s">
        <v>122</v>
      </c>
      <c r="D27" s="287"/>
      <c r="E27" s="154"/>
      <c r="F27" s="155"/>
      <c r="G27" s="156"/>
      <c r="H27" s="155"/>
      <c r="I27" s="156"/>
      <c r="J27" s="156"/>
      <c r="K27" s="156">
        <f>SUM(K11:K26)</f>
        <v>1416810</v>
      </c>
      <c r="L27" s="156">
        <f>SUM(L11:L26)</f>
        <v>50830</v>
      </c>
      <c r="M27" s="156">
        <f>SUM(M11:M26)</f>
        <v>1467640</v>
      </c>
      <c r="N27" s="81"/>
      <c r="O27" s="157">
        <f>M27+'HVAC 16th Floor'!M16+'Fire 15th Floor'!M60+'Fire 16th Floor'!M25</f>
        <v>8956440</v>
      </c>
      <c r="P27" s="81"/>
      <c r="Q27" s="81"/>
      <c r="R27" s="81"/>
      <c r="S27" s="81"/>
      <c r="T27" s="81"/>
    </row>
    <row r="28" spans="1:20" ht="15" customHeight="1">
      <c r="E28" s="160"/>
      <c r="M28" s="162"/>
    </row>
    <row r="29" spans="1:20" ht="50.25" customHeight="1">
      <c r="B29" s="288" t="s">
        <v>140</v>
      </c>
      <c r="C29" s="288"/>
      <c r="D29" s="288"/>
      <c r="E29" s="288"/>
      <c r="F29" s="288"/>
      <c r="G29" s="288"/>
      <c r="H29" s="288"/>
      <c r="I29" s="288"/>
      <c r="J29" s="288"/>
      <c r="K29" s="288"/>
      <c r="L29" s="288"/>
      <c r="M29" s="288"/>
    </row>
    <row r="30" spans="1:20" ht="15" customHeight="1">
      <c r="B30" s="163"/>
    </row>
    <row r="31" spans="1:20" ht="15" customHeight="1"/>
  </sheetData>
  <mergeCells count="14">
    <mergeCell ref="C27:D27"/>
    <mergeCell ref="B29:M29"/>
    <mergeCell ref="L6:L7"/>
    <mergeCell ref="B5:I5"/>
    <mergeCell ref="J5:M5"/>
    <mergeCell ref="B6:B7"/>
    <mergeCell ref="C6:C7"/>
    <mergeCell ref="D6:D7"/>
    <mergeCell ref="E6:E7"/>
    <mergeCell ref="F6:G6"/>
    <mergeCell ref="H6:I6"/>
    <mergeCell ref="J6:J7"/>
    <mergeCell ref="M6:M7"/>
    <mergeCell ref="K6:K7"/>
  </mergeCells>
  <printOptions horizontalCentered="1"/>
  <pageMargins left="0.39370078740157483" right="0.39370078740157483" top="0.47244094488188981" bottom="0.47244094488188981" header="0.31496062992125984" footer="0.31496062992125984"/>
  <pageSetup paperSize="9" scale="71" fitToHeight="0" orientation="landscape" r:id="rId1"/>
  <headerFooter>
    <oddHeader>&amp;LDeutsche Bank AG, Karachi Branch&amp;RKarachi Relocation
Advance Works for TER and TR</oddHeader>
    <oddFooter>&amp;L&amp;A&amp;RPage &amp;P of &amp;N&amp;C&amp;1#&amp;"Calibri"&amp;10&amp;K000000 For internal use only</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18"/>
  <sheetViews>
    <sheetView showGridLines="0" zoomScale="68" zoomScaleNormal="68" zoomScaleSheetLayoutView="100" workbookViewId="0">
      <pane xSplit="1" ySplit="7" topLeftCell="B8" activePane="bottomRight" state="frozen"/>
      <selection activeCell="G20" sqref="G20"/>
      <selection pane="topRight" activeCell="G20" sqref="G20"/>
      <selection pane="bottomLeft" activeCell="G20" sqref="G20"/>
      <selection pane="bottomRight" activeCell="G20" sqref="G20"/>
    </sheetView>
  </sheetViews>
  <sheetFormatPr defaultColWidth="9.140625" defaultRowHeight="15"/>
  <cols>
    <col min="1" max="1" width="2.42578125" customWidth="1"/>
    <col min="2" max="2" width="6" style="159" customWidth="1"/>
    <col min="3" max="3" width="71.5703125" customWidth="1"/>
    <col min="4" max="4" width="9.140625" customWidth="1"/>
    <col min="5" max="5" width="8.85546875" style="84" customWidth="1"/>
    <col min="6" max="6" width="20.140625" style="161" customWidth="1"/>
    <col min="7" max="7" width="16.140625" style="161" customWidth="1"/>
    <col min="8" max="8" width="23.85546875" style="161" customWidth="1"/>
    <col min="9" max="12" width="13.85546875" style="161" customWidth="1"/>
    <col min="13" max="13" width="18.7109375" style="164" customWidth="1"/>
    <col min="14" max="14" width="2.28515625" style="87" customWidth="1"/>
    <col min="15" max="15" width="9.140625" style="87"/>
    <col min="16" max="16" width="10.28515625" style="87" bestFit="1" customWidth="1"/>
    <col min="17" max="20" width="9.140625" style="87"/>
  </cols>
  <sheetData>
    <row r="1" spans="1:20" ht="18.75">
      <c r="B1" s="80" t="str">
        <f>'HVAC 15th Floor'!B1</f>
        <v>BILL OF QUANTITIES</v>
      </c>
      <c r="C1" s="81"/>
      <c r="D1" s="82"/>
      <c r="E1" s="83"/>
      <c r="F1" s="85"/>
      <c r="G1" s="85"/>
      <c r="H1" s="85"/>
      <c r="I1" s="85"/>
      <c r="J1" s="85"/>
      <c r="K1" s="85"/>
      <c r="L1" s="85"/>
      <c r="M1" s="86"/>
    </row>
    <row r="2" spans="1:20" ht="18.75">
      <c r="B2" s="80" t="s">
        <v>116</v>
      </c>
      <c r="C2" s="81"/>
      <c r="D2" s="82"/>
      <c r="E2" s="83"/>
      <c r="F2" s="85"/>
      <c r="G2" s="85"/>
      <c r="H2" s="85"/>
      <c r="I2" s="85"/>
      <c r="J2" s="85"/>
      <c r="K2" s="85"/>
      <c r="L2" s="85"/>
      <c r="M2" s="88"/>
    </row>
    <row r="3" spans="1:20" ht="18.75">
      <c r="B3" s="80" t="s">
        <v>135</v>
      </c>
      <c r="C3" s="81"/>
      <c r="D3" s="82"/>
      <c r="E3" s="83"/>
      <c r="F3" s="85"/>
      <c r="G3" s="85"/>
      <c r="H3" s="85"/>
      <c r="I3" s="85"/>
      <c r="J3" s="85"/>
      <c r="K3" s="85"/>
      <c r="L3" s="85"/>
      <c r="M3" s="88"/>
    </row>
    <row r="4" spans="1:20" ht="18.75">
      <c r="B4" s="80"/>
      <c r="C4" s="81"/>
      <c r="D4" s="82"/>
      <c r="E4" s="83"/>
      <c r="F4" s="85"/>
      <c r="G4" s="85"/>
      <c r="H4" s="85"/>
      <c r="I4" s="85"/>
      <c r="J4" s="85"/>
      <c r="K4" s="85"/>
      <c r="L4" s="85"/>
      <c r="M4" s="88"/>
    </row>
    <row r="5" spans="1:20" ht="23.25">
      <c r="B5" s="290" t="s">
        <v>225</v>
      </c>
      <c r="C5" s="290"/>
      <c r="D5" s="290"/>
      <c r="E5" s="290"/>
      <c r="F5" s="290"/>
      <c r="G5" s="290"/>
      <c r="H5" s="290"/>
      <c r="I5" s="290"/>
      <c r="J5" s="291" t="s">
        <v>229</v>
      </c>
      <c r="K5" s="291"/>
      <c r="L5" s="291"/>
      <c r="M5" s="291"/>
    </row>
    <row r="6" spans="1:20" ht="15" customHeight="1">
      <c r="B6" s="292" t="s">
        <v>34</v>
      </c>
      <c r="C6" s="292" t="s">
        <v>0</v>
      </c>
      <c r="D6" s="292" t="s">
        <v>1</v>
      </c>
      <c r="E6" s="293" t="s">
        <v>3</v>
      </c>
      <c r="F6" s="294" t="s">
        <v>117</v>
      </c>
      <c r="G6" s="294"/>
      <c r="H6" s="294" t="s">
        <v>118</v>
      </c>
      <c r="I6" s="294"/>
      <c r="J6" s="289" t="s">
        <v>223</v>
      </c>
      <c r="K6" s="289" t="s">
        <v>226</v>
      </c>
      <c r="L6" s="289" t="s">
        <v>227</v>
      </c>
      <c r="M6" s="289" t="s">
        <v>224</v>
      </c>
    </row>
    <row r="7" spans="1:20" s="89" customFormat="1">
      <c r="B7" s="292"/>
      <c r="C7" s="292"/>
      <c r="D7" s="292"/>
      <c r="E7" s="293"/>
      <c r="F7" s="239" t="s">
        <v>4</v>
      </c>
      <c r="G7" s="239" t="s">
        <v>5</v>
      </c>
      <c r="H7" s="239" t="s">
        <v>4</v>
      </c>
      <c r="I7" s="239" t="s">
        <v>5</v>
      </c>
      <c r="J7" s="289"/>
      <c r="K7" s="289"/>
      <c r="L7" s="289"/>
      <c r="M7" s="289"/>
      <c r="N7" s="90"/>
      <c r="O7" s="90"/>
      <c r="P7" s="90"/>
      <c r="Q7" s="90"/>
      <c r="R7" s="90"/>
      <c r="S7" s="90"/>
      <c r="T7" s="90"/>
    </row>
    <row r="8" spans="1:20" s="89" customFormat="1">
      <c r="A8" s="89" t="s">
        <v>230</v>
      </c>
      <c r="B8" s="91"/>
      <c r="C8" s="92"/>
      <c r="D8" s="91"/>
      <c r="E8" s="93"/>
      <c r="F8" s="94"/>
      <c r="G8" s="94"/>
      <c r="H8" s="94"/>
      <c r="I8" s="94"/>
      <c r="J8" s="94"/>
      <c r="K8" s="94"/>
      <c r="L8" s="94"/>
      <c r="M8" s="95"/>
      <c r="N8" s="90"/>
      <c r="O8" s="90"/>
      <c r="P8" s="90"/>
      <c r="Q8" s="90"/>
      <c r="R8" s="90"/>
      <c r="S8" s="90"/>
      <c r="T8" s="90"/>
    </row>
    <row r="9" spans="1:20" s="103" customFormat="1" ht="15.75">
      <c r="A9" s="96"/>
      <c r="B9" s="97">
        <v>1</v>
      </c>
      <c r="C9" s="98" t="s">
        <v>119</v>
      </c>
      <c r="D9" s="97"/>
      <c r="E9" s="99"/>
      <c r="F9" s="100"/>
      <c r="G9" s="100"/>
      <c r="H9" s="100"/>
      <c r="I9" s="100"/>
      <c r="J9" s="100"/>
      <c r="K9" s="100"/>
      <c r="L9" s="100"/>
      <c r="M9" s="101"/>
      <c r="N9" s="102"/>
      <c r="O9" s="102"/>
      <c r="P9" s="102"/>
      <c r="Q9" s="102"/>
      <c r="R9" s="102"/>
      <c r="S9" s="102"/>
      <c r="T9" s="102"/>
    </row>
    <row r="10" spans="1:20" s="103" customFormat="1" ht="15.75">
      <c r="B10" s="165"/>
      <c r="C10" s="166"/>
      <c r="D10" s="121"/>
      <c r="E10" s="122"/>
      <c r="F10" s="167"/>
      <c r="G10" s="167"/>
      <c r="H10" s="167"/>
      <c r="I10" s="167"/>
      <c r="J10" s="167"/>
      <c r="K10" s="167"/>
      <c r="L10" s="167"/>
      <c r="M10" s="168"/>
      <c r="N10" s="102"/>
      <c r="O10" s="102"/>
      <c r="P10" s="102"/>
      <c r="Q10" s="102"/>
      <c r="R10" s="102"/>
      <c r="S10" s="102"/>
      <c r="T10" s="102"/>
    </row>
    <row r="11" spans="1:20" s="103" customFormat="1" ht="16.5" customHeight="1">
      <c r="A11" s="147"/>
      <c r="B11" s="148">
        <f>B9+0.1</f>
        <v>1.1000000000000001</v>
      </c>
      <c r="C11" s="149" t="s">
        <v>125</v>
      </c>
      <c r="D11" s="169"/>
      <c r="E11" s="170"/>
      <c r="F11" s="171"/>
      <c r="G11" s="171"/>
      <c r="H11" s="171"/>
      <c r="I11" s="172"/>
      <c r="J11" s="172"/>
      <c r="K11" s="172"/>
      <c r="L11" s="172"/>
      <c r="M11" s="173"/>
      <c r="N11" s="102"/>
      <c r="O11" s="102"/>
      <c r="P11" s="102"/>
      <c r="Q11" s="102"/>
      <c r="R11" s="102"/>
      <c r="S11" s="102"/>
      <c r="T11" s="102"/>
    </row>
    <row r="12" spans="1:20" s="103" customFormat="1" ht="63">
      <c r="B12" s="121"/>
      <c r="C12" s="120" t="s">
        <v>126</v>
      </c>
      <c r="D12" s="121"/>
      <c r="E12" s="123"/>
      <c r="F12" s="174"/>
      <c r="G12" s="174"/>
      <c r="H12" s="174"/>
      <c r="I12" s="175"/>
      <c r="J12" s="175"/>
      <c r="K12" s="175"/>
      <c r="L12" s="175"/>
      <c r="M12" s="126"/>
      <c r="N12" s="102"/>
      <c r="O12" s="102"/>
      <c r="P12" s="102"/>
      <c r="Q12" s="102"/>
      <c r="R12" s="102"/>
      <c r="S12" s="102"/>
      <c r="T12" s="102"/>
    </row>
    <row r="13" spans="1:20" s="118" customFormat="1" ht="34.5" customHeight="1">
      <c r="B13" s="128" t="s">
        <v>12</v>
      </c>
      <c r="C13" s="275" t="s">
        <v>127</v>
      </c>
      <c r="D13" s="128" t="s">
        <v>120</v>
      </c>
      <c r="E13" s="129">
        <v>2</v>
      </c>
      <c r="F13" s="130">
        <v>47000</v>
      </c>
      <c r="G13" s="131">
        <f>F13*E13</f>
        <v>94000</v>
      </c>
      <c r="H13" s="130">
        <v>2000</v>
      </c>
      <c r="I13" s="131">
        <f>H13*E13</f>
        <v>4000</v>
      </c>
      <c r="J13" s="131">
        <v>2</v>
      </c>
      <c r="K13" s="131">
        <f>F13*J13</f>
        <v>94000</v>
      </c>
      <c r="L13" s="131">
        <f>J13*H13</f>
        <v>4000</v>
      </c>
      <c r="M13" s="131">
        <f>L13+K13</f>
        <v>98000</v>
      </c>
      <c r="N13" s="117"/>
      <c r="O13" s="117"/>
      <c r="P13" s="143"/>
      <c r="Q13" s="117"/>
      <c r="R13" s="117"/>
      <c r="S13" s="117"/>
      <c r="T13" s="117"/>
    </row>
    <row r="14" spans="1:20" s="103" customFormat="1" ht="31.5" customHeight="1">
      <c r="B14" s="121"/>
      <c r="C14" s="136" t="s">
        <v>131</v>
      </c>
      <c r="D14" s="121"/>
      <c r="E14" s="122"/>
      <c r="F14" s="124"/>
      <c r="G14" s="176"/>
      <c r="H14" s="124"/>
      <c r="I14" s="176"/>
      <c r="J14" s="176"/>
      <c r="K14" s="176"/>
      <c r="L14" s="176"/>
      <c r="M14" s="176"/>
      <c r="N14" s="102"/>
      <c r="O14" s="102"/>
      <c r="P14" s="102"/>
      <c r="Q14" s="102"/>
      <c r="R14" s="102"/>
      <c r="S14" s="102"/>
      <c r="T14" s="102"/>
    </row>
    <row r="15" spans="1:20" ht="15.75" customHeight="1">
      <c r="A15" s="103"/>
      <c r="B15" s="177"/>
      <c r="C15" s="178"/>
      <c r="D15" s="178"/>
      <c r="E15" s="167"/>
      <c r="F15" s="124"/>
      <c r="G15" s="124"/>
      <c r="H15" s="124"/>
      <c r="I15" s="124"/>
      <c r="J15" s="124"/>
      <c r="K15" s="124"/>
      <c r="L15" s="124"/>
      <c r="M15" s="179"/>
    </row>
    <row r="16" spans="1:20" s="158" customFormat="1" ht="36.75" customHeight="1">
      <c r="A16" s="152"/>
      <c r="B16" s="153"/>
      <c r="C16" s="287" t="s">
        <v>122</v>
      </c>
      <c r="D16" s="287"/>
      <c r="E16" s="154"/>
      <c r="F16" s="155"/>
      <c r="G16" s="156"/>
      <c r="H16" s="155"/>
      <c r="I16" s="156"/>
      <c r="J16" s="156"/>
      <c r="K16" s="156">
        <f>SUM(K13:K15)</f>
        <v>94000</v>
      </c>
      <c r="L16" s="156">
        <f>SUM(L13:L15)</f>
        <v>4000</v>
      </c>
      <c r="M16" s="156">
        <f>SUM(M13:M15)</f>
        <v>98000</v>
      </c>
      <c r="N16" s="81"/>
      <c r="O16" s="81"/>
      <c r="P16" s="81"/>
      <c r="Q16" s="81"/>
      <c r="R16" s="81"/>
      <c r="S16" s="81"/>
      <c r="T16" s="81"/>
    </row>
    <row r="17" spans="2:13">
      <c r="E17" s="160"/>
      <c r="M17" s="162"/>
    </row>
    <row r="18" spans="2:13">
      <c r="B18" s="163"/>
    </row>
  </sheetData>
  <mergeCells count="13">
    <mergeCell ref="L6:L7"/>
    <mergeCell ref="C16:D16"/>
    <mergeCell ref="B5:I5"/>
    <mergeCell ref="J5:M5"/>
    <mergeCell ref="B6:B7"/>
    <mergeCell ref="C6:C7"/>
    <mergeCell ref="D6:D7"/>
    <mergeCell ref="E6:E7"/>
    <mergeCell ref="F6:G6"/>
    <mergeCell ref="H6:I6"/>
    <mergeCell ref="J6:J7"/>
    <mergeCell ref="M6:M7"/>
    <mergeCell ref="K6:K7"/>
  </mergeCells>
  <printOptions horizontalCentered="1"/>
  <pageMargins left="0.39370078740157483" right="0.39370078740157483" top="0.47244094488188981" bottom="0.47244094488188981" header="0.31496062992125984" footer="0.31496062992125984"/>
  <pageSetup paperSize="9" scale="59" fitToHeight="0" orientation="landscape" r:id="rId1"/>
  <headerFooter>
    <oddHeader>&amp;LDeutsche Bank AG, Karachi Branch&amp;RKarachi Relocation
Advance Works for TER and TR</oddHeader>
    <oddFooter>&amp;L&amp;A&amp;RPage &amp;P of &amp;N&amp;C&amp;1#&amp;"Calibri"&amp;10&amp;K000000 For internal use only</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65"/>
  <sheetViews>
    <sheetView view="pageBreakPreview" zoomScale="90" zoomScaleNormal="90" zoomScaleSheetLayoutView="90" workbookViewId="0">
      <selection activeCell="G20" sqref="G20"/>
    </sheetView>
  </sheetViews>
  <sheetFormatPr defaultColWidth="9.140625" defaultRowHeight="15"/>
  <cols>
    <col min="1" max="1" width="2.42578125" customWidth="1"/>
    <col min="2" max="2" width="6" style="159" customWidth="1"/>
    <col min="3" max="3" width="71.5703125" customWidth="1"/>
    <col min="4" max="4" width="9.140625" customWidth="1"/>
    <col min="5" max="5" width="8.85546875" style="84" customWidth="1"/>
    <col min="6" max="6" width="14.42578125" style="161" customWidth="1"/>
    <col min="7" max="7" width="15.28515625" style="161" customWidth="1"/>
    <col min="8" max="8" width="12.85546875" style="161" customWidth="1"/>
    <col min="9" max="9" width="12.42578125" style="161" customWidth="1"/>
    <col min="10" max="10" width="10.140625" style="161" bestFit="1" customWidth="1"/>
    <col min="11" max="11" width="16.7109375" style="161" bestFit="1" customWidth="1"/>
    <col min="12" max="12" width="12.42578125" style="161" customWidth="1"/>
    <col min="13" max="13" width="18.7109375" style="164" customWidth="1"/>
    <col min="14" max="14" width="2.28515625" style="87" customWidth="1"/>
    <col min="15" max="15" width="9.140625" style="87"/>
    <col min="16" max="16" width="23.28515625" style="87" customWidth="1"/>
    <col min="17" max="17" width="16.28515625" style="87" customWidth="1"/>
    <col min="18" max="18" width="9.140625" style="87"/>
    <col min="19" max="19" width="12.42578125" style="87" bestFit="1" customWidth="1"/>
    <col min="20" max="20" width="9.140625" style="87"/>
  </cols>
  <sheetData>
    <row r="1" spans="1:20" ht="18.75">
      <c r="B1" s="80" t="s">
        <v>152</v>
      </c>
      <c r="C1" s="81"/>
      <c r="D1" s="82"/>
      <c r="E1" s="83"/>
      <c r="F1" s="85"/>
      <c r="G1" s="85"/>
      <c r="H1" s="85"/>
      <c r="I1" s="85"/>
      <c r="J1" s="85"/>
      <c r="K1" s="85"/>
      <c r="L1" s="85"/>
      <c r="M1" s="86"/>
    </row>
    <row r="2" spans="1:20" ht="18.75">
      <c r="B2" s="80" t="s">
        <v>116</v>
      </c>
      <c r="C2" s="81"/>
      <c r="D2" s="82"/>
      <c r="E2" s="83"/>
      <c r="F2" s="85"/>
      <c r="G2" s="85"/>
      <c r="H2" s="85"/>
      <c r="I2" s="85"/>
      <c r="J2" s="85"/>
      <c r="K2" s="85"/>
      <c r="L2" s="85"/>
      <c r="M2" s="88"/>
    </row>
    <row r="3" spans="1:20" ht="18.75">
      <c r="B3" s="80" t="s">
        <v>153</v>
      </c>
      <c r="C3" s="81"/>
      <c r="D3" s="82"/>
      <c r="E3" s="83"/>
      <c r="F3" s="85"/>
      <c r="G3" s="85"/>
      <c r="H3" s="85"/>
      <c r="I3" s="85"/>
      <c r="J3" s="85"/>
      <c r="K3" s="85"/>
      <c r="L3" s="85"/>
      <c r="M3" s="88"/>
    </row>
    <row r="4" spans="1:20" ht="18.75">
      <c r="B4" s="80"/>
      <c r="C4" s="81"/>
      <c r="D4" s="82"/>
      <c r="E4" s="83"/>
      <c r="F4" s="85"/>
      <c r="G4" s="85"/>
      <c r="H4" s="85"/>
      <c r="I4" s="85"/>
      <c r="J4" s="85"/>
      <c r="K4" s="85"/>
      <c r="L4" s="85"/>
      <c r="M4" s="88"/>
    </row>
    <row r="5" spans="1:20" ht="23.25">
      <c r="B5" s="290" t="s">
        <v>225</v>
      </c>
      <c r="C5" s="290"/>
      <c r="D5" s="290"/>
      <c r="E5" s="290"/>
      <c r="F5" s="290"/>
      <c r="G5" s="290"/>
      <c r="H5" s="290"/>
      <c r="I5" s="290"/>
      <c r="J5" s="291" t="s">
        <v>229</v>
      </c>
      <c r="K5" s="291"/>
      <c r="L5" s="291"/>
      <c r="M5" s="291"/>
    </row>
    <row r="6" spans="1:20" ht="15" customHeight="1">
      <c r="B6" s="292" t="s">
        <v>34</v>
      </c>
      <c r="C6" s="292" t="s">
        <v>0</v>
      </c>
      <c r="D6" s="292" t="s">
        <v>1</v>
      </c>
      <c r="E6" s="293" t="s">
        <v>3</v>
      </c>
      <c r="F6" s="294" t="s">
        <v>117</v>
      </c>
      <c r="G6" s="294"/>
      <c r="H6" s="294" t="s">
        <v>118</v>
      </c>
      <c r="I6" s="294"/>
      <c r="J6" s="289" t="s">
        <v>223</v>
      </c>
      <c r="K6" s="289" t="s">
        <v>226</v>
      </c>
      <c r="L6" s="289" t="s">
        <v>227</v>
      </c>
      <c r="M6" s="289" t="s">
        <v>224</v>
      </c>
    </row>
    <row r="7" spans="1:20" s="89" customFormat="1">
      <c r="B7" s="292"/>
      <c r="C7" s="292"/>
      <c r="D7" s="292"/>
      <c r="E7" s="293"/>
      <c r="F7" s="239" t="s">
        <v>4</v>
      </c>
      <c r="G7" s="239" t="s">
        <v>5</v>
      </c>
      <c r="H7" s="239" t="s">
        <v>4</v>
      </c>
      <c r="I7" s="239" t="s">
        <v>5</v>
      </c>
      <c r="J7" s="289"/>
      <c r="K7" s="289"/>
      <c r="L7" s="289"/>
      <c r="M7" s="289"/>
      <c r="N7" s="90"/>
      <c r="O7" s="90"/>
      <c r="P7" s="90"/>
      <c r="Q7" s="90"/>
      <c r="R7" s="90"/>
      <c r="S7" s="90"/>
      <c r="T7" s="90"/>
    </row>
    <row r="8" spans="1:20" s="89" customFormat="1">
      <c r="A8" s="89" t="s">
        <v>230</v>
      </c>
      <c r="B8" s="91"/>
      <c r="C8" s="92"/>
      <c r="D8" s="91"/>
      <c r="E8" s="93"/>
      <c r="F8" s="94"/>
      <c r="G8" s="94"/>
      <c r="H8" s="94"/>
      <c r="I8" s="94"/>
      <c r="J8" s="94"/>
      <c r="K8" s="94"/>
      <c r="L8" s="94"/>
      <c r="M8" s="95"/>
      <c r="N8" s="90"/>
      <c r="O8" s="90"/>
      <c r="P8" s="90"/>
      <c r="Q8" s="90"/>
      <c r="R8" s="90"/>
      <c r="S8" s="90"/>
      <c r="T8" s="90"/>
    </row>
    <row r="9" spans="1:20" s="103" customFormat="1" ht="15.75">
      <c r="A9" s="96"/>
      <c r="B9" s="97">
        <v>1</v>
      </c>
      <c r="C9" s="198" t="s">
        <v>154</v>
      </c>
      <c r="D9" s="97"/>
      <c r="E9" s="99"/>
      <c r="F9" s="100"/>
      <c r="G9" s="100"/>
      <c r="H9" s="100"/>
      <c r="I9" s="100"/>
      <c r="J9" s="100"/>
      <c r="K9" s="100"/>
      <c r="L9" s="100"/>
      <c r="M9" s="101"/>
      <c r="N9" s="102"/>
      <c r="O9" s="102"/>
      <c r="P9" s="102"/>
      <c r="Q9" s="102"/>
      <c r="R9" s="102"/>
      <c r="S9" s="102"/>
      <c r="T9" s="102"/>
    </row>
    <row r="10" spans="1:20">
      <c r="B10" s="91"/>
      <c r="C10" s="104"/>
      <c r="D10" s="105"/>
      <c r="E10" s="106"/>
      <c r="F10" s="107"/>
      <c r="G10" s="107"/>
      <c r="H10" s="107"/>
      <c r="I10" s="107"/>
      <c r="J10" s="107"/>
      <c r="K10" s="107"/>
      <c r="L10" s="107"/>
      <c r="M10" s="108"/>
    </row>
    <row r="11" spans="1:20" s="103" customFormat="1" ht="15.75">
      <c r="A11" s="147"/>
      <c r="B11" s="148">
        <v>1.1000000000000001</v>
      </c>
      <c r="C11" s="199" t="s">
        <v>155</v>
      </c>
      <c r="D11" s="169"/>
      <c r="E11" s="170"/>
      <c r="F11" s="200"/>
      <c r="G11" s="200"/>
      <c r="H11" s="200"/>
      <c r="I11" s="200"/>
      <c r="J11" s="200"/>
      <c r="K11" s="200"/>
      <c r="L11" s="200"/>
      <c r="M11" s="201"/>
      <c r="N11" s="102"/>
      <c r="O11" s="102"/>
      <c r="P11" s="102"/>
      <c r="Q11" s="102"/>
      <c r="R11" s="102"/>
      <c r="S11" s="102"/>
      <c r="T11" s="102"/>
    </row>
    <row r="12" spans="1:20" s="103" customFormat="1" ht="47.25">
      <c r="B12" s="202"/>
      <c r="C12" s="144" t="s">
        <v>156</v>
      </c>
      <c r="D12" s="121"/>
      <c r="E12" s="203"/>
      <c r="F12" s="167"/>
      <c r="G12" s="167"/>
      <c r="H12" s="167"/>
      <c r="I12" s="167"/>
      <c r="J12" s="167"/>
      <c r="K12" s="167"/>
      <c r="L12" s="167"/>
      <c r="M12" s="204"/>
      <c r="N12" s="102"/>
      <c r="O12" s="102"/>
      <c r="P12" s="102"/>
      <c r="Q12" s="102"/>
      <c r="R12" s="102"/>
      <c r="S12" s="102"/>
      <c r="T12" s="102"/>
    </row>
    <row r="13" spans="1:20" s="118" customFormat="1" ht="31.5" customHeight="1">
      <c r="B13" s="128" t="s">
        <v>12</v>
      </c>
      <c r="C13" s="205" t="s">
        <v>157</v>
      </c>
      <c r="D13" s="128" t="s">
        <v>158</v>
      </c>
      <c r="E13" s="129">
        <v>97</v>
      </c>
      <c r="F13" s="206">
        <v>48000</v>
      </c>
      <c r="G13" s="206">
        <f>F13*E13</f>
        <v>4656000</v>
      </c>
      <c r="H13" s="206">
        <v>300</v>
      </c>
      <c r="I13" s="206">
        <f>H13*E13</f>
        <v>29100</v>
      </c>
      <c r="J13" s="131">
        <v>97</v>
      </c>
      <c r="K13" s="131">
        <f>F13*J13</f>
        <v>4656000</v>
      </c>
      <c r="L13" s="131">
        <f>J13*H13</f>
        <v>29100</v>
      </c>
      <c r="M13" s="131">
        <f>L13+K13</f>
        <v>4685100</v>
      </c>
      <c r="N13" s="117"/>
      <c r="O13" s="117"/>
      <c r="P13" s="272">
        <f>M13+M14+M25+M26+M31+M32+M33+M34+M39+M40+M41+M52+M35+M42</f>
        <v>6528600</v>
      </c>
      <c r="Q13" s="117"/>
      <c r="R13" s="117"/>
      <c r="S13" s="117"/>
      <c r="T13" s="117"/>
    </row>
    <row r="14" spans="1:20" s="118" customFormat="1" ht="31.5">
      <c r="B14" s="128" t="s">
        <v>11</v>
      </c>
      <c r="C14" s="271" t="s">
        <v>159</v>
      </c>
      <c r="D14" s="128" t="s">
        <v>63</v>
      </c>
      <c r="E14" s="129">
        <v>1</v>
      </c>
      <c r="F14" s="206">
        <v>1014000</v>
      </c>
      <c r="G14" s="206">
        <f>F14*E14</f>
        <v>1014000</v>
      </c>
      <c r="H14" s="206">
        <v>32000</v>
      </c>
      <c r="I14" s="206">
        <f>H14*E14</f>
        <v>32000</v>
      </c>
      <c r="J14" s="131">
        <v>1</v>
      </c>
      <c r="K14" s="131">
        <f>F14*J14</f>
        <v>1014000</v>
      </c>
      <c r="L14" s="131">
        <f>J14*H14</f>
        <v>32000</v>
      </c>
      <c r="M14" s="131">
        <f>L14+K14</f>
        <v>1046000</v>
      </c>
      <c r="N14" s="117"/>
      <c r="O14" s="117"/>
      <c r="P14" s="117"/>
      <c r="Q14" s="117"/>
      <c r="R14" s="117"/>
      <c r="S14" s="272"/>
      <c r="T14" s="117"/>
    </row>
    <row r="15" spans="1:20" s="103" customFormat="1" ht="15.75">
      <c r="B15" s="208"/>
      <c r="C15" s="209"/>
      <c r="D15" s="121"/>
      <c r="E15" s="122"/>
      <c r="F15" s="167"/>
      <c r="G15" s="167"/>
      <c r="H15" s="167"/>
      <c r="I15" s="167"/>
      <c r="J15" s="167"/>
      <c r="K15" s="167"/>
      <c r="L15" s="167"/>
      <c r="M15" s="168"/>
      <c r="N15" s="102"/>
      <c r="O15" s="102"/>
      <c r="P15" s="207"/>
      <c r="Q15" s="102"/>
      <c r="R15" s="102"/>
      <c r="S15" s="207"/>
      <c r="T15" s="102"/>
    </row>
    <row r="16" spans="1:20" s="103" customFormat="1" ht="15.75">
      <c r="A16" s="147"/>
      <c r="B16" s="148">
        <v>1.2</v>
      </c>
      <c r="C16" s="199" t="s">
        <v>160</v>
      </c>
      <c r="D16" s="169"/>
      <c r="E16" s="170"/>
      <c r="F16" s="200"/>
      <c r="G16" s="200"/>
      <c r="H16" s="200"/>
      <c r="I16" s="200"/>
      <c r="J16" s="200"/>
      <c r="K16" s="200"/>
      <c r="L16" s="200"/>
      <c r="M16" s="201"/>
      <c r="N16" s="102"/>
      <c r="O16" s="102"/>
      <c r="P16" s="102"/>
      <c r="Q16" s="102"/>
      <c r="R16" s="102"/>
      <c r="S16" s="102"/>
      <c r="T16" s="102"/>
    </row>
    <row r="17" spans="1:20" s="103" customFormat="1" ht="110.25">
      <c r="B17" s="202"/>
      <c r="C17" s="144" t="s">
        <v>161</v>
      </c>
      <c r="D17" s="121"/>
      <c r="E17" s="203"/>
      <c r="F17" s="167"/>
      <c r="G17" s="167"/>
      <c r="H17" s="167"/>
      <c r="I17" s="167"/>
      <c r="J17" s="167"/>
      <c r="K17" s="167"/>
      <c r="L17" s="167"/>
      <c r="M17" s="204"/>
      <c r="N17" s="102"/>
      <c r="O17" s="102"/>
      <c r="P17" s="207"/>
      <c r="Q17" s="102"/>
      <c r="R17" s="102"/>
      <c r="S17" s="102"/>
      <c r="T17" s="102"/>
    </row>
    <row r="18" spans="1:20" s="103" customFormat="1" ht="18.75" customHeight="1">
      <c r="B18" s="121" t="s">
        <v>12</v>
      </c>
      <c r="C18" s="209" t="s">
        <v>162</v>
      </c>
      <c r="D18" s="121" t="s">
        <v>163</v>
      </c>
      <c r="E18" s="203">
        <v>4</v>
      </c>
      <c r="F18" s="206">
        <v>1900</v>
      </c>
      <c r="G18" s="206">
        <f>F18*E18</f>
        <v>7600</v>
      </c>
      <c r="H18" s="206">
        <v>460</v>
      </c>
      <c r="I18" s="206">
        <f>H18*E18</f>
        <v>1840</v>
      </c>
      <c r="J18" s="131">
        <v>7</v>
      </c>
      <c r="K18" s="131">
        <f>F18*J18</f>
        <v>13300</v>
      </c>
      <c r="L18" s="131">
        <f>J18*H18</f>
        <v>3220</v>
      </c>
      <c r="M18" s="131">
        <f>L18+K18</f>
        <v>16520</v>
      </c>
      <c r="N18" s="102"/>
      <c r="O18" s="102"/>
      <c r="P18" s="102"/>
      <c r="Q18" s="102"/>
      <c r="R18" s="102"/>
      <c r="S18" s="102"/>
      <c r="T18" s="102"/>
    </row>
    <row r="19" spans="1:20" s="103" customFormat="1" ht="20.100000000000001" customHeight="1">
      <c r="B19" s="121" t="s">
        <v>11</v>
      </c>
      <c r="C19" s="209" t="s">
        <v>164</v>
      </c>
      <c r="D19" s="121" t="s">
        <v>163</v>
      </c>
      <c r="E19" s="203">
        <v>3</v>
      </c>
      <c r="F19" s="206">
        <v>3800</v>
      </c>
      <c r="G19" s="206">
        <f>F19*E19</f>
        <v>11400</v>
      </c>
      <c r="H19" s="206">
        <v>790</v>
      </c>
      <c r="I19" s="206">
        <f>H19*E19</f>
        <v>2370</v>
      </c>
      <c r="J19" s="131">
        <v>3</v>
      </c>
      <c r="K19" s="131">
        <f>F19*J19</f>
        <v>11400</v>
      </c>
      <c r="L19" s="131">
        <f>J19*H19</f>
        <v>2370</v>
      </c>
      <c r="M19" s="131">
        <f>L19+K19</f>
        <v>13770</v>
      </c>
      <c r="N19" s="102"/>
      <c r="O19" s="102"/>
      <c r="P19" s="207"/>
      <c r="Q19" s="102"/>
      <c r="R19" s="102"/>
      <c r="S19" s="102"/>
      <c r="T19" s="102"/>
    </row>
    <row r="20" spans="1:20" s="103" customFormat="1" ht="20.100000000000001" customHeight="1">
      <c r="B20" s="121" t="s">
        <v>39</v>
      </c>
      <c r="C20" s="209" t="s">
        <v>165</v>
      </c>
      <c r="D20" s="121" t="s">
        <v>163</v>
      </c>
      <c r="E20" s="203">
        <v>6</v>
      </c>
      <c r="F20" s="206">
        <v>5000</v>
      </c>
      <c r="G20" s="206">
        <f>F20*E20</f>
        <v>30000</v>
      </c>
      <c r="H20" s="206">
        <v>990</v>
      </c>
      <c r="I20" s="206">
        <f>H20*E20</f>
        <v>5940</v>
      </c>
      <c r="J20" s="131">
        <v>9</v>
      </c>
      <c r="K20" s="131">
        <f>F20*J20</f>
        <v>45000</v>
      </c>
      <c r="L20" s="131">
        <f>J20*H20</f>
        <v>8910</v>
      </c>
      <c r="M20" s="131">
        <f>L20+K20</f>
        <v>53910</v>
      </c>
      <c r="N20" s="102"/>
      <c r="O20" s="102"/>
      <c r="P20" s="102"/>
      <c r="Q20" s="102"/>
      <c r="R20" s="102"/>
      <c r="S20" s="102"/>
      <c r="T20" s="102"/>
    </row>
    <row r="21" spans="1:20" s="103" customFormat="1" ht="15" customHeight="1">
      <c r="B21" s="121"/>
      <c r="C21" s="209"/>
      <c r="D21" s="121"/>
      <c r="E21" s="122"/>
      <c r="F21" s="167"/>
      <c r="G21" s="167"/>
      <c r="H21" s="167"/>
      <c r="I21" s="167"/>
      <c r="J21" s="167"/>
      <c r="K21" s="167"/>
      <c r="L21" s="167"/>
      <c r="M21" s="204"/>
      <c r="N21" s="102"/>
      <c r="O21" s="102"/>
      <c r="P21" s="102"/>
      <c r="Q21" s="102"/>
      <c r="R21" s="102"/>
      <c r="S21" s="102"/>
      <c r="T21" s="102"/>
    </row>
    <row r="22" spans="1:20" s="103" customFormat="1" ht="15.75">
      <c r="A22" s="147"/>
      <c r="B22" s="148">
        <v>1.3</v>
      </c>
      <c r="C22" s="199" t="s">
        <v>166</v>
      </c>
      <c r="D22" s="169"/>
      <c r="E22" s="170"/>
      <c r="F22" s="200"/>
      <c r="G22" s="200"/>
      <c r="H22" s="200"/>
      <c r="I22" s="200"/>
      <c r="J22" s="200"/>
      <c r="K22" s="200"/>
      <c r="L22" s="200"/>
      <c r="M22" s="201"/>
      <c r="N22" s="102"/>
      <c r="O22" s="102"/>
      <c r="P22" s="102"/>
      <c r="Q22" s="102"/>
      <c r="R22" s="102"/>
      <c r="S22" s="102"/>
      <c r="T22" s="102"/>
    </row>
    <row r="23" spans="1:20" s="103" customFormat="1" ht="47.25">
      <c r="B23" s="202"/>
      <c r="C23" s="144" t="s">
        <v>167</v>
      </c>
      <c r="D23" s="121"/>
      <c r="E23" s="203"/>
      <c r="F23" s="167"/>
      <c r="G23" s="167"/>
      <c r="H23" s="167"/>
      <c r="I23" s="167"/>
      <c r="J23" s="167"/>
      <c r="K23" s="167"/>
      <c r="L23" s="167"/>
      <c r="M23" s="204"/>
      <c r="N23" s="102"/>
      <c r="O23" s="102"/>
      <c r="P23" s="102"/>
      <c r="Q23" s="207"/>
      <c r="R23" s="102"/>
      <c r="S23" s="102"/>
      <c r="T23" s="102"/>
    </row>
    <row r="24" spans="1:20" s="118" customFormat="1" ht="26.25" customHeight="1">
      <c r="B24" s="128" t="s">
        <v>12</v>
      </c>
      <c r="C24" s="205" t="s">
        <v>168</v>
      </c>
      <c r="D24" s="128"/>
      <c r="E24" s="220"/>
      <c r="F24" s="137"/>
      <c r="G24" s="137"/>
      <c r="H24" s="137"/>
      <c r="I24" s="137"/>
      <c r="J24" s="137"/>
      <c r="K24" s="137"/>
      <c r="L24" s="137"/>
      <c r="M24" s="273"/>
      <c r="N24" s="117"/>
      <c r="O24" s="117"/>
      <c r="P24" s="117"/>
      <c r="Q24" s="274"/>
      <c r="R24" s="117"/>
      <c r="S24" s="117"/>
      <c r="T24" s="117"/>
    </row>
    <row r="25" spans="1:20" s="118" customFormat="1" ht="26.25" customHeight="1">
      <c r="B25" s="128" t="s">
        <v>123</v>
      </c>
      <c r="C25" s="205" t="s">
        <v>169</v>
      </c>
      <c r="D25" s="128" t="s">
        <v>63</v>
      </c>
      <c r="E25" s="220">
        <v>1</v>
      </c>
      <c r="F25" s="206">
        <v>46000</v>
      </c>
      <c r="G25" s="206">
        <f>F25*E25</f>
        <v>46000</v>
      </c>
      <c r="H25" s="206">
        <v>2000</v>
      </c>
      <c r="I25" s="206">
        <f>H25*E25</f>
        <v>2000</v>
      </c>
      <c r="J25" s="131">
        <v>1</v>
      </c>
      <c r="K25" s="131">
        <f>F25*J25</f>
        <v>46000</v>
      </c>
      <c r="L25" s="131">
        <f>J25*H25</f>
        <v>2000</v>
      </c>
      <c r="M25" s="131">
        <f>L25+K25</f>
        <v>48000</v>
      </c>
      <c r="N25" s="117"/>
      <c r="O25" s="117"/>
      <c r="P25" s="117"/>
      <c r="Q25" s="274"/>
      <c r="R25" s="117"/>
      <c r="S25" s="117"/>
      <c r="T25" s="117"/>
    </row>
    <row r="26" spans="1:20" s="118" customFormat="1" ht="26.25" customHeight="1">
      <c r="B26" s="128" t="s">
        <v>170</v>
      </c>
      <c r="C26" s="205" t="s">
        <v>171</v>
      </c>
      <c r="D26" s="128" t="s">
        <v>63</v>
      </c>
      <c r="E26" s="220">
        <v>1</v>
      </c>
      <c r="F26" s="206">
        <v>52000</v>
      </c>
      <c r="G26" s="206">
        <f>F26*E26</f>
        <v>52000</v>
      </c>
      <c r="H26" s="206">
        <v>3000</v>
      </c>
      <c r="I26" s="206">
        <f>H26*E26</f>
        <v>3000</v>
      </c>
      <c r="J26" s="131">
        <v>1</v>
      </c>
      <c r="K26" s="131">
        <f>F26*J26</f>
        <v>52000</v>
      </c>
      <c r="L26" s="131">
        <f>J26*H26</f>
        <v>3000</v>
      </c>
      <c r="M26" s="131">
        <f>L26+K26</f>
        <v>55000</v>
      </c>
      <c r="N26" s="117"/>
      <c r="O26" s="117"/>
      <c r="P26" s="117"/>
      <c r="Q26" s="117"/>
      <c r="R26" s="117"/>
      <c r="S26" s="117"/>
      <c r="T26" s="117"/>
    </row>
    <row r="27" spans="1:20" s="103" customFormat="1" ht="15.75">
      <c r="B27" s="208"/>
      <c r="C27" s="209"/>
      <c r="D27" s="121"/>
      <c r="E27" s="122"/>
      <c r="F27" s="167"/>
      <c r="G27" s="167"/>
      <c r="H27" s="167"/>
      <c r="I27" s="167"/>
      <c r="J27" s="167"/>
      <c r="K27" s="167"/>
      <c r="L27" s="167"/>
      <c r="M27" s="168"/>
      <c r="N27" s="102"/>
      <c r="O27" s="102"/>
      <c r="P27" s="102"/>
      <c r="Q27" s="102"/>
      <c r="R27" s="102"/>
      <c r="S27" s="102"/>
      <c r="T27" s="102"/>
    </row>
    <row r="28" spans="1:20" s="103" customFormat="1" ht="15.75">
      <c r="A28" s="147"/>
      <c r="B28" s="148">
        <v>1.4</v>
      </c>
      <c r="C28" s="199" t="s">
        <v>172</v>
      </c>
      <c r="D28" s="169"/>
      <c r="E28" s="170"/>
      <c r="F28" s="200"/>
      <c r="G28" s="200"/>
      <c r="H28" s="200"/>
      <c r="I28" s="200"/>
      <c r="J28" s="200"/>
      <c r="K28" s="200"/>
      <c r="L28" s="200"/>
      <c r="M28" s="201"/>
      <c r="N28" s="102"/>
      <c r="O28" s="102"/>
      <c r="P28" s="102"/>
      <c r="Q28" s="102"/>
      <c r="R28" s="102"/>
      <c r="S28" s="102"/>
      <c r="T28" s="102"/>
    </row>
    <row r="29" spans="1:20" s="103" customFormat="1" ht="15.75">
      <c r="A29" s="147"/>
      <c r="B29" s="210"/>
      <c r="C29" s="211"/>
      <c r="D29" s="212"/>
      <c r="E29" s="213"/>
      <c r="F29" s="214"/>
      <c r="G29" s="214"/>
      <c r="H29" s="214"/>
      <c r="I29" s="214"/>
      <c r="J29" s="214"/>
      <c r="K29" s="214"/>
      <c r="L29" s="214"/>
      <c r="M29" s="215"/>
      <c r="N29" s="102"/>
      <c r="O29" s="102"/>
      <c r="P29" s="102"/>
      <c r="Q29" s="102"/>
      <c r="R29" s="102"/>
      <c r="S29" s="102"/>
      <c r="T29" s="102"/>
    </row>
    <row r="30" spans="1:20" ht="63">
      <c r="B30" s="216"/>
      <c r="C30" s="144" t="s">
        <v>173</v>
      </c>
      <c r="D30" s="217"/>
      <c r="E30" s="218"/>
      <c r="F30" s="107"/>
      <c r="G30" s="107"/>
      <c r="H30" s="107"/>
      <c r="I30" s="107"/>
      <c r="J30" s="107"/>
      <c r="K30" s="107"/>
      <c r="L30" s="107"/>
      <c r="M30" s="219"/>
    </row>
    <row r="31" spans="1:20" s="103" customFormat="1" ht="45" customHeight="1">
      <c r="B31" s="128" t="s">
        <v>12</v>
      </c>
      <c r="C31" s="205" t="s">
        <v>174</v>
      </c>
      <c r="D31" s="128" t="s">
        <v>63</v>
      </c>
      <c r="E31" s="220">
        <v>1</v>
      </c>
      <c r="F31" s="206">
        <v>248000</v>
      </c>
      <c r="G31" s="206">
        <f>F31*E31</f>
        <v>248000</v>
      </c>
      <c r="H31" s="206">
        <v>25000</v>
      </c>
      <c r="I31" s="206">
        <f>H31*E31</f>
        <v>25000</v>
      </c>
      <c r="J31" s="131">
        <v>1</v>
      </c>
      <c r="K31" s="131">
        <f>F31*J31</f>
        <v>248000</v>
      </c>
      <c r="L31" s="131">
        <f>J31*H31</f>
        <v>25000</v>
      </c>
      <c r="M31" s="131">
        <f>L31+K31</f>
        <v>273000</v>
      </c>
      <c r="N31" s="102"/>
      <c r="O31" s="102"/>
      <c r="P31" s="102"/>
      <c r="Q31" s="102"/>
      <c r="R31" s="102"/>
      <c r="S31" s="102"/>
      <c r="T31" s="102"/>
    </row>
    <row r="32" spans="1:20" s="103" customFormat="1" ht="33.75" customHeight="1">
      <c r="B32" s="128" t="s">
        <v>11</v>
      </c>
      <c r="C32" s="205" t="s">
        <v>175</v>
      </c>
      <c r="D32" s="121" t="s">
        <v>6</v>
      </c>
      <c r="E32" s="122">
        <v>1</v>
      </c>
      <c r="F32" s="206">
        <v>45000</v>
      </c>
      <c r="G32" s="206">
        <f>F32*E32</f>
        <v>45000</v>
      </c>
      <c r="H32" s="206">
        <v>2000</v>
      </c>
      <c r="I32" s="206">
        <f>H32*E32</f>
        <v>2000</v>
      </c>
      <c r="J32" s="131">
        <v>1</v>
      </c>
      <c r="K32" s="131">
        <f>F32*J32</f>
        <v>45000</v>
      </c>
      <c r="L32" s="131">
        <f>J32*H32</f>
        <v>2000</v>
      </c>
      <c r="M32" s="131">
        <f>L32+K32</f>
        <v>47000</v>
      </c>
      <c r="N32" s="102"/>
      <c r="O32" s="102"/>
      <c r="P32" s="102"/>
      <c r="Q32" s="102"/>
      <c r="R32" s="102"/>
      <c r="S32" s="102"/>
      <c r="T32" s="102"/>
    </row>
    <row r="33" spans="1:20" s="103" customFormat="1" ht="40.5" customHeight="1">
      <c r="B33" s="128" t="s">
        <v>39</v>
      </c>
      <c r="C33" s="205" t="s">
        <v>176</v>
      </c>
      <c r="D33" s="121" t="s">
        <v>6</v>
      </c>
      <c r="E33" s="122">
        <v>1</v>
      </c>
      <c r="F33" s="206">
        <v>39000</v>
      </c>
      <c r="G33" s="206">
        <f>F33*E33</f>
        <v>39000</v>
      </c>
      <c r="H33" s="206">
        <v>2000</v>
      </c>
      <c r="I33" s="206">
        <f>H33*E33</f>
        <v>2000</v>
      </c>
      <c r="J33" s="131">
        <v>1</v>
      </c>
      <c r="K33" s="131">
        <f>F33*J33</f>
        <v>39000</v>
      </c>
      <c r="L33" s="131">
        <f>J33*H33</f>
        <v>2000</v>
      </c>
      <c r="M33" s="131">
        <f>L33+K33</f>
        <v>41000</v>
      </c>
      <c r="N33" s="102"/>
      <c r="O33" s="102"/>
      <c r="P33" s="102"/>
      <c r="Q33" s="102"/>
      <c r="R33" s="102"/>
      <c r="S33" s="102"/>
      <c r="T33" s="102"/>
    </row>
    <row r="34" spans="1:20" s="103" customFormat="1" ht="28.5" customHeight="1">
      <c r="B34" s="128" t="s">
        <v>177</v>
      </c>
      <c r="C34" s="205" t="s">
        <v>178</v>
      </c>
      <c r="D34" s="121" t="s">
        <v>6</v>
      </c>
      <c r="E34" s="122">
        <v>1</v>
      </c>
      <c r="F34" s="206">
        <v>17000</v>
      </c>
      <c r="G34" s="206">
        <f>F34*E34</f>
        <v>17000</v>
      </c>
      <c r="H34" s="206">
        <v>2000</v>
      </c>
      <c r="I34" s="206">
        <f>H34*E34</f>
        <v>2000</v>
      </c>
      <c r="J34" s="131">
        <v>1</v>
      </c>
      <c r="K34" s="131">
        <f>F34*J34</f>
        <v>17000</v>
      </c>
      <c r="L34" s="131">
        <f>J34*H34</f>
        <v>2000</v>
      </c>
      <c r="M34" s="131">
        <f>L34+K34</f>
        <v>19000</v>
      </c>
      <c r="N34" s="102"/>
      <c r="O34" s="102"/>
      <c r="P34" s="102"/>
      <c r="Q34" s="102"/>
      <c r="R34" s="102"/>
      <c r="S34" s="102"/>
      <c r="T34" s="102"/>
    </row>
    <row r="35" spans="1:20" s="103" customFormat="1" ht="30" customHeight="1">
      <c r="B35" s="128" t="s">
        <v>179</v>
      </c>
      <c r="C35" s="205" t="s">
        <v>180</v>
      </c>
      <c r="D35" s="121" t="s">
        <v>6</v>
      </c>
      <c r="E35" s="122">
        <v>1</v>
      </c>
      <c r="F35" s="206">
        <v>11500</v>
      </c>
      <c r="G35" s="206">
        <f>F35*E35</f>
        <v>11500</v>
      </c>
      <c r="H35" s="206">
        <v>2000</v>
      </c>
      <c r="I35" s="206">
        <f>H35*E35</f>
        <v>2000</v>
      </c>
      <c r="J35" s="131">
        <v>1</v>
      </c>
      <c r="K35" s="131">
        <f>F35*J35</f>
        <v>11500</v>
      </c>
      <c r="L35" s="131">
        <f>J35*H35</f>
        <v>2000</v>
      </c>
      <c r="M35" s="131">
        <f>L35+K35</f>
        <v>13500</v>
      </c>
      <c r="N35" s="102"/>
      <c r="O35" s="102"/>
      <c r="P35" s="102"/>
      <c r="Q35" s="102"/>
      <c r="R35" s="102"/>
      <c r="S35" s="102"/>
      <c r="T35" s="102"/>
    </row>
    <row r="36" spans="1:20" s="103" customFormat="1" ht="15.75">
      <c r="B36" s="128"/>
      <c r="C36" s="209"/>
      <c r="D36" s="121"/>
      <c r="E36" s="122"/>
      <c r="F36" s="167"/>
      <c r="G36" s="167"/>
      <c r="H36" s="167"/>
      <c r="I36" s="167"/>
      <c r="J36" s="167"/>
      <c r="K36" s="167"/>
      <c r="L36" s="167"/>
      <c r="M36" s="204"/>
      <c r="N36" s="102"/>
      <c r="O36" s="102"/>
      <c r="P36" s="102"/>
      <c r="Q36" s="102"/>
      <c r="R36" s="102"/>
      <c r="S36" s="102"/>
      <c r="T36" s="102"/>
    </row>
    <row r="37" spans="1:20" s="103" customFormat="1" ht="15.75">
      <c r="A37" s="147"/>
      <c r="B37" s="148">
        <v>1.5</v>
      </c>
      <c r="C37" s="199" t="s">
        <v>181</v>
      </c>
      <c r="D37" s="169"/>
      <c r="E37" s="170"/>
      <c r="F37" s="200"/>
      <c r="G37" s="200"/>
      <c r="H37" s="200"/>
      <c r="I37" s="200"/>
      <c r="J37" s="200"/>
      <c r="K37" s="200"/>
      <c r="L37" s="200"/>
      <c r="M37" s="201"/>
      <c r="N37" s="102"/>
      <c r="O37" s="102"/>
      <c r="P37" s="102"/>
      <c r="Q37" s="102"/>
      <c r="R37" s="102"/>
      <c r="S37" s="102"/>
      <c r="T37" s="102"/>
    </row>
    <row r="38" spans="1:20" s="103" customFormat="1" ht="47.25">
      <c r="B38" s="202"/>
      <c r="C38" s="144" t="s">
        <v>182</v>
      </c>
      <c r="D38" s="121"/>
      <c r="E38" s="203"/>
      <c r="F38" s="167"/>
      <c r="G38" s="167"/>
      <c r="H38" s="167"/>
      <c r="I38" s="167"/>
      <c r="J38" s="167"/>
      <c r="K38" s="167"/>
      <c r="L38" s="167"/>
      <c r="M38" s="204"/>
      <c r="N38" s="102"/>
      <c r="O38" s="102"/>
      <c r="P38" s="102"/>
      <c r="Q38" s="102"/>
      <c r="R38" s="102"/>
      <c r="S38" s="102"/>
      <c r="T38" s="102"/>
    </row>
    <row r="39" spans="1:20" s="103" customFormat="1" ht="15.75" customHeight="1">
      <c r="B39" s="121" t="s">
        <v>12</v>
      </c>
      <c r="C39" s="209" t="s">
        <v>183</v>
      </c>
      <c r="D39" s="121" t="s">
        <v>6</v>
      </c>
      <c r="E39" s="122">
        <v>1</v>
      </c>
      <c r="F39" s="206">
        <v>72000</v>
      </c>
      <c r="G39" s="206">
        <f>F39*E39</f>
        <v>72000</v>
      </c>
      <c r="H39" s="206">
        <v>5000</v>
      </c>
      <c r="I39" s="206">
        <f>H39*E39</f>
        <v>5000</v>
      </c>
      <c r="J39" s="131">
        <v>1</v>
      </c>
      <c r="K39" s="131">
        <f>F39*J39</f>
        <v>72000</v>
      </c>
      <c r="L39" s="131">
        <f>J39*H39</f>
        <v>5000</v>
      </c>
      <c r="M39" s="131">
        <f>L39+K39</f>
        <v>77000</v>
      </c>
      <c r="N39" s="102"/>
      <c r="O39" s="102"/>
      <c r="P39" s="102"/>
      <c r="Q39" s="102"/>
      <c r="R39" s="102"/>
      <c r="S39" s="102"/>
      <c r="T39" s="102"/>
    </row>
    <row r="40" spans="1:20" s="118" customFormat="1" ht="30" customHeight="1">
      <c r="B40" s="128" t="s">
        <v>11</v>
      </c>
      <c r="C40" s="205" t="s">
        <v>184</v>
      </c>
      <c r="D40" s="128" t="s">
        <v>6</v>
      </c>
      <c r="E40" s="129">
        <v>1</v>
      </c>
      <c r="F40" s="206">
        <v>39000</v>
      </c>
      <c r="G40" s="206">
        <f>F40*E40</f>
        <v>39000</v>
      </c>
      <c r="H40" s="206">
        <v>3000</v>
      </c>
      <c r="I40" s="206">
        <f>H40*E40</f>
        <v>3000</v>
      </c>
      <c r="J40" s="131">
        <v>1</v>
      </c>
      <c r="K40" s="131">
        <f>F40*J40</f>
        <v>39000</v>
      </c>
      <c r="L40" s="131">
        <f>J40*H40</f>
        <v>3000</v>
      </c>
      <c r="M40" s="131">
        <f>L40+K40</f>
        <v>42000</v>
      </c>
      <c r="N40" s="117"/>
      <c r="O40" s="117"/>
      <c r="P40" s="117"/>
      <c r="Q40" s="117"/>
      <c r="R40" s="117"/>
      <c r="S40" s="117"/>
      <c r="T40" s="117"/>
    </row>
    <row r="41" spans="1:20" s="103" customFormat="1" ht="31.5">
      <c r="B41" s="128" t="s">
        <v>39</v>
      </c>
      <c r="C41" s="209" t="s">
        <v>185</v>
      </c>
      <c r="D41" s="121" t="s">
        <v>6</v>
      </c>
      <c r="E41" s="122">
        <v>1</v>
      </c>
      <c r="F41" s="206">
        <v>72000</v>
      </c>
      <c r="G41" s="206">
        <f>F41*E41</f>
        <v>72000</v>
      </c>
      <c r="H41" s="206">
        <v>5000</v>
      </c>
      <c r="I41" s="206">
        <f>H41*E41</f>
        <v>5000</v>
      </c>
      <c r="J41" s="131">
        <v>1</v>
      </c>
      <c r="K41" s="131">
        <f>F41*J41</f>
        <v>72000</v>
      </c>
      <c r="L41" s="131">
        <f>J41*H41</f>
        <v>5000</v>
      </c>
      <c r="M41" s="131">
        <f>L41+K41</f>
        <v>77000</v>
      </c>
      <c r="N41" s="102"/>
      <c r="O41" s="102"/>
      <c r="P41" s="102"/>
      <c r="Q41" s="102"/>
      <c r="R41" s="102"/>
      <c r="S41" s="102"/>
      <c r="T41" s="102"/>
    </row>
    <row r="42" spans="1:20" s="103" customFormat="1" ht="20.100000000000001" customHeight="1">
      <c r="B42" s="121" t="s">
        <v>177</v>
      </c>
      <c r="C42" s="209" t="s">
        <v>186</v>
      </c>
      <c r="D42" s="121" t="s">
        <v>6</v>
      </c>
      <c r="E42" s="122">
        <v>1</v>
      </c>
      <c r="F42" s="206">
        <v>65000</v>
      </c>
      <c r="G42" s="206">
        <f>F42*E42</f>
        <v>65000</v>
      </c>
      <c r="H42" s="206">
        <v>5000</v>
      </c>
      <c r="I42" s="206">
        <f>H42*E42</f>
        <v>5000</v>
      </c>
      <c r="J42" s="131">
        <v>1</v>
      </c>
      <c r="K42" s="131">
        <f>F42*J42</f>
        <v>65000</v>
      </c>
      <c r="L42" s="131">
        <f>J42*H42</f>
        <v>5000</v>
      </c>
      <c r="M42" s="131">
        <f>L42+K42</f>
        <v>70000</v>
      </c>
      <c r="N42" s="102"/>
      <c r="O42" s="102"/>
      <c r="P42" s="102"/>
      <c r="Q42" s="102"/>
      <c r="R42" s="102"/>
      <c r="S42" s="102"/>
      <c r="T42" s="102"/>
    </row>
    <row r="43" spans="1:20" s="103" customFormat="1" ht="15.75">
      <c r="B43" s="221"/>
      <c r="C43" s="222"/>
      <c r="D43" s="121"/>
      <c r="E43" s="223"/>
      <c r="F43" s="167"/>
      <c r="G43" s="167"/>
      <c r="H43" s="167"/>
      <c r="I43" s="167"/>
      <c r="J43" s="167"/>
      <c r="K43" s="167"/>
      <c r="L43" s="167"/>
      <c r="M43" s="168"/>
      <c r="N43" s="102"/>
      <c r="O43" s="102"/>
      <c r="P43" s="102"/>
      <c r="Q43" s="102"/>
      <c r="R43" s="102"/>
      <c r="S43" s="102"/>
      <c r="T43" s="102"/>
    </row>
    <row r="44" spans="1:20" s="224" customFormat="1" ht="15.75" customHeight="1">
      <c r="A44" s="147"/>
      <c r="B44" s="148">
        <v>1.6</v>
      </c>
      <c r="C44" s="149" t="s">
        <v>187</v>
      </c>
      <c r="D44" s="169"/>
      <c r="E44" s="170"/>
      <c r="F44" s="200"/>
      <c r="G44" s="200"/>
      <c r="H44" s="200"/>
      <c r="I44" s="200"/>
      <c r="J44" s="200"/>
      <c r="K44" s="200"/>
      <c r="L44" s="200"/>
      <c r="M44" s="201"/>
    </row>
    <row r="45" spans="1:20" s="118" customFormat="1" ht="78.75">
      <c r="B45" s="128"/>
      <c r="C45" s="271" t="s">
        <v>188</v>
      </c>
      <c r="D45" s="128" t="s">
        <v>189</v>
      </c>
      <c r="E45" s="129">
        <v>1</v>
      </c>
      <c r="F45" s="206">
        <v>300000</v>
      </c>
      <c r="G45" s="206">
        <f>F45*E45</f>
        <v>300000</v>
      </c>
      <c r="H45" s="206">
        <v>25000</v>
      </c>
      <c r="I45" s="206">
        <f>H45*E45</f>
        <v>25000</v>
      </c>
      <c r="J45" s="131">
        <v>1</v>
      </c>
      <c r="K45" s="131">
        <f>F45*J45</f>
        <v>300000</v>
      </c>
      <c r="L45" s="131">
        <f>J45*H45</f>
        <v>25000</v>
      </c>
      <c r="M45" s="131">
        <f>L45+K45</f>
        <v>325000</v>
      </c>
      <c r="N45" s="117"/>
      <c r="O45" s="117"/>
      <c r="P45" s="117"/>
      <c r="Q45" s="117"/>
      <c r="R45" s="117"/>
      <c r="S45" s="117"/>
      <c r="T45" s="117"/>
    </row>
    <row r="46" spans="1:20" s="103" customFormat="1" ht="15.75">
      <c r="B46" s="202"/>
      <c r="C46" s="136"/>
      <c r="D46" s="121"/>
      <c r="E46" s="225"/>
      <c r="F46" s="167"/>
      <c r="G46" s="167"/>
      <c r="H46" s="167"/>
      <c r="I46" s="167"/>
      <c r="J46" s="167"/>
      <c r="K46" s="167"/>
      <c r="L46" s="167"/>
      <c r="M46" s="204"/>
      <c r="N46" s="102"/>
      <c r="O46" s="102"/>
      <c r="P46" s="102"/>
      <c r="Q46" s="102"/>
      <c r="R46" s="102"/>
      <c r="S46" s="102"/>
      <c r="T46" s="102"/>
    </row>
    <row r="47" spans="1:20" s="103" customFormat="1" ht="15.75">
      <c r="A47" s="96"/>
      <c r="B47" s="97">
        <v>2</v>
      </c>
      <c r="C47" s="226" t="s">
        <v>190</v>
      </c>
      <c r="D47" s="97"/>
      <c r="E47" s="99"/>
      <c r="F47" s="100"/>
      <c r="G47" s="100"/>
      <c r="H47" s="100"/>
      <c r="I47" s="100"/>
      <c r="J47" s="100"/>
      <c r="K47" s="100"/>
      <c r="L47" s="100"/>
      <c r="M47" s="101"/>
      <c r="N47" s="102"/>
      <c r="O47" s="102"/>
      <c r="P47" s="102"/>
      <c r="Q47" s="102"/>
      <c r="R47" s="102"/>
      <c r="S47" s="102"/>
      <c r="T47" s="102"/>
    </row>
    <row r="48" spans="1:20" s="103" customFormat="1" ht="15.75">
      <c r="B48" s="202"/>
      <c r="C48" s="136"/>
      <c r="D48" s="121"/>
      <c r="E48" s="225"/>
      <c r="F48" s="167"/>
      <c r="G48" s="167"/>
      <c r="H48" s="167"/>
      <c r="I48" s="167"/>
      <c r="J48" s="167"/>
      <c r="K48" s="167"/>
      <c r="L48" s="167"/>
      <c r="M48" s="204"/>
      <c r="N48" s="102"/>
      <c r="O48" s="102"/>
      <c r="P48" s="102"/>
      <c r="Q48" s="102"/>
      <c r="R48" s="102"/>
      <c r="S48" s="102"/>
      <c r="T48" s="102"/>
    </row>
    <row r="49" spans="1:20" s="224" customFormat="1" ht="15.75" customHeight="1">
      <c r="A49" s="147"/>
      <c r="B49" s="148">
        <v>2.1</v>
      </c>
      <c r="C49" s="149" t="s">
        <v>191</v>
      </c>
      <c r="D49" s="169"/>
      <c r="E49" s="170"/>
      <c r="F49" s="200"/>
      <c r="G49" s="200"/>
      <c r="H49" s="200"/>
      <c r="I49" s="200"/>
      <c r="J49" s="200"/>
      <c r="K49" s="200"/>
      <c r="L49" s="200"/>
      <c r="M49" s="201"/>
    </row>
    <row r="50" spans="1:20" s="118" customFormat="1" ht="34.5" customHeight="1">
      <c r="B50" s="128" t="s">
        <v>12</v>
      </c>
      <c r="C50" s="271" t="s">
        <v>192</v>
      </c>
      <c r="D50" s="128" t="s">
        <v>189</v>
      </c>
      <c r="E50" s="129">
        <v>1</v>
      </c>
      <c r="F50" s="206">
        <v>20000</v>
      </c>
      <c r="G50" s="206">
        <f>F50*E50</f>
        <v>20000</v>
      </c>
      <c r="H50" s="206">
        <v>10000</v>
      </c>
      <c r="I50" s="206">
        <f>H50*E50</f>
        <v>10000</v>
      </c>
      <c r="J50" s="131">
        <v>1</v>
      </c>
      <c r="K50" s="131">
        <f>F50*J50</f>
        <v>20000</v>
      </c>
      <c r="L50" s="131">
        <f>J50*H50</f>
        <v>10000</v>
      </c>
      <c r="M50" s="131">
        <f>L50+K50</f>
        <v>30000</v>
      </c>
      <c r="N50" s="117"/>
      <c r="O50" s="117"/>
      <c r="P50" s="117"/>
      <c r="Q50" s="117"/>
      <c r="R50" s="117"/>
      <c r="S50" s="117"/>
      <c r="T50" s="117"/>
    </row>
    <row r="51" spans="1:20" s="118" customFormat="1" ht="34.5" customHeight="1">
      <c r="B51" s="128" t="s">
        <v>11</v>
      </c>
      <c r="C51" s="271" t="s">
        <v>193</v>
      </c>
      <c r="D51" s="128" t="s">
        <v>189</v>
      </c>
      <c r="E51" s="129">
        <v>1</v>
      </c>
      <c r="F51" s="206">
        <v>0</v>
      </c>
      <c r="G51" s="206">
        <f>F51*E51</f>
        <v>0</v>
      </c>
      <c r="H51" s="206">
        <v>250000</v>
      </c>
      <c r="I51" s="206">
        <f>H51*E51</f>
        <v>250000</v>
      </c>
      <c r="J51" s="131">
        <v>1</v>
      </c>
      <c r="K51" s="131">
        <f>F51*J51</f>
        <v>0</v>
      </c>
      <c r="L51" s="131">
        <f>J51*H51</f>
        <v>250000</v>
      </c>
      <c r="M51" s="131">
        <f>L51+K51</f>
        <v>250000</v>
      </c>
      <c r="N51" s="117"/>
      <c r="O51" s="117"/>
      <c r="P51" s="117"/>
      <c r="Q51" s="117"/>
      <c r="R51" s="117"/>
      <c r="S51" s="117"/>
      <c r="T51" s="117"/>
    </row>
    <row r="52" spans="1:20" s="118" customFormat="1" ht="63">
      <c r="B52" s="128" t="s">
        <v>39</v>
      </c>
      <c r="C52" s="271" t="s">
        <v>194</v>
      </c>
      <c r="D52" s="128" t="s">
        <v>189</v>
      </c>
      <c r="E52" s="129">
        <v>1</v>
      </c>
      <c r="F52" s="206">
        <v>0</v>
      </c>
      <c r="G52" s="206">
        <f>F52*E52</f>
        <v>0</v>
      </c>
      <c r="H52" s="206">
        <v>35000</v>
      </c>
      <c r="I52" s="206">
        <f>H52*E52</f>
        <v>35000</v>
      </c>
      <c r="J52" s="131">
        <v>1</v>
      </c>
      <c r="K52" s="131">
        <f>F52*J52</f>
        <v>0</v>
      </c>
      <c r="L52" s="131">
        <f>J52*H52</f>
        <v>35000</v>
      </c>
      <c r="M52" s="131">
        <f>L52+K52</f>
        <v>35000</v>
      </c>
      <c r="N52" s="117"/>
      <c r="O52" s="117"/>
      <c r="P52" s="117"/>
      <c r="Q52" s="117"/>
      <c r="R52" s="117"/>
      <c r="S52" s="117"/>
      <c r="T52" s="117"/>
    </row>
    <row r="53" spans="1:20" s="103" customFormat="1" ht="15.75">
      <c r="B53" s="121"/>
      <c r="C53" s="227"/>
      <c r="D53" s="121"/>
      <c r="E53" s="122"/>
      <c r="F53" s="167"/>
      <c r="G53" s="167"/>
      <c r="H53" s="167"/>
      <c r="I53" s="167"/>
      <c r="J53" s="167"/>
      <c r="K53" s="167"/>
      <c r="L53" s="167"/>
      <c r="M53" s="204"/>
      <c r="N53" s="102"/>
      <c r="O53" s="102"/>
      <c r="P53" s="102"/>
      <c r="Q53" s="102"/>
      <c r="R53" s="102"/>
      <c r="S53" s="102"/>
      <c r="T53" s="102"/>
    </row>
    <row r="54" spans="1:20" s="224" customFormat="1" ht="15.75" customHeight="1">
      <c r="A54" s="147"/>
      <c r="B54" s="148">
        <v>2.2000000000000002</v>
      </c>
      <c r="C54" s="149" t="s">
        <v>195</v>
      </c>
      <c r="D54" s="169"/>
      <c r="E54" s="170"/>
      <c r="F54" s="200"/>
      <c r="G54" s="200"/>
      <c r="H54" s="200"/>
      <c r="I54" s="200"/>
      <c r="J54" s="200"/>
      <c r="K54" s="200"/>
      <c r="L54" s="200"/>
      <c r="M54" s="201"/>
    </row>
    <row r="55" spans="1:20" s="103" customFormat="1" ht="31.5">
      <c r="B55" s="228"/>
      <c r="C55" s="222" t="s">
        <v>196</v>
      </c>
      <c r="D55" s="121" t="s">
        <v>189</v>
      </c>
      <c r="E55" s="122">
        <v>1</v>
      </c>
      <c r="F55" s="206">
        <v>10000</v>
      </c>
      <c r="G55" s="206">
        <f>F55*E55</f>
        <v>10000</v>
      </c>
      <c r="H55" s="206">
        <v>10000</v>
      </c>
      <c r="I55" s="206">
        <f>H55*E55</f>
        <v>10000</v>
      </c>
      <c r="J55" s="131">
        <v>1</v>
      </c>
      <c r="K55" s="131">
        <f>F55*J55</f>
        <v>10000</v>
      </c>
      <c r="L55" s="131">
        <f>J55*H55</f>
        <v>10000</v>
      </c>
      <c r="M55" s="131">
        <f>L55+K55</f>
        <v>20000</v>
      </c>
      <c r="N55" s="102"/>
      <c r="O55" s="102"/>
      <c r="P55" s="102"/>
      <c r="Q55" s="102"/>
      <c r="R55" s="102"/>
      <c r="S55" s="102"/>
      <c r="T55" s="102"/>
    </row>
    <row r="56" spans="1:20" s="103" customFormat="1" ht="15.75">
      <c r="B56" s="121"/>
      <c r="C56" s="227"/>
      <c r="D56" s="121"/>
      <c r="E56" s="122"/>
      <c r="F56" s="167"/>
      <c r="G56" s="167"/>
      <c r="H56" s="167"/>
      <c r="I56" s="167"/>
      <c r="J56" s="167"/>
      <c r="K56" s="167"/>
      <c r="L56" s="167"/>
      <c r="M56" s="204"/>
      <c r="N56" s="102"/>
      <c r="O56" s="102"/>
      <c r="P56" s="102"/>
      <c r="Q56" s="102"/>
      <c r="R56" s="102"/>
      <c r="S56" s="102"/>
      <c r="T56" s="102"/>
    </row>
    <row r="57" spans="1:20" s="224" customFormat="1" ht="15.75" customHeight="1">
      <c r="A57" s="147"/>
      <c r="B57" s="148">
        <v>2.2999999999999998</v>
      </c>
      <c r="C57" s="149" t="s">
        <v>197</v>
      </c>
      <c r="D57" s="169"/>
      <c r="E57" s="170"/>
      <c r="F57" s="200"/>
      <c r="G57" s="200"/>
      <c r="H57" s="200"/>
      <c r="I57" s="200"/>
      <c r="J57" s="200"/>
      <c r="K57" s="200"/>
      <c r="L57" s="200"/>
      <c r="M57" s="201"/>
    </row>
    <row r="58" spans="1:20" s="118" customFormat="1" ht="63">
      <c r="A58" s="117"/>
      <c r="B58" s="228"/>
      <c r="C58" s="271" t="s">
        <v>198</v>
      </c>
      <c r="D58" s="128" t="s">
        <v>189</v>
      </c>
      <c r="E58" s="129">
        <v>1</v>
      </c>
      <c r="F58" s="206">
        <v>10000</v>
      </c>
      <c r="G58" s="206">
        <f>F58*E58</f>
        <v>10000</v>
      </c>
      <c r="H58" s="206">
        <v>10000</v>
      </c>
      <c r="I58" s="206">
        <f>H58*E58</f>
        <v>10000</v>
      </c>
      <c r="J58" s="131">
        <v>1</v>
      </c>
      <c r="K58" s="131">
        <f>F58*J58</f>
        <v>10000</v>
      </c>
      <c r="L58" s="131">
        <f>J58*H58</f>
        <v>10000</v>
      </c>
      <c r="M58" s="131">
        <f>L58+K58</f>
        <v>20000</v>
      </c>
      <c r="N58" s="117"/>
      <c r="O58" s="117"/>
      <c r="P58" s="117"/>
      <c r="Q58" s="117"/>
      <c r="R58" s="117"/>
      <c r="S58" s="117"/>
      <c r="T58" s="117"/>
    </row>
    <row r="59" spans="1:20" ht="15.75" customHeight="1">
      <c r="B59" s="216"/>
      <c r="C59" s="230"/>
      <c r="D59" s="216"/>
      <c r="E59" s="231"/>
      <c r="F59" s="107"/>
      <c r="G59" s="107"/>
      <c r="H59" s="107"/>
      <c r="I59" s="107"/>
      <c r="J59" s="107"/>
      <c r="K59" s="107"/>
      <c r="L59" s="107"/>
      <c r="M59" s="232"/>
    </row>
    <row r="60" spans="1:20" s="237" customFormat="1" ht="36.75" customHeight="1">
      <c r="A60" s="233"/>
      <c r="B60" s="234"/>
      <c r="C60" s="287" t="s">
        <v>199</v>
      </c>
      <c r="D60" s="287"/>
      <c r="E60" s="235"/>
      <c r="F60" s="235"/>
      <c r="G60" s="236"/>
      <c r="H60" s="235"/>
      <c r="I60" s="236"/>
      <c r="J60" s="236"/>
      <c r="K60" s="236">
        <f>SUM(K9:K59)</f>
        <v>6786200</v>
      </c>
      <c r="L60" s="236">
        <f>SUM(L9:L59)</f>
        <v>471600</v>
      </c>
      <c r="M60" s="236">
        <f>SUM(M9:M59)</f>
        <v>7257800</v>
      </c>
      <c r="N60" s="180"/>
      <c r="O60" s="180"/>
      <c r="P60" s="180"/>
      <c r="Q60" s="180"/>
      <c r="R60" s="180"/>
      <c r="S60" s="180"/>
      <c r="T60" s="180"/>
    </row>
    <row r="61" spans="1:20" ht="11.25" customHeight="1">
      <c r="E61" s="160"/>
      <c r="M61" s="162"/>
    </row>
    <row r="62" spans="1:20">
      <c r="B62" s="295" t="s">
        <v>200</v>
      </c>
      <c r="C62" s="295"/>
      <c r="E62" s="159"/>
    </row>
    <row r="63" spans="1:20" ht="15.95" customHeight="1">
      <c r="B63" s="238" t="s">
        <v>201</v>
      </c>
      <c r="C63" s="296" t="s">
        <v>202</v>
      </c>
      <c r="D63" s="296"/>
      <c r="E63" s="296"/>
      <c r="F63" s="296"/>
      <c r="G63" s="296"/>
      <c r="H63" s="296"/>
      <c r="I63" s="296"/>
      <c r="J63" s="284"/>
      <c r="K63" s="284"/>
      <c r="L63" s="284"/>
    </row>
    <row r="64" spans="1:20" ht="15.95" customHeight="1">
      <c r="B64" s="238" t="s">
        <v>203</v>
      </c>
      <c r="C64" s="296" t="s">
        <v>204</v>
      </c>
      <c r="D64" s="296"/>
      <c r="E64" s="296"/>
      <c r="F64" s="296"/>
      <c r="G64" s="296"/>
      <c r="H64" s="296"/>
      <c r="I64" s="296"/>
      <c r="J64" s="284"/>
      <c r="K64" s="284"/>
      <c r="L64" s="284"/>
    </row>
    <row r="65" spans="2:2">
      <c r="B65" s="163"/>
    </row>
  </sheetData>
  <mergeCells count="16">
    <mergeCell ref="J6:J7"/>
    <mergeCell ref="M6:M7"/>
    <mergeCell ref="J5:M5"/>
    <mergeCell ref="K6:K7"/>
    <mergeCell ref="L6:L7"/>
    <mergeCell ref="B62:C62"/>
    <mergeCell ref="C63:I63"/>
    <mergeCell ref="C64:I64"/>
    <mergeCell ref="C60:D60"/>
    <mergeCell ref="B5:I5"/>
    <mergeCell ref="H6:I6"/>
    <mergeCell ref="B6:B7"/>
    <mergeCell ref="C6:C7"/>
    <mergeCell ref="D6:D7"/>
    <mergeCell ref="E6:E7"/>
    <mergeCell ref="F6:G6"/>
  </mergeCells>
  <printOptions horizontalCentered="1"/>
  <pageMargins left="0" right="0" top="0.25" bottom="0.75" header="0.3" footer="0.3"/>
  <pageSetup scale="64" orientation="landscape" r:id="rId1"/>
  <colBreaks count="1" manualBreakCount="1">
    <brk id="13"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30"/>
  <sheetViews>
    <sheetView view="pageBreakPreview" zoomScale="95" zoomScaleNormal="100" zoomScaleSheetLayoutView="95" workbookViewId="0">
      <selection activeCell="G20" sqref="G20"/>
    </sheetView>
  </sheetViews>
  <sheetFormatPr defaultColWidth="9.140625" defaultRowHeight="15"/>
  <cols>
    <col min="1" max="1" width="2.42578125" customWidth="1"/>
    <col min="2" max="2" width="6" style="159" customWidth="1"/>
    <col min="3" max="3" width="71.5703125" customWidth="1"/>
    <col min="4" max="4" width="9.140625" customWidth="1"/>
    <col min="5" max="5" width="8.85546875" style="84" customWidth="1"/>
    <col min="6" max="6" width="15.140625" style="161" customWidth="1"/>
    <col min="7" max="7" width="12.5703125" style="161" customWidth="1"/>
    <col min="8" max="8" width="13.140625" style="161" customWidth="1"/>
    <col min="9" max="12" width="13.85546875" style="161" customWidth="1"/>
    <col min="13" max="13" width="18.7109375" style="164" customWidth="1"/>
    <col min="14" max="14" width="2.28515625" style="87" customWidth="1"/>
    <col min="15" max="20" width="9.140625" style="87"/>
  </cols>
  <sheetData>
    <row r="1" spans="1:20" ht="18.75">
      <c r="B1" s="80" t="s">
        <v>152</v>
      </c>
      <c r="C1" s="81"/>
      <c r="D1" s="82"/>
      <c r="E1" s="83"/>
      <c r="F1" s="85"/>
      <c r="G1" s="85"/>
      <c r="H1" s="85"/>
      <c r="I1" s="85"/>
      <c r="J1" s="85"/>
      <c r="K1" s="85"/>
      <c r="L1" s="85"/>
      <c r="M1" s="86"/>
    </row>
    <row r="2" spans="1:20" ht="18.75">
      <c r="B2" s="80" t="s">
        <v>116</v>
      </c>
      <c r="C2" s="81"/>
      <c r="D2" s="82"/>
      <c r="E2" s="83"/>
      <c r="F2" s="85"/>
      <c r="G2" s="85"/>
      <c r="H2" s="85"/>
      <c r="I2" s="85"/>
      <c r="J2" s="85"/>
      <c r="K2" s="85"/>
      <c r="L2" s="85"/>
      <c r="M2" s="88"/>
    </row>
    <row r="3" spans="1:20" ht="18.75">
      <c r="B3" s="80" t="s">
        <v>205</v>
      </c>
      <c r="C3" s="81"/>
      <c r="D3" s="82"/>
      <c r="E3" s="83"/>
      <c r="F3" s="85"/>
      <c r="G3" s="85"/>
      <c r="H3" s="85"/>
      <c r="I3" s="85"/>
      <c r="J3" s="85"/>
      <c r="K3" s="85"/>
      <c r="L3" s="85"/>
      <c r="M3" s="88"/>
    </row>
    <row r="4" spans="1:20" ht="18.75">
      <c r="B4" s="80"/>
      <c r="C4" s="81"/>
      <c r="D4" s="82"/>
      <c r="E4" s="83"/>
      <c r="F4" s="85"/>
      <c r="G4" s="85"/>
      <c r="H4" s="85"/>
      <c r="I4" s="85"/>
      <c r="J4" s="85"/>
      <c r="K4" s="85"/>
      <c r="L4" s="85"/>
      <c r="M4" s="88"/>
    </row>
    <row r="5" spans="1:20" ht="23.25">
      <c r="B5" s="290" t="s">
        <v>225</v>
      </c>
      <c r="C5" s="290"/>
      <c r="D5" s="290"/>
      <c r="E5" s="290"/>
      <c r="F5" s="290"/>
      <c r="G5" s="290"/>
      <c r="H5" s="290"/>
      <c r="I5" s="290"/>
      <c r="J5" s="291" t="s">
        <v>229</v>
      </c>
      <c r="K5" s="291"/>
      <c r="L5" s="291"/>
      <c r="M5" s="291"/>
    </row>
    <row r="6" spans="1:20" ht="15" customHeight="1">
      <c r="B6" s="292" t="s">
        <v>34</v>
      </c>
      <c r="C6" s="292" t="s">
        <v>0</v>
      </c>
      <c r="D6" s="292" t="s">
        <v>1</v>
      </c>
      <c r="E6" s="293" t="s">
        <v>3</v>
      </c>
      <c r="F6" s="294" t="s">
        <v>117</v>
      </c>
      <c r="G6" s="294"/>
      <c r="H6" s="294" t="s">
        <v>118</v>
      </c>
      <c r="I6" s="294"/>
      <c r="J6" s="289" t="s">
        <v>223</v>
      </c>
      <c r="K6" s="289" t="s">
        <v>226</v>
      </c>
      <c r="L6" s="289" t="s">
        <v>227</v>
      </c>
      <c r="M6" s="289" t="s">
        <v>224</v>
      </c>
    </row>
    <row r="7" spans="1:20" s="89" customFormat="1">
      <c r="B7" s="292"/>
      <c r="C7" s="292"/>
      <c r="D7" s="292"/>
      <c r="E7" s="293"/>
      <c r="F7" s="239" t="s">
        <v>4</v>
      </c>
      <c r="G7" s="239" t="s">
        <v>5</v>
      </c>
      <c r="H7" s="239" t="s">
        <v>4</v>
      </c>
      <c r="I7" s="239" t="s">
        <v>5</v>
      </c>
      <c r="J7" s="289"/>
      <c r="K7" s="289"/>
      <c r="L7" s="289"/>
      <c r="M7" s="289"/>
      <c r="N7" s="90"/>
      <c r="O7" s="90"/>
      <c r="P7" s="90"/>
      <c r="Q7" s="90"/>
      <c r="R7" s="90"/>
      <c r="S7" s="90"/>
      <c r="T7" s="90"/>
    </row>
    <row r="8" spans="1:20" s="89" customFormat="1">
      <c r="A8" s="89" t="s">
        <v>230</v>
      </c>
      <c r="B8" s="91"/>
      <c r="C8" s="92"/>
      <c r="D8" s="91"/>
      <c r="E8" s="93"/>
      <c r="F8" s="240"/>
      <c r="G8" s="240"/>
      <c r="H8" s="240"/>
      <c r="I8" s="240"/>
      <c r="J8" s="240"/>
      <c r="K8" s="240"/>
      <c r="L8" s="240"/>
      <c r="M8" s="241"/>
      <c r="N8" s="90"/>
      <c r="O8" s="90"/>
      <c r="P8" s="90"/>
      <c r="Q8" s="90"/>
      <c r="R8" s="90"/>
      <c r="S8" s="90"/>
      <c r="T8" s="90"/>
    </row>
    <row r="9" spans="1:20" s="103" customFormat="1" ht="15.75">
      <c r="A9" s="96"/>
      <c r="B9" s="242">
        <v>1</v>
      </c>
      <c r="C9" s="243" t="s">
        <v>154</v>
      </c>
      <c r="D9" s="242"/>
      <c r="E9" s="244"/>
      <c r="F9" s="244"/>
      <c r="G9" s="244"/>
      <c r="H9" s="244"/>
      <c r="I9" s="244"/>
      <c r="J9" s="244"/>
      <c r="K9" s="244"/>
      <c r="L9" s="244"/>
      <c r="M9" s="245"/>
      <c r="N9" s="102"/>
      <c r="O9" s="102"/>
      <c r="P9" s="102"/>
      <c r="Q9" s="102"/>
      <c r="R9" s="102"/>
      <c r="S9" s="102"/>
      <c r="T9" s="102"/>
    </row>
    <row r="10" spans="1:20">
      <c r="B10" s="91"/>
      <c r="C10" s="104"/>
      <c r="D10" s="105"/>
      <c r="E10" s="106"/>
      <c r="F10" s="246"/>
      <c r="G10" s="246"/>
      <c r="H10" s="246"/>
      <c r="I10" s="246"/>
      <c r="J10" s="246"/>
      <c r="K10" s="246"/>
      <c r="L10" s="246"/>
      <c r="M10" s="247"/>
    </row>
    <row r="11" spans="1:20" s="103" customFormat="1" ht="15.75">
      <c r="A11" s="147"/>
      <c r="B11" s="248">
        <v>1.1000000000000001</v>
      </c>
      <c r="C11" s="249" t="s">
        <v>206</v>
      </c>
      <c r="D11" s="250"/>
      <c r="E11" s="251"/>
      <c r="F11" s="251"/>
      <c r="G11" s="251"/>
      <c r="H11" s="251"/>
      <c r="I11" s="251"/>
      <c r="J11" s="251"/>
      <c r="K11" s="251"/>
      <c r="L11" s="251"/>
      <c r="M11" s="252"/>
      <c r="N11" s="102"/>
      <c r="O11" s="102"/>
      <c r="P11" s="102"/>
      <c r="Q11" s="102"/>
      <c r="R11" s="102"/>
      <c r="S11" s="102"/>
      <c r="T11" s="102"/>
    </row>
    <row r="12" spans="1:20" s="103" customFormat="1" ht="47.25">
      <c r="B12" s="202"/>
      <c r="C12" s="144" t="s">
        <v>207</v>
      </c>
      <c r="D12" s="128"/>
      <c r="E12" s="253"/>
      <c r="F12" s="254"/>
      <c r="G12" s="254"/>
      <c r="H12" s="254"/>
      <c r="I12" s="254"/>
      <c r="J12" s="254"/>
      <c r="K12" s="254"/>
      <c r="L12" s="254"/>
      <c r="M12" s="255"/>
      <c r="N12" s="102"/>
      <c r="O12" s="102"/>
      <c r="P12" s="102"/>
      <c r="Q12" s="102"/>
      <c r="R12" s="102"/>
      <c r="S12" s="102"/>
      <c r="T12" s="102"/>
    </row>
    <row r="13" spans="1:20" s="103" customFormat="1" ht="15.75" customHeight="1">
      <c r="B13" s="121" t="s">
        <v>12</v>
      </c>
      <c r="C13" s="209" t="s">
        <v>208</v>
      </c>
      <c r="D13" s="128" t="s">
        <v>6</v>
      </c>
      <c r="E13" s="256">
        <v>1</v>
      </c>
      <c r="F13" s="257">
        <v>20500</v>
      </c>
      <c r="G13" s="257">
        <f>F13*E13</f>
        <v>20500</v>
      </c>
      <c r="H13" s="257">
        <v>500</v>
      </c>
      <c r="I13" s="257">
        <f>H13*E13</f>
        <v>500</v>
      </c>
      <c r="J13" s="131">
        <v>1</v>
      </c>
      <c r="K13" s="131">
        <f>F13*J13</f>
        <v>20500</v>
      </c>
      <c r="L13" s="131">
        <f>J13*H13</f>
        <v>500</v>
      </c>
      <c r="M13" s="131">
        <f>L13+K13</f>
        <v>21000</v>
      </c>
      <c r="N13" s="102"/>
      <c r="O13" s="102"/>
      <c r="P13" s="102"/>
      <c r="Q13" s="102"/>
      <c r="R13" s="102"/>
      <c r="S13" s="102"/>
      <c r="T13" s="102"/>
    </row>
    <row r="14" spans="1:20" s="103" customFormat="1" ht="15.75" customHeight="1">
      <c r="B14" s="121" t="s">
        <v>11</v>
      </c>
      <c r="C14" s="209" t="s">
        <v>209</v>
      </c>
      <c r="D14" s="128" t="s">
        <v>6</v>
      </c>
      <c r="E14" s="256">
        <v>1</v>
      </c>
      <c r="F14" s="257">
        <v>12500</v>
      </c>
      <c r="G14" s="257">
        <f>F14*E14</f>
        <v>12500</v>
      </c>
      <c r="H14" s="257">
        <v>500</v>
      </c>
      <c r="I14" s="257">
        <f>H14*E14</f>
        <v>500</v>
      </c>
      <c r="J14" s="131">
        <v>1</v>
      </c>
      <c r="K14" s="131">
        <f>F14*J14</f>
        <v>12500</v>
      </c>
      <c r="L14" s="131">
        <f>J14*H14</f>
        <v>500</v>
      </c>
      <c r="M14" s="131">
        <f>L14+K14</f>
        <v>13000</v>
      </c>
      <c r="N14" s="102"/>
      <c r="O14" s="102"/>
      <c r="P14" s="102"/>
      <c r="Q14" s="102"/>
      <c r="R14" s="102"/>
      <c r="S14" s="102"/>
      <c r="T14" s="102"/>
    </row>
    <row r="15" spans="1:20" s="103" customFormat="1" ht="15.75" customHeight="1">
      <c r="B15" s="121" t="s">
        <v>39</v>
      </c>
      <c r="C15" s="209" t="s">
        <v>210</v>
      </c>
      <c r="D15" s="128" t="s">
        <v>6</v>
      </c>
      <c r="E15" s="256">
        <v>1</v>
      </c>
      <c r="F15" s="257">
        <v>21000</v>
      </c>
      <c r="G15" s="257">
        <f>F15*E15</f>
        <v>21000</v>
      </c>
      <c r="H15" s="257">
        <v>1000</v>
      </c>
      <c r="I15" s="257">
        <f>H15*E15</f>
        <v>1000</v>
      </c>
      <c r="J15" s="131">
        <v>2</v>
      </c>
      <c r="K15" s="131">
        <f>F15*J15</f>
        <v>42000</v>
      </c>
      <c r="L15" s="131">
        <f>J15*H15</f>
        <v>2000</v>
      </c>
      <c r="M15" s="131">
        <f>L15+K15</f>
        <v>44000</v>
      </c>
      <c r="N15" s="102"/>
      <c r="O15" s="102"/>
      <c r="P15" s="102"/>
      <c r="Q15" s="102"/>
      <c r="R15" s="102"/>
      <c r="S15" s="102"/>
      <c r="T15" s="102"/>
    </row>
    <row r="16" spans="1:20" s="103" customFormat="1" ht="15.75">
      <c r="B16" s="202"/>
      <c r="C16" s="136"/>
      <c r="D16" s="128"/>
      <c r="E16" s="253"/>
      <c r="F16" s="254"/>
      <c r="G16" s="254"/>
      <c r="H16" s="254"/>
      <c r="I16" s="254"/>
      <c r="J16" s="254"/>
      <c r="K16" s="254"/>
      <c r="L16" s="254"/>
      <c r="M16" s="255"/>
      <c r="N16" s="102"/>
      <c r="O16" s="102"/>
      <c r="P16" s="102"/>
      <c r="Q16" s="102"/>
      <c r="R16" s="102"/>
      <c r="S16" s="102"/>
      <c r="T16" s="102"/>
    </row>
    <row r="17" spans="1:20" s="103" customFormat="1" ht="15.75">
      <c r="A17" s="96"/>
      <c r="B17" s="242">
        <v>2</v>
      </c>
      <c r="C17" s="258" t="s">
        <v>190</v>
      </c>
      <c r="D17" s="259"/>
      <c r="E17" s="260"/>
      <c r="F17" s="244"/>
      <c r="G17" s="244"/>
      <c r="H17" s="244"/>
      <c r="I17" s="244"/>
      <c r="J17" s="244"/>
      <c r="K17" s="244"/>
      <c r="L17" s="244"/>
      <c r="M17" s="245"/>
      <c r="N17" s="102"/>
      <c r="O17" s="102"/>
      <c r="P17" s="102"/>
      <c r="Q17" s="102"/>
      <c r="R17" s="102"/>
      <c r="S17" s="102"/>
      <c r="T17" s="102"/>
    </row>
    <row r="18" spans="1:20" s="103" customFormat="1" ht="15.75">
      <c r="B18" s="202"/>
      <c r="C18" s="136"/>
      <c r="D18" s="128"/>
      <c r="E18" s="253"/>
      <c r="F18" s="254"/>
      <c r="G18" s="254"/>
      <c r="H18" s="254"/>
      <c r="I18" s="254"/>
      <c r="J18" s="254"/>
      <c r="K18" s="254"/>
      <c r="L18" s="254"/>
      <c r="M18" s="255"/>
      <c r="N18" s="102"/>
      <c r="O18" s="102"/>
      <c r="P18" s="102"/>
      <c r="Q18" s="102"/>
      <c r="R18" s="102"/>
      <c r="S18" s="102"/>
      <c r="T18" s="102"/>
    </row>
    <row r="19" spans="1:20" s="224" customFormat="1" ht="15.75">
      <c r="A19" s="147"/>
      <c r="B19" s="248">
        <v>2.1</v>
      </c>
      <c r="C19" s="261" t="s">
        <v>211</v>
      </c>
      <c r="D19" s="262"/>
      <c r="E19" s="263"/>
      <c r="F19" s="251"/>
      <c r="G19" s="251"/>
      <c r="H19" s="251"/>
      <c r="I19" s="251"/>
      <c r="J19" s="251"/>
      <c r="K19" s="251"/>
      <c r="L19" s="251"/>
      <c r="M19" s="252"/>
    </row>
    <row r="20" spans="1:20" s="118" customFormat="1" ht="63">
      <c r="B20" s="119" t="s">
        <v>12</v>
      </c>
      <c r="C20" s="144" t="s">
        <v>194</v>
      </c>
      <c r="D20" s="128" t="s">
        <v>189</v>
      </c>
      <c r="E20" s="256">
        <v>1</v>
      </c>
      <c r="F20" s="257">
        <v>0</v>
      </c>
      <c r="G20" s="257">
        <f>F20*E20</f>
        <v>0</v>
      </c>
      <c r="H20" s="257">
        <v>35000</v>
      </c>
      <c r="I20" s="257">
        <f>H20*E20</f>
        <v>35000</v>
      </c>
      <c r="J20" s="131">
        <v>1</v>
      </c>
      <c r="K20" s="131">
        <f>F20*J20</f>
        <v>0</v>
      </c>
      <c r="L20" s="131">
        <f>J20*H20</f>
        <v>35000</v>
      </c>
      <c r="M20" s="131">
        <f>L20+K20</f>
        <v>35000</v>
      </c>
      <c r="N20" s="117"/>
      <c r="O20" s="117"/>
      <c r="P20" s="117"/>
      <c r="Q20" s="117"/>
      <c r="R20" s="117"/>
      <c r="S20" s="117"/>
      <c r="T20" s="117"/>
    </row>
    <row r="21" spans="1:20" s="103" customFormat="1" ht="15.75">
      <c r="B21" s="121"/>
      <c r="C21" s="264"/>
      <c r="D21" s="128"/>
      <c r="E21" s="256"/>
      <c r="F21" s="254"/>
      <c r="G21" s="254"/>
      <c r="H21" s="254"/>
      <c r="I21" s="254"/>
      <c r="J21" s="254"/>
      <c r="K21" s="254"/>
      <c r="L21" s="254"/>
      <c r="M21" s="255"/>
      <c r="N21" s="102"/>
      <c r="O21" s="102"/>
      <c r="P21" s="102"/>
      <c r="Q21" s="102"/>
      <c r="R21" s="102"/>
      <c r="S21" s="102"/>
      <c r="T21" s="102"/>
    </row>
    <row r="22" spans="1:20" s="224" customFormat="1" ht="15.75">
      <c r="A22" s="147"/>
      <c r="B22" s="248">
        <v>2.2000000000000002</v>
      </c>
      <c r="C22" s="261" t="s">
        <v>197</v>
      </c>
      <c r="D22" s="262"/>
      <c r="E22" s="263"/>
      <c r="F22" s="251"/>
      <c r="G22" s="251"/>
      <c r="H22" s="251"/>
      <c r="I22" s="251"/>
      <c r="J22" s="251"/>
      <c r="K22" s="251"/>
      <c r="L22" s="251"/>
      <c r="M22" s="252"/>
    </row>
    <row r="23" spans="1:20" s="103" customFormat="1" ht="63">
      <c r="A23" s="102"/>
      <c r="B23" s="229"/>
      <c r="C23" s="120" t="s">
        <v>198</v>
      </c>
      <c r="D23" s="128" t="s">
        <v>189</v>
      </c>
      <c r="E23" s="256">
        <v>1</v>
      </c>
      <c r="F23" s="257">
        <v>10000</v>
      </c>
      <c r="G23" s="257">
        <f>F23*E23</f>
        <v>10000</v>
      </c>
      <c r="H23" s="257">
        <v>10000</v>
      </c>
      <c r="I23" s="257">
        <f>H23*E23</f>
        <v>10000</v>
      </c>
      <c r="J23" s="131">
        <v>1</v>
      </c>
      <c r="K23" s="131">
        <f>F23*J23</f>
        <v>10000</v>
      </c>
      <c r="L23" s="131">
        <f>J23*H23</f>
        <v>10000</v>
      </c>
      <c r="M23" s="131">
        <f>L23+K23</f>
        <v>20000</v>
      </c>
      <c r="N23" s="102"/>
      <c r="O23" s="102"/>
      <c r="P23" s="102"/>
      <c r="Q23" s="102"/>
      <c r="R23" s="102"/>
      <c r="S23" s="102"/>
      <c r="T23" s="102"/>
    </row>
    <row r="24" spans="1:20">
      <c r="B24" s="105"/>
      <c r="C24" s="265"/>
      <c r="D24" s="105"/>
      <c r="E24" s="266"/>
      <c r="F24" s="246"/>
      <c r="G24" s="246"/>
      <c r="H24" s="246"/>
      <c r="I24" s="246"/>
      <c r="J24" s="246"/>
      <c r="K24" s="246"/>
      <c r="L24" s="246"/>
      <c r="M24" s="267"/>
    </row>
    <row r="25" spans="1:20" s="158" customFormat="1" ht="21">
      <c r="A25" s="152"/>
      <c r="B25" s="268"/>
      <c r="C25" s="297" t="s">
        <v>199</v>
      </c>
      <c r="D25" s="297"/>
      <c r="E25" s="269"/>
      <c r="F25" s="269"/>
      <c r="G25" s="270"/>
      <c r="H25" s="269"/>
      <c r="I25" s="270"/>
      <c r="J25" s="270"/>
      <c r="K25" s="270">
        <f>SUM(K12:K24)</f>
        <v>85000</v>
      </c>
      <c r="L25" s="270">
        <f>SUM(L12:L24)</f>
        <v>48000</v>
      </c>
      <c r="M25" s="270">
        <f>SUM(M12:M24)</f>
        <v>133000</v>
      </c>
      <c r="N25" s="81"/>
      <c r="O25" s="81"/>
      <c r="P25" s="81"/>
      <c r="Q25" s="81"/>
      <c r="R25" s="81"/>
      <c r="S25" s="81"/>
      <c r="T25" s="81"/>
    </row>
    <row r="26" spans="1:20">
      <c r="E26" s="160"/>
      <c r="M26" s="162"/>
    </row>
    <row r="27" spans="1:20">
      <c r="B27" s="295" t="s">
        <v>200</v>
      </c>
      <c r="C27" s="295"/>
      <c r="E27" s="159"/>
    </row>
    <row r="28" spans="1:20">
      <c r="B28" s="238" t="s">
        <v>201</v>
      </c>
      <c r="C28" s="296" t="s">
        <v>202</v>
      </c>
      <c r="D28" s="296"/>
      <c r="E28" s="296"/>
      <c r="F28" s="296"/>
      <c r="G28" s="296"/>
      <c r="H28" s="296"/>
      <c r="I28" s="296"/>
      <c r="J28" s="284"/>
      <c r="K28" s="284"/>
      <c r="L28" s="284"/>
    </row>
    <row r="29" spans="1:20">
      <c r="B29" s="238" t="s">
        <v>203</v>
      </c>
      <c r="C29" s="296" t="s">
        <v>204</v>
      </c>
      <c r="D29" s="296"/>
      <c r="E29" s="296"/>
      <c r="F29" s="296"/>
      <c r="G29" s="296"/>
      <c r="H29" s="296"/>
      <c r="I29" s="296"/>
      <c r="J29" s="284"/>
      <c r="K29" s="284"/>
      <c r="L29" s="284"/>
    </row>
    <row r="30" spans="1:20">
      <c r="B30" s="163"/>
    </row>
  </sheetData>
  <mergeCells count="16">
    <mergeCell ref="B5:I5"/>
    <mergeCell ref="J5:M5"/>
    <mergeCell ref="C28:I28"/>
    <mergeCell ref="C29:I29"/>
    <mergeCell ref="F6:G6"/>
    <mergeCell ref="H6:I6"/>
    <mergeCell ref="M6:M7"/>
    <mergeCell ref="J6:J7"/>
    <mergeCell ref="K6:K7"/>
    <mergeCell ref="L6:L7"/>
    <mergeCell ref="C25:D25"/>
    <mergeCell ref="B27:C27"/>
    <mergeCell ref="B6:B7"/>
    <mergeCell ref="C6:C7"/>
    <mergeCell ref="D6:D7"/>
    <mergeCell ref="E6:E7"/>
  </mergeCells>
  <printOptions horizontalCentered="1"/>
  <pageMargins left="0" right="0" top="0.75" bottom="0.75" header="0.3" footer="0.3"/>
  <pageSetup paperSize="9" scale="6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G11"/>
  <sheetViews>
    <sheetView workbookViewId="0">
      <selection activeCell="C14" sqref="C14"/>
    </sheetView>
  </sheetViews>
  <sheetFormatPr defaultRowHeight="15"/>
  <cols>
    <col min="1" max="1" width="30" style="277" customWidth="1"/>
    <col min="2" max="2" width="12.5703125" style="277" customWidth="1"/>
    <col min="3" max="3" width="12.42578125" style="277" customWidth="1"/>
    <col min="4" max="4" width="14.28515625" style="277" customWidth="1"/>
    <col min="5" max="5" width="20" style="277" customWidth="1"/>
    <col min="6" max="7" width="9" style="276" bestFit="1" customWidth="1"/>
    <col min="8" max="16384" width="9.140625" style="277"/>
  </cols>
  <sheetData>
    <row r="3" spans="1:5" ht="26.25">
      <c r="A3" s="300" t="s">
        <v>219</v>
      </c>
      <c r="B3" s="300"/>
      <c r="C3" s="300"/>
      <c r="D3" s="300"/>
      <c r="E3" s="300"/>
    </row>
    <row r="4" spans="1:5" ht="18.75">
      <c r="A4" s="281" t="s">
        <v>214</v>
      </c>
      <c r="B4" s="301" t="s">
        <v>217</v>
      </c>
      <c r="C4" s="301"/>
      <c r="D4" s="302" t="s">
        <v>218</v>
      </c>
      <c r="E4" s="302"/>
    </row>
    <row r="5" spans="1:5" ht="30">
      <c r="A5" s="282" t="s">
        <v>157</v>
      </c>
      <c r="B5" s="298">
        <v>6528600</v>
      </c>
      <c r="C5" s="298"/>
      <c r="D5" s="299">
        <v>4522911</v>
      </c>
      <c r="E5" s="299"/>
    </row>
    <row r="6" spans="1:5" ht="30">
      <c r="A6" s="282" t="s">
        <v>215</v>
      </c>
      <c r="B6" s="298"/>
      <c r="C6" s="298"/>
      <c r="D6" s="299"/>
      <c r="E6" s="299"/>
    </row>
    <row r="7" spans="1:5">
      <c r="A7" s="282" t="s">
        <v>166</v>
      </c>
      <c r="B7" s="298"/>
      <c r="C7" s="298"/>
      <c r="D7" s="299"/>
      <c r="E7" s="299"/>
    </row>
    <row r="8" spans="1:5">
      <c r="A8" s="282" t="s">
        <v>172</v>
      </c>
      <c r="B8" s="298"/>
      <c r="C8" s="298"/>
      <c r="D8" s="299"/>
      <c r="E8" s="299"/>
    </row>
    <row r="9" spans="1:5">
      <c r="A9" s="282" t="s">
        <v>181</v>
      </c>
      <c r="B9" s="298"/>
      <c r="C9" s="298"/>
      <c r="D9" s="299"/>
      <c r="E9" s="299"/>
    </row>
    <row r="10" spans="1:5">
      <c r="A10" s="282" t="s">
        <v>216</v>
      </c>
      <c r="B10" s="298"/>
      <c r="C10" s="298"/>
      <c r="D10" s="299"/>
      <c r="E10" s="299"/>
    </row>
    <row r="11" spans="1:5" ht="18.75">
      <c r="A11" s="279"/>
      <c r="B11" s="280"/>
      <c r="C11" s="278"/>
      <c r="D11" s="280"/>
      <c r="E11" s="278"/>
    </row>
  </sheetData>
  <mergeCells count="5">
    <mergeCell ref="B5:C10"/>
    <mergeCell ref="D5:E10"/>
    <mergeCell ref="A3:E3"/>
    <mergeCell ref="B4:C4"/>
    <mergeCell ref="D4:E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39"/>
  <sheetViews>
    <sheetView view="pageBreakPreview" zoomScaleNormal="100" zoomScaleSheetLayoutView="100" workbookViewId="0">
      <selection activeCell="C145" sqref="C145"/>
    </sheetView>
  </sheetViews>
  <sheetFormatPr defaultColWidth="9.140625" defaultRowHeight="12.75"/>
  <cols>
    <col min="1" max="1" width="6.140625" style="5" customWidth="1"/>
    <col min="2" max="2" width="55.42578125" style="5" customWidth="1"/>
    <col min="3" max="3" width="10" style="5" customWidth="1"/>
    <col min="4" max="4" width="7.28515625" style="23" bestFit="1" customWidth="1"/>
    <col min="5" max="5" width="6.7109375" style="5" bestFit="1" customWidth="1"/>
    <col min="6" max="6" width="9.140625" style="77" bestFit="1" customWidth="1"/>
    <col min="7" max="16384" width="9.140625" style="5"/>
  </cols>
  <sheetData>
    <row r="1" spans="1:6">
      <c r="A1" s="1"/>
      <c r="B1" s="1"/>
      <c r="C1" s="2"/>
      <c r="D1" s="3"/>
      <c r="E1" s="2"/>
      <c r="F1" s="4"/>
    </row>
    <row r="2" spans="1:6">
      <c r="A2" s="6" t="s">
        <v>23</v>
      </c>
      <c r="B2" s="1"/>
      <c r="C2" s="2"/>
      <c r="D2" s="3"/>
      <c r="E2" s="2"/>
      <c r="F2" s="4"/>
    </row>
    <row r="3" spans="1:6">
      <c r="A3" s="6" t="s">
        <v>17</v>
      </c>
      <c r="B3" s="1"/>
      <c r="C3" s="2"/>
      <c r="D3" s="3"/>
      <c r="E3" s="2"/>
      <c r="F3" s="4"/>
    </row>
    <row r="4" spans="1:6">
      <c r="A4" s="1"/>
      <c r="B4" s="1"/>
      <c r="C4" s="2"/>
      <c r="D4" s="3"/>
      <c r="E4" s="2"/>
      <c r="F4" s="4"/>
    </row>
    <row r="5" spans="1:6" s="11" customFormat="1">
      <c r="A5" s="7" t="s">
        <v>34</v>
      </c>
      <c r="B5" s="8" t="s">
        <v>0</v>
      </c>
      <c r="C5" s="7" t="s">
        <v>1</v>
      </c>
      <c r="D5" s="9" t="s">
        <v>3</v>
      </c>
      <c r="E5" s="7" t="s">
        <v>4</v>
      </c>
      <c r="F5" s="10" t="s">
        <v>5</v>
      </c>
    </row>
    <row r="6" spans="1:6">
      <c r="A6" s="2"/>
      <c r="B6" s="12"/>
      <c r="C6" s="2"/>
      <c r="D6" s="13"/>
      <c r="E6" s="14"/>
      <c r="F6" s="10"/>
    </row>
    <row r="7" spans="1:6">
      <c r="A7" s="15">
        <v>1</v>
      </c>
      <c r="B7" s="16" t="s">
        <v>24</v>
      </c>
      <c r="C7" s="2"/>
      <c r="D7" s="13"/>
      <c r="E7" s="2"/>
      <c r="F7" s="17"/>
    </row>
    <row r="8" spans="1:6">
      <c r="A8" s="7"/>
      <c r="B8" s="16"/>
      <c r="C8" s="2"/>
      <c r="D8" s="13"/>
      <c r="E8" s="2"/>
      <c r="F8" s="17"/>
    </row>
    <row r="9" spans="1:6">
      <c r="A9" s="7">
        <v>1.1000000000000001</v>
      </c>
      <c r="B9" s="16" t="s">
        <v>18</v>
      </c>
      <c r="C9" s="2"/>
      <c r="D9" s="13"/>
      <c r="E9" s="2"/>
      <c r="F9" s="17"/>
    </row>
    <row r="10" spans="1:6">
      <c r="A10" s="7"/>
      <c r="B10" s="1" t="s">
        <v>92</v>
      </c>
      <c r="C10" s="2"/>
      <c r="D10" s="13"/>
      <c r="E10" s="2"/>
      <c r="F10" s="17"/>
    </row>
    <row r="11" spans="1:6">
      <c r="A11" s="7"/>
      <c r="B11" s="1" t="s">
        <v>48</v>
      </c>
      <c r="C11" s="2"/>
      <c r="D11" s="13"/>
      <c r="E11" s="2"/>
      <c r="F11" s="17"/>
    </row>
    <row r="12" spans="1:6">
      <c r="A12" s="7"/>
      <c r="B12" s="1" t="s">
        <v>35</v>
      </c>
      <c r="C12" s="2"/>
      <c r="D12" s="13"/>
      <c r="E12" s="2"/>
      <c r="F12" s="17"/>
    </row>
    <row r="13" spans="1:6">
      <c r="A13" s="7"/>
      <c r="B13" s="1" t="s">
        <v>36</v>
      </c>
      <c r="C13" s="2"/>
      <c r="D13" s="13"/>
      <c r="E13" s="2"/>
      <c r="F13" s="17"/>
    </row>
    <row r="14" spans="1:6">
      <c r="A14" s="2"/>
      <c r="B14" s="18" t="s">
        <v>53</v>
      </c>
      <c r="C14" s="19" t="s">
        <v>2</v>
      </c>
      <c r="D14" s="20">
        <v>5665</v>
      </c>
      <c r="E14" s="19"/>
      <c r="F14" s="21"/>
    </row>
    <row r="15" spans="1:6">
      <c r="A15" s="2"/>
      <c r="B15" s="18" t="s">
        <v>54</v>
      </c>
      <c r="C15" s="19" t="s">
        <v>2</v>
      </c>
      <c r="D15" s="20">
        <v>500</v>
      </c>
      <c r="E15" s="19"/>
      <c r="F15" s="21"/>
    </row>
    <row r="16" spans="1:6">
      <c r="A16" s="7"/>
      <c r="B16" s="18" t="s">
        <v>55</v>
      </c>
      <c r="C16" s="19" t="s">
        <v>2</v>
      </c>
      <c r="D16" s="22">
        <v>200</v>
      </c>
      <c r="E16" s="19"/>
      <c r="F16" s="21"/>
    </row>
    <row r="17" spans="1:6">
      <c r="A17" s="7"/>
      <c r="B17" s="12"/>
      <c r="C17" s="2"/>
      <c r="D17" s="13"/>
      <c r="E17" s="2"/>
      <c r="F17" s="17"/>
    </row>
    <row r="18" spans="1:6">
      <c r="A18" s="7">
        <v>1.2</v>
      </c>
      <c r="B18" s="16" t="s">
        <v>19</v>
      </c>
      <c r="C18" s="2"/>
      <c r="E18" s="2"/>
      <c r="F18" s="17"/>
    </row>
    <row r="19" spans="1:6">
      <c r="A19" s="7"/>
      <c r="B19" s="1" t="s">
        <v>110</v>
      </c>
      <c r="C19" s="2"/>
      <c r="E19" s="2"/>
      <c r="F19" s="17"/>
    </row>
    <row r="20" spans="1:6">
      <c r="A20" s="7"/>
      <c r="B20" s="1" t="s">
        <v>38</v>
      </c>
      <c r="C20" s="2"/>
      <c r="E20" s="2"/>
      <c r="F20" s="17"/>
    </row>
    <row r="21" spans="1:6">
      <c r="A21" s="7"/>
      <c r="B21" s="24" t="s">
        <v>37</v>
      </c>
      <c r="C21" s="2"/>
      <c r="E21" s="2"/>
      <c r="F21" s="17"/>
    </row>
    <row r="22" spans="1:6">
      <c r="A22" s="7"/>
      <c r="B22" s="1" t="s">
        <v>111</v>
      </c>
      <c r="C22" s="2"/>
      <c r="E22" s="2"/>
      <c r="F22" s="17"/>
    </row>
    <row r="23" spans="1:6">
      <c r="A23" s="2" t="s">
        <v>12</v>
      </c>
      <c r="B23" s="18" t="s">
        <v>56</v>
      </c>
      <c r="C23" s="19" t="s">
        <v>2</v>
      </c>
      <c r="D23" s="20">
        <v>8000</v>
      </c>
      <c r="E23" s="19"/>
      <c r="F23" s="21"/>
    </row>
    <row r="24" spans="1:6">
      <c r="A24" s="2" t="s">
        <v>11</v>
      </c>
      <c r="B24" s="25" t="s">
        <v>57</v>
      </c>
      <c r="C24" s="26" t="s">
        <v>2</v>
      </c>
      <c r="D24" s="20">
        <v>6700</v>
      </c>
      <c r="E24" s="26"/>
      <c r="F24" s="21"/>
    </row>
    <row r="25" spans="1:6">
      <c r="A25" s="2"/>
      <c r="B25" s="12"/>
      <c r="C25" s="2"/>
      <c r="D25" s="27"/>
      <c r="E25" s="2"/>
      <c r="F25" s="17"/>
    </row>
    <row r="26" spans="1:6">
      <c r="A26" s="7">
        <v>1.3</v>
      </c>
      <c r="B26" s="16" t="s">
        <v>58</v>
      </c>
      <c r="C26" s="2"/>
      <c r="E26" s="2"/>
      <c r="F26" s="17"/>
    </row>
    <row r="27" spans="1:6" ht="76.5">
      <c r="A27" s="28" t="s">
        <v>12</v>
      </c>
      <c r="B27" s="18" t="s">
        <v>98</v>
      </c>
      <c r="C27" s="19" t="s">
        <v>2</v>
      </c>
      <c r="D27" s="20">
        <v>7000</v>
      </c>
      <c r="E27" s="19"/>
      <c r="F27" s="21"/>
    </row>
    <row r="28" spans="1:6">
      <c r="A28" s="2"/>
      <c r="B28" s="12"/>
      <c r="C28" s="2"/>
      <c r="E28" s="2"/>
      <c r="F28" s="17"/>
    </row>
    <row r="29" spans="1:6">
      <c r="A29" s="2" t="s">
        <v>11</v>
      </c>
      <c r="B29" s="16" t="s">
        <v>78</v>
      </c>
      <c r="E29" s="2"/>
      <c r="F29" s="17"/>
    </row>
    <row r="30" spans="1:6" ht="63.75">
      <c r="A30" s="2"/>
      <c r="B30" s="29" t="s">
        <v>105</v>
      </c>
      <c r="C30" s="19" t="s">
        <v>2</v>
      </c>
      <c r="D30" s="20">
        <v>3100</v>
      </c>
      <c r="E30" s="19"/>
      <c r="F30" s="21"/>
    </row>
    <row r="31" spans="1:6">
      <c r="A31" s="2"/>
      <c r="B31" s="30"/>
      <c r="C31" s="30"/>
      <c r="D31" s="30"/>
      <c r="E31" s="2"/>
      <c r="F31" s="17"/>
    </row>
    <row r="32" spans="1:6">
      <c r="A32" s="7">
        <v>1.4</v>
      </c>
      <c r="B32" s="31" t="s">
        <v>8</v>
      </c>
      <c r="C32" s="2"/>
      <c r="E32" s="2"/>
      <c r="F32" s="17"/>
    </row>
    <row r="33" spans="1:6" ht="38.25">
      <c r="A33" s="7"/>
      <c r="B33" s="12" t="s">
        <v>99</v>
      </c>
      <c r="C33" s="2"/>
      <c r="E33" s="2"/>
      <c r="F33" s="17"/>
    </row>
    <row r="34" spans="1:6">
      <c r="A34" s="2" t="s">
        <v>12</v>
      </c>
      <c r="B34" s="32" t="s">
        <v>60</v>
      </c>
      <c r="C34" s="19" t="s">
        <v>2</v>
      </c>
      <c r="D34" s="20">
        <v>5000</v>
      </c>
      <c r="E34" s="19"/>
      <c r="F34" s="21"/>
    </row>
    <row r="35" spans="1:6">
      <c r="A35" s="2" t="s">
        <v>11</v>
      </c>
      <c r="B35" s="18" t="s">
        <v>56</v>
      </c>
      <c r="C35" s="19" t="s">
        <v>2</v>
      </c>
      <c r="D35" s="20">
        <v>18500</v>
      </c>
      <c r="E35" s="19"/>
      <c r="F35" s="21"/>
    </row>
    <row r="36" spans="1:6">
      <c r="A36" s="2"/>
      <c r="B36" s="18"/>
      <c r="C36" s="19"/>
      <c r="D36" s="20"/>
      <c r="E36" s="19"/>
      <c r="F36" s="21"/>
    </row>
    <row r="37" spans="1:6">
      <c r="A37" s="2"/>
      <c r="B37" s="33" t="s">
        <v>89</v>
      </c>
      <c r="C37" s="19"/>
      <c r="D37" s="20"/>
      <c r="E37" s="19"/>
      <c r="F37" s="21"/>
    </row>
    <row r="38" spans="1:6" ht="38.25">
      <c r="A38" s="7" t="s">
        <v>39</v>
      </c>
      <c r="B38" s="25" t="s">
        <v>93</v>
      </c>
      <c r="C38" s="26" t="s">
        <v>2</v>
      </c>
      <c r="D38" s="20">
        <v>6700</v>
      </c>
      <c r="E38" s="26"/>
      <c r="F38" s="21"/>
    </row>
    <row r="39" spans="1:6">
      <c r="A39" s="2"/>
      <c r="B39" s="12"/>
      <c r="C39" s="2"/>
      <c r="D39" s="27"/>
      <c r="E39" s="2"/>
      <c r="F39" s="17"/>
    </row>
    <row r="40" spans="1:6">
      <c r="A40" s="7">
        <v>1.5</v>
      </c>
      <c r="B40" s="34" t="s">
        <v>70</v>
      </c>
      <c r="C40" s="2"/>
      <c r="E40" s="2"/>
      <c r="F40" s="17"/>
    </row>
    <row r="41" spans="1:6">
      <c r="A41" s="7"/>
      <c r="B41" s="34"/>
      <c r="C41" s="2"/>
      <c r="E41" s="2"/>
      <c r="F41" s="17"/>
    </row>
    <row r="42" spans="1:6">
      <c r="A42" s="7" t="s">
        <v>64</v>
      </c>
      <c r="B42" s="34" t="s">
        <v>80</v>
      </c>
      <c r="C42" s="2"/>
      <c r="E42" s="2"/>
      <c r="F42" s="17"/>
    </row>
    <row r="43" spans="1:6" ht="76.5">
      <c r="A43" s="7"/>
      <c r="B43" s="35" t="s">
        <v>94</v>
      </c>
      <c r="C43" s="2"/>
      <c r="E43" s="2"/>
      <c r="F43" s="17"/>
    </row>
    <row r="44" spans="1:6">
      <c r="A44" s="2" t="s">
        <v>12</v>
      </c>
      <c r="B44" s="36" t="s">
        <v>81</v>
      </c>
      <c r="C44" s="19" t="s">
        <v>2</v>
      </c>
      <c r="D44" s="20">
        <v>1000</v>
      </c>
      <c r="E44" s="19"/>
      <c r="F44" s="21"/>
    </row>
    <row r="46" spans="1:6">
      <c r="A46" s="2"/>
      <c r="B46" s="37"/>
      <c r="C46" s="2"/>
      <c r="E46" s="2"/>
      <c r="F46" s="17"/>
    </row>
    <row r="47" spans="1:6">
      <c r="A47" s="7" t="s">
        <v>65</v>
      </c>
      <c r="B47" s="34" t="s">
        <v>82</v>
      </c>
      <c r="C47" s="2"/>
      <c r="E47" s="2"/>
      <c r="F47" s="17"/>
    </row>
    <row r="48" spans="1:6" ht="84.75" customHeight="1">
      <c r="A48" s="7"/>
      <c r="B48" s="35" t="s">
        <v>95</v>
      </c>
      <c r="C48" s="2"/>
      <c r="E48" s="2"/>
      <c r="F48" s="17"/>
    </row>
    <row r="49" spans="1:6">
      <c r="A49" s="2" t="s">
        <v>12</v>
      </c>
      <c r="B49" s="36" t="s">
        <v>15</v>
      </c>
      <c r="C49" s="19" t="s">
        <v>2</v>
      </c>
      <c r="D49" s="20">
        <v>1350</v>
      </c>
      <c r="E49" s="19"/>
      <c r="F49" s="21"/>
    </row>
    <row r="50" spans="1:6">
      <c r="A50" s="2" t="s">
        <v>11</v>
      </c>
      <c r="B50" s="36" t="s">
        <v>14</v>
      </c>
      <c r="C50" s="19" t="s">
        <v>2</v>
      </c>
      <c r="D50" s="20">
        <v>4500</v>
      </c>
      <c r="E50" s="19"/>
      <c r="F50" s="21"/>
    </row>
    <row r="51" spans="1:6">
      <c r="A51" s="2"/>
      <c r="B51" s="1"/>
      <c r="C51" s="2"/>
      <c r="E51" s="2"/>
      <c r="F51" s="17"/>
    </row>
    <row r="52" spans="1:6">
      <c r="A52" s="7" t="s">
        <v>66</v>
      </c>
      <c r="B52" s="16" t="s">
        <v>22</v>
      </c>
      <c r="C52" s="2"/>
      <c r="E52" s="2"/>
      <c r="F52" s="17"/>
    </row>
    <row r="53" spans="1:6" ht="89.25" customHeight="1">
      <c r="A53" s="7"/>
      <c r="B53" s="35" t="s">
        <v>96</v>
      </c>
      <c r="C53" s="2"/>
      <c r="E53" s="2"/>
      <c r="F53" s="17"/>
    </row>
    <row r="54" spans="1:6">
      <c r="A54" s="2" t="s">
        <v>12</v>
      </c>
      <c r="B54" s="18" t="s">
        <v>13</v>
      </c>
      <c r="C54" s="19" t="s">
        <v>2</v>
      </c>
      <c r="D54" s="20">
        <v>15750</v>
      </c>
      <c r="E54" s="19"/>
      <c r="F54" s="21"/>
    </row>
    <row r="55" spans="1:6">
      <c r="A55" s="2"/>
      <c r="B55" s="38"/>
      <c r="C55" s="39"/>
      <c r="D55" s="27"/>
      <c r="E55" s="39"/>
      <c r="F55" s="17"/>
    </row>
    <row r="56" spans="1:6">
      <c r="A56" s="7" t="s">
        <v>67</v>
      </c>
      <c r="B56" s="16" t="s">
        <v>83</v>
      </c>
      <c r="C56" s="2"/>
      <c r="E56" s="2"/>
      <c r="F56" s="17"/>
    </row>
    <row r="57" spans="1:6" ht="60" customHeight="1">
      <c r="A57" s="7"/>
      <c r="B57" s="40" t="s">
        <v>100</v>
      </c>
      <c r="C57" s="2"/>
      <c r="E57" s="2"/>
      <c r="F57" s="17"/>
    </row>
    <row r="58" spans="1:6">
      <c r="A58" s="2" t="s">
        <v>11</v>
      </c>
      <c r="B58" s="18" t="s">
        <v>45</v>
      </c>
      <c r="C58" s="19" t="s">
        <v>2</v>
      </c>
      <c r="D58" s="20">
        <v>260</v>
      </c>
      <c r="E58" s="19"/>
      <c r="F58" s="21"/>
    </row>
    <row r="59" spans="1:6">
      <c r="A59" s="2"/>
      <c r="B59" s="12"/>
      <c r="C59" s="2"/>
      <c r="D59" s="27"/>
      <c r="E59" s="2"/>
      <c r="F59" s="17"/>
    </row>
    <row r="60" spans="1:6">
      <c r="A60" s="7" t="s">
        <v>71</v>
      </c>
      <c r="B60" s="16" t="s">
        <v>72</v>
      </c>
      <c r="C60" s="2"/>
      <c r="D60" s="27"/>
      <c r="E60" s="2"/>
      <c r="F60" s="17"/>
    </row>
    <row r="61" spans="1:6">
      <c r="A61" s="28"/>
      <c r="B61" s="1"/>
      <c r="C61" s="2"/>
      <c r="D61" s="27"/>
      <c r="E61" s="2"/>
      <c r="F61" s="17"/>
    </row>
    <row r="62" spans="1:6" ht="38.25">
      <c r="A62" s="28" t="s">
        <v>97</v>
      </c>
      <c r="B62" s="41" t="s">
        <v>112</v>
      </c>
      <c r="C62" s="2"/>
      <c r="D62" s="27"/>
      <c r="E62" s="2"/>
      <c r="F62" s="17"/>
    </row>
    <row r="63" spans="1:6">
      <c r="A63" s="28" t="s">
        <v>73</v>
      </c>
      <c r="B63" s="42" t="s">
        <v>75</v>
      </c>
      <c r="C63" s="2"/>
      <c r="D63" s="27"/>
      <c r="E63" s="2"/>
      <c r="F63" s="17"/>
    </row>
    <row r="64" spans="1:6" ht="38.25">
      <c r="A64" s="28"/>
      <c r="B64" s="41" t="s">
        <v>90</v>
      </c>
      <c r="C64" s="2"/>
      <c r="D64" s="27"/>
      <c r="E64" s="2"/>
      <c r="F64" s="17"/>
    </row>
    <row r="65" spans="1:6">
      <c r="A65" s="2" t="s">
        <v>74</v>
      </c>
      <c r="B65" s="18" t="s">
        <v>85</v>
      </c>
      <c r="C65" s="19" t="s">
        <v>6</v>
      </c>
      <c r="D65" s="20">
        <v>17</v>
      </c>
      <c r="E65" s="19"/>
      <c r="F65" s="21"/>
    </row>
    <row r="66" spans="1:6">
      <c r="A66" s="2" t="s">
        <v>76</v>
      </c>
      <c r="B66" s="18" t="s">
        <v>84</v>
      </c>
      <c r="C66" s="19" t="s">
        <v>6</v>
      </c>
      <c r="D66" s="20">
        <v>21</v>
      </c>
      <c r="E66" s="19"/>
      <c r="F66" s="21"/>
    </row>
    <row r="67" spans="1:6">
      <c r="A67" s="7"/>
      <c r="B67" s="31"/>
      <c r="C67" s="2"/>
      <c r="E67" s="2"/>
      <c r="F67" s="17"/>
    </row>
    <row r="68" spans="1:6">
      <c r="A68" s="15">
        <v>1.6</v>
      </c>
      <c r="B68" s="43" t="s">
        <v>79</v>
      </c>
      <c r="C68" s="2"/>
      <c r="D68" s="27"/>
      <c r="E68" s="2"/>
      <c r="F68" s="17"/>
    </row>
    <row r="69" spans="1:6">
      <c r="A69" s="15" t="s">
        <v>12</v>
      </c>
      <c r="B69" s="32" t="s">
        <v>61</v>
      </c>
      <c r="C69" s="19" t="s">
        <v>2</v>
      </c>
      <c r="D69" s="20">
        <v>765</v>
      </c>
      <c r="E69" s="19"/>
      <c r="F69" s="21"/>
    </row>
    <row r="70" spans="1:6">
      <c r="A70" s="15" t="s">
        <v>11</v>
      </c>
      <c r="B70" s="44" t="s">
        <v>102</v>
      </c>
      <c r="C70" s="26" t="s">
        <v>2</v>
      </c>
      <c r="D70" s="45">
        <v>350</v>
      </c>
      <c r="E70" s="26"/>
      <c r="F70" s="46"/>
    </row>
    <row r="71" spans="1:6">
      <c r="A71" s="15" t="s">
        <v>39</v>
      </c>
      <c r="B71" s="44" t="s">
        <v>62</v>
      </c>
      <c r="C71" s="26" t="s">
        <v>2</v>
      </c>
      <c r="D71" s="45">
        <v>265</v>
      </c>
      <c r="E71" s="26"/>
      <c r="F71" s="46"/>
    </row>
    <row r="72" spans="1:6">
      <c r="A72" s="2" t="s">
        <v>11</v>
      </c>
      <c r="B72" s="18" t="s">
        <v>59</v>
      </c>
      <c r="C72" s="19" t="s">
        <v>2</v>
      </c>
      <c r="D72" s="20">
        <v>26000</v>
      </c>
      <c r="E72" s="19"/>
      <c r="F72" s="21"/>
    </row>
    <row r="73" spans="1:6">
      <c r="A73" s="2"/>
      <c r="B73" s="12"/>
      <c r="C73" s="2"/>
      <c r="D73" s="27"/>
      <c r="E73" s="2"/>
      <c r="F73" s="17"/>
    </row>
    <row r="74" spans="1:6">
      <c r="A74" s="15">
        <v>1.7</v>
      </c>
      <c r="B74" s="8" t="s">
        <v>20</v>
      </c>
      <c r="C74" s="2"/>
      <c r="E74" s="2"/>
      <c r="F74" s="17"/>
    </row>
    <row r="75" spans="1:6">
      <c r="A75" s="2"/>
      <c r="B75" s="47" t="s">
        <v>106</v>
      </c>
      <c r="C75" s="2"/>
      <c r="D75" s="27"/>
      <c r="E75" s="2"/>
      <c r="F75" s="17"/>
    </row>
    <row r="76" spans="1:6" ht="51">
      <c r="A76" s="2"/>
      <c r="B76" s="41" t="s">
        <v>108</v>
      </c>
      <c r="C76" s="2"/>
      <c r="D76" s="27"/>
      <c r="E76" s="2"/>
      <c r="F76" s="17"/>
    </row>
    <row r="77" spans="1:6" ht="50.25" customHeight="1">
      <c r="A77" s="2"/>
      <c r="B77" s="40" t="s">
        <v>107</v>
      </c>
      <c r="C77" s="2"/>
      <c r="D77" s="27"/>
      <c r="E77" s="2"/>
      <c r="F77" s="17"/>
    </row>
    <row r="78" spans="1:6" ht="35.25" customHeight="1">
      <c r="A78" s="2"/>
      <c r="B78" s="48" t="s">
        <v>113</v>
      </c>
      <c r="C78" s="19" t="s">
        <v>63</v>
      </c>
      <c r="D78" s="20">
        <v>7</v>
      </c>
      <c r="E78" s="49"/>
      <c r="F78" s="21"/>
    </row>
    <row r="79" spans="1:6" ht="34.5" customHeight="1">
      <c r="A79" s="2"/>
      <c r="B79" s="50" t="s">
        <v>114</v>
      </c>
      <c r="C79" s="26" t="s">
        <v>63</v>
      </c>
      <c r="D79" s="45">
        <v>1</v>
      </c>
      <c r="E79" s="26"/>
      <c r="F79" s="21"/>
    </row>
    <row r="80" spans="1:6" ht="13.5" thickBot="1">
      <c r="A80" s="2"/>
      <c r="B80" s="35"/>
      <c r="C80" s="2"/>
      <c r="D80" s="27"/>
      <c r="E80" s="2"/>
      <c r="F80" s="17"/>
    </row>
    <row r="81" spans="1:6" ht="13.5" thickBot="1">
      <c r="A81" s="2"/>
      <c r="B81" s="51" t="s">
        <v>26</v>
      </c>
      <c r="C81" s="52"/>
      <c r="D81" s="53"/>
      <c r="E81" s="52"/>
      <c r="F81" s="54"/>
    </row>
    <row r="82" spans="1:6">
      <c r="A82" s="2"/>
      <c r="B82" s="12"/>
      <c r="C82" s="2"/>
      <c r="D82" s="13"/>
      <c r="E82" s="2"/>
      <c r="F82" s="17"/>
    </row>
    <row r="83" spans="1:6">
      <c r="A83" s="2"/>
      <c r="B83" s="12"/>
      <c r="C83" s="2"/>
      <c r="D83" s="13"/>
      <c r="E83" s="2"/>
      <c r="F83" s="17"/>
    </row>
    <row r="84" spans="1:6">
      <c r="A84" s="15">
        <v>2</v>
      </c>
      <c r="B84" s="16" t="s">
        <v>25</v>
      </c>
      <c r="C84" s="2"/>
      <c r="D84" s="13"/>
      <c r="E84" s="2"/>
      <c r="F84" s="17"/>
    </row>
    <row r="85" spans="1:6">
      <c r="A85" s="7">
        <v>2.1</v>
      </c>
      <c r="B85" s="8" t="s">
        <v>7</v>
      </c>
      <c r="C85" s="2"/>
      <c r="D85" s="13"/>
      <c r="E85" s="2"/>
      <c r="F85" s="17"/>
    </row>
    <row r="86" spans="1:6" ht="25.5">
      <c r="A86" s="2"/>
      <c r="B86" s="55" t="s">
        <v>103</v>
      </c>
      <c r="C86" s="19" t="s">
        <v>2</v>
      </c>
      <c r="D86" s="20">
        <v>20000</v>
      </c>
      <c r="E86" s="19"/>
      <c r="F86" s="21"/>
    </row>
    <row r="88" spans="1:6">
      <c r="A88" s="7">
        <v>2.2000000000000002</v>
      </c>
      <c r="B88" s="34" t="s">
        <v>21</v>
      </c>
      <c r="C88" s="2"/>
      <c r="E88" s="2"/>
      <c r="F88" s="17"/>
    </row>
    <row r="89" spans="1:6" ht="38.25">
      <c r="A89" s="7"/>
      <c r="B89" s="35" t="s">
        <v>101</v>
      </c>
      <c r="C89" s="2"/>
      <c r="E89" s="2"/>
      <c r="F89" s="17"/>
    </row>
    <row r="90" spans="1:6">
      <c r="A90" s="2"/>
      <c r="B90" s="56" t="s">
        <v>86</v>
      </c>
      <c r="C90" s="19" t="s">
        <v>2</v>
      </c>
      <c r="D90" s="20">
        <v>550</v>
      </c>
      <c r="E90" s="19"/>
      <c r="F90" s="21"/>
    </row>
    <row r="91" spans="1:6">
      <c r="A91" s="2"/>
      <c r="B91" s="24"/>
      <c r="C91" s="2"/>
      <c r="D91" s="27"/>
      <c r="E91" s="2"/>
      <c r="F91" s="17"/>
    </row>
    <row r="92" spans="1:6">
      <c r="A92" s="7">
        <v>2.2999999999999998</v>
      </c>
      <c r="B92" s="8" t="s">
        <v>69</v>
      </c>
      <c r="C92" s="2"/>
      <c r="D92" s="27"/>
      <c r="E92" s="2"/>
      <c r="F92" s="17"/>
    </row>
    <row r="93" spans="1:6">
      <c r="A93" s="2"/>
      <c r="B93" s="56" t="s">
        <v>91</v>
      </c>
      <c r="C93" s="19" t="s">
        <v>2</v>
      </c>
      <c r="D93" s="20">
        <v>150</v>
      </c>
      <c r="E93" s="19"/>
      <c r="F93" s="21"/>
    </row>
    <row r="94" spans="1:6">
      <c r="A94" s="2"/>
      <c r="B94" s="12"/>
      <c r="C94" s="2"/>
      <c r="E94" s="2"/>
      <c r="F94" s="17"/>
    </row>
    <row r="95" spans="1:6">
      <c r="A95" s="7">
        <v>2.2999999999999998</v>
      </c>
      <c r="B95" s="34" t="s">
        <v>9</v>
      </c>
      <c r="C95" s="2"/>
      <c r="E95" s="2"/>
      <c r="F95" s="17"/>
    </row>
    <row r="96" spans="1:6">
      <c r="A96" s="7" t="s">
        <v>12</v>
      </c>
      <c r="B96" s="34" t="s">
        <v>52</v>
      </c>
      <c r="C96" s="2"/>
      <c r="E96" s="2"/>
      <c r="F96" s="17"/>
    </row>
    <row r="97" spans="1:6" ht="45" customHeight="1">
      <c r="A97" s="2"/>
      <c r="B97" s="32" t="s">
        <v>109</v>
      </c>
      <c r="C97" s="19" t="s">
        <v>2</v>
      </c>
      <c r="D97" s="20">
        <v>27500</v>
      </c>
      <c r="E97" s="19"/>
      <c r="F97" s="21"/>
    </row>
    <row r="98" spans="1:6" ht="34.5" customHeight="1">
      <c r="A98" s="2" t="s">
        <v>11</v>
      </c>
      <c r="B98" s="48" t="s">
        <v>47</v>
      </c>
      <c r="C98" s="19" t="s">
        <v>2</v>
      </c>
      <c r="D98" s="20">
        <v>1600</v>
      </c>
      <c r="E98" s="19"/>
      <c r="F98" s="21"/>
    </row>
    <row r="99" spans="1:6" ht="25.5">
      <c r="A99" s="2" t="s">
        <v>39</v>
      </c>
      <c r="B99" s="48" t="s">
        <v>46</v>
      </c>
      <c r="C99" s="19" t="s">
        <v>2</v>
      </c>
      <c r="D99" s="20">
        <v>1250</v>
      </c>
      <c r="E99" s="19"/>
      <c r="F99" s="21"/>
    </row>
    <row r="100" spans="1:6">
      <c r="A100" s="7"/>
      <c r="B100" s="24"/>
      <c r="C100" s="2"/>
      <c r="E100" s="2"/>
      <c r="F100" s="17"/>
    </row>
    <row r="101" spans="1:6" ht="25.5">
      <c r="A101" s="7">
        <v>2.4</v>
      </c>
      <c r="B101" s="57" t="s">
        <v>77</v>
      </c>
      <c r="C101" s="2"/>
      <c r="E101" s="2"/>
      <c r="F101" s="17"/>
    </row>
    <row r="102" spans="1:6">
      <c r="A102" s="7"/>
      <c r="B102" s="32" t="s">
        <v>49</v>
      </c>
      <c r="C102" s="19" t="s">
        <v>2</v>
      </c>
      <c r="D102" s="20">
        <v>7000</v>
      </c>
      <c r="E102" s="19"/>
      <c r="F102" s="21"/>
    </row>
    <row r="103" spans="1:6">
      <c r="A103" s="7">
        <v>2.8</v>
      </c>
      <c r="B103" s="8" t="s">
        <v>10</v>
      </c>
      <c r="C103" s="2"/>
      <c r="D103" s="13"/>
      <c r="E103" s="2"/>
      <c r="F103" s="17"/>
    </row>
    <row r="104" spans="1:6" ht="114.75">
      <c r="A104" s="7"/>
      <c r="B104" s="58" t="s">
        <v>104</v>
      </c>
      <c r="C104" s="58"/>
      <c r="D104" s="59"/>
      <c r="E104" s="2"/>
      <c r="F104" s="17"/>
    </row>
    <row r="105" spans="1:6">
      <c r="A105" s="2"/>
      <c r="B105" s="48" t="s">
        <v>40</v>
      </c>
      <c r="C105" s="19" t="s">
        <v>6</v>
      </c>
      <c r="D105" s="22">
        <v>6</v>
      </c>
      <c r="E105" s="19"/>
      <c r="F105" s="21"/>
    </row>
    <row r="106" spans="1:6">
      <c r="A106" s="2"/>
      <c r="B106" s="50" t="s">
        <v>41</v>
      </c>
      <c r="C106" s="26" t="s">
        <v>6</v>
      </c>
      <c r="D106" s="60">
        <v>9</v>
      </c>
      <c r="E106" s="26"/>
      <c r="F106" s="21"/>
    </row>
    <row r="107" spans="1:6">
      <c r="A107" s="2"/>
      <c r="B107" s="35"/>
      <c r="C107" s="2"/>
      <c r="D107" s="61"/>
      <c r="E107" s="2"/>
      <c r="F107" s="17"/>
    </row>
    <row r="108" spans="1:6">
      <c r="A108" s="7">
        <v>2.9</v>
      </c>
      <c r="B108" s="62" t="s">
        <v>50</v>
      </c>
      <c r="C108" s="2"/>
      <c r="D108" s="13"/>
      <c r="E108" s="2"/>
      <c r="F108" s="17"/>
    </row>
    <row r="109" spans="1:6" ht="25.5">
      <c r="A109" s="2"/>
      <c r="B109" s="48" t="s">
        <v>51</v>
      </c>
      <c r="C109" s="19" t="s">
        <v>2</v>
      </c>
      <c r="D109" s="22">
        <v>950</v>
      </c>
      <c r="E109" s="19"/>
      <c r="F109" s="21"/>
    </row>
    <row r="110" spans="1:6" ht="25.5">
      <c r="A110" s="7">
        <v>2.7</v>
      </c>
      <c r="B110" s="48" t="s">
        <v>68</v>
      </c>
      <c r="C110" s="19" t="s">
        <v>2</v>
      </c>
      <c r="D110" s="22">
        <v>300</v>
      </c>
      <c r="E110" s="19"/>
      <c r="F110" s="21"/>
    </row>
    <row r="111" spans="1:6">
      <c r="A111" s="7"/>
      <c r="B111" s="35"/>
      <c r="C111" s="2"/>
      <c r="D111" s="13"/>
      <c r="E111" s="2"/>
      <c r="F111" s="17"/>
    </row>
    <row r="112" spans="1:6">
      <c r="A112" s="7">
        <v>2.9</v>
      </c>
      <c r="B112" s="62" t="s">
        <v>87</v>
      </c>
      <c r="C112" s="2"/>
      <c r="D112" s="13"/>
      <c r="E112" s="2"/>
      <c r="F112" s="17"/>
    </row>
    <row r="113" spans="1:6">
      <c r="A113" s="2" t="s">
        <v>12</v>
      </c>
      <c r="B113" s="18" t="s">
        <v>88</v>
      </c>
      <c r="C113" s="19" t="s">
        <v>16</v>
      </c>
      <c r="D113" s="20">
        <v>3500</v>
      </c>
      <c r="E113" s="19"/>
      <c r="F113" s="21"/>
    </row>
    <row r="114" spans="1:6">
      <c r="A114" s="2"/>
      <c r="B114" s="36"/>
      <c r="C114" s="19"/>
      <c r="D114" s="20"/>
      <c r="E114" s="19"/>
      <c r="F114" s="21"/>
    </row>
    <row r="115" spans="1:6" ht="13.5" thickBot="1">
      <c r="A115" s="7"/>
      <c r="B115" s="35"/>
      <c r="C115" s="2"/>
      <c r="D115" s="13"/>
      <c r="E115" s="2"/>
      <c r="F115" s="17"/>
    </row>
    <row r="116" spans="1:6" ht="13.5" thickBot="1">
      <c r="A116" s="2"/>
      <c r="B116" s="63" t="s">
        <v>27</v>
      </c>
      <c r="C116" s="52"/>
      <c r="D116" s="53"/>
      <c r="E116" s="52"/>
      <c r="F116" s="54"/>
    </row>
    <row r="117" spans="1:6">
      <c r="A117" s="2"/>
      <c r="B117" s="8"/>
      <c r="C117" s="7"/>
      <c r="D117" s="9"/>
      <c r="E117" s="7"/>
      <c r="F117" s="64"/>
    </row>
    <row r="118" spans="1:6">
      <c r="E118" s="14"/>
      <c r="F118" s="10"/>
    </row>
    <row r="119" spans="1:6">
      <c r="A119" s="65">
        <v>3</v>
      </c>
      <c r="B119" s="11" t="s">
        <v>42</v>
      </c>
      <c r="E119" s="14"/>
      <c r="F119" s="10"/>
    </row>
    <row r="120" spans="1:6">
      <c r="A120" s="66"/>
      <c r="B120" s="11"/>
      <c r="E120" s="14"/>
      <c r="F120" s="10"/>
    </row>
    <row r="121" spans="1:6">
      <c r="A121" s="66">
        <v>3.1</v>
      </c>
      <c r="B121" s="67" t="s">
        <v>28</v>
      </c>
      <c r="C121" s="49" t="s">
        <v>2</v>
      </c>
      <c r="D121" s="68">
        <v>5500</v>
      </c>
      <c r="E121" s="19"/>
      <c r="F121" s="21"/>
    </row>
    <row r="122" spans="1:6">
      <c r="A122" s="66"/>
      <c r="B122" s="11"/>
      <c r="C122" s="69"/>
      <c r="D122" s="70"/>
      <c r="E122" s="2"/>
      <c r="F122" s="17"/>
    </row>
    <row r="123" spans="1:6">
      <c r="A123" s="66">
        <v>3.2</v>
      </c>
      <c r="B123" s="67" t="s">
        <v>43</v>
      </c>
      <c r="C123" s="49" t="s">
        <v>2</v>
      </c>
      <c r="D123" s="68">
        <v>2500</v>
      </c>
      <c r="E123" s="19"/>
      <c r="F123" s="21"/>
    </row>
    <row r="124" spans="1:6">
      <c r="A124" s="66"/>
      <c r="B124" s="11"/>
      <c r="C124" s="69"/>
      <c r="E124" s="2"/>
      <c r="F124" s="17"/>
    </row>
    <row r="125" spans="1:6">
      <c r="A125" s="66">
        <v>3.3</v>
      </c>
      <c r="B125" s="67" t="s">
        <v>44</v>
      </c>
      <c r="C125" s="49" t="s">
        <v>6</v>
      </c>
      <c r="D125" s="20">
        <v>30</v>
      </c>
      <c r="E125" s="19"/>
      <c r="F125" s="21"/>
    </row>
    <row r="126" spans="1:6">
      <c r="A126" s="66"/>
      <c r="B126" s="11"/>
      <c r="C126" s="69"/>
      <c r="E126" s="2"/>
      <c r="F126" s="17"/>
    </row>
    <row r="127" spans="1:6">
      <c r="A127" s="66">
        <v>3.4</v>
      </c>
      <c r="B127" s="67" t="s">
        <v>31</v>
      </c>
      <c r="C127" s="49" t="s">
        <v>6</v>
      </c>
      <c r="D127" s="20">
        <v>2</v>
      </c>
      <c r="E127" s="19"/>
      <c r="F127" s="21"/>
    </row>
    <row r="128" spans="1:6" ht="13.5" thickBot="1">
      <c r="A128" s="66"/>
      <c r="B128" s="11"/>
      <c r="C128" s="69"/>
      <c r="E128" s="2"/>
      <c r="F128" s="17"/>
    </row>
    <row r="129" spans="1:6" ht="13.5" thickBot="1">
      <c r="B129" s="71" t="s">
        <v>29</v>
      </c>
      <c r="C129" s="72"/>
      <c r="D129" s="73"/>
      <c r="E129" s="74"/>
      <c r="F129" s="75"/>
    </row>
    <row r="130" spans="1:6">
      <c r="B130" s="11"/>
      <c r="C130" s="11"/>
      <c r="D130" s="76"/>
      <c r="E130" s="14"/>
      <c r="F130" s="10"/>
    </row>
    <row r="131" spans="1:6">
      <c r="B131" s="11" t="s">
        <v>32</v>
      </c>
      <c r="D131" s="70"/>
    </row>
    <row r="132" spans="1:6" ht="13.5" thickBot="1">
      <c r="B132" s="11"/>
      <c r="D132" s="70"/>
    </row>
    <row r="133" spans="1:6" ht="13.5" thickBot="1">
      <c r="A133" s="66">
        <v>1</v>
      </c>
      <c r="B133" s="71" t="s">
        <v>24</v>
      </c>
      <c r="C133" s="72"/>
      <c r="D133" s="78"/>
      <c r="E133" s="72"/>
      <c r="F133" s="79"/>
    </row>
    <row r="134" spans="1:6" ht="13.5" thickBot="1">
      <c r="D134" s="70"/>
    </row>
    <row r="135" spans="1:6" ht="13.5" thickBot="1">
      <c r="A135" s="66">
        <v>2</v>
      </c>
      <c r="B135" s="71" t="s">
        <v>25</v>
      </c>
      <c r="C135" s="72"/>
      <c r="D135" s="72"/>
      <c r="E135" s="72"/>
      <c r="F135" s="79"/>
    </row>
    <row r="136" spans="1:6" ht="13.5" thickBot="1">
      <c r="D136" s="5"/>
    </row>
    <row r="137" spans="1:6" ht="13.5" thickBot="1">
      <c r="A137" s="66">
        <v>3</v>
      </c>
      <c r="B137" s="71" t="s">
        <v>30</v>
      </c>
      <c r="C137" s="72"/>
      <c r="D137" s="72"/>
      <c r="E137" s="72"/>
      <c r="F137" s="79"/>
    </row>
    <row r="138" spans="1:6" ht="13.5" thickBot="1">
      <c r="D138" s="5"/>
    </row>
    <row r="139" spans="1:6" ht="13.5" thickBot="1">
      <c r="B139" s="71" t="s">
        <v>33</v>
      </c>
      <c r="C139" s="72"/>
      <c r="D139" s="72"/>
      <c r="E139" s="72"/>
      <c r="F139" s="79"/>
    </row>
  </sheetData>
  <pageMargins left="0.7" right="0.7" top="0.75" bottom="0.75" header="0.3" footer="0.3"/>
  <pageSetup paperSize="9" scale="88" orientation="portrait" r:id="rId1"/>
  <headerFooter>
    <oddFooter>&amp;C&amp;1#&amp;"Calibri"&amp;10&amp;K000000 For internal use only</oddFooter>
  </headerFooter>
  <rowBreaks count="3" manualBreakCount="3">
    <brk id="39" max="16383" man="1"/>
    <brk id="67" max="16383" man="1"/>
    <brk id="102"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4" ma:contentTypeDescription="Create a new document." ma:contentTypeScope="" ma:versionID="afe13be8ad4276a6b184077569fe9fe8">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4851b53392c636d8800abd587ba5cd39"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ime xmlns="db23c72c-e112-43fc-8a02-148203d9c31c" xsi:nil="true"/>
  </documentManagement>
</p:properties>
</file>

<file path=customXml/itemProps1.xml><?xml version="1.0" encoding="utf-8"?>
<ds:datastoreItem xmlns:ds="http://schemas.openxmlformats.org/officeDocument/2006/customXml" ds:itemID="{67F44424-BAD9-4F93-815E-5971D0D0AB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B03D19D-68F1-450F-B61D-A06E89075552}">
  <ds:schemaRefs>
    <ds:schemaRef ds:uri="http://schemas.microsoft.com/sharepoint/v3/contenttype/forms"/>
  </ds:schemaRefs>
</ds:datastoreItem>
</file>

<file path=customXml/itemProps3.xml><?xml version="1.0" encoding="utf-8"?>
<ds:datastoreItem xmlns:ds="http://schemas.openxmlformats.org/officeDocument/2006/customXml" ds:itemID="{DF2C421F-02C3-4646-9EB2-84909CF3DEC9}">
  <ds:schemaRefs>
    <ds:schemaRef ds:uri="http://schemas.microsoft.com/office/infopath/2007/PartnerControls"/>
    <ds:schemaRef ds:uri="http://schemas.microsoft.com/office/2006/documentManagement/types"/>
    <ds:schemaRef ds:uri="http://www.w3.org/XML/1998/namespace"/>
    <ds:schemaRef ds:uri="http://schemas.microsoft.com/office/2006/metadata/properties"/>
    <ds:schemaRef ds:uri="2a2a445e-c453-4f04-9b2f-8a0068eac90e"/>
    <ds:schemaRef ds:uri="http://purl.org/dc/dcmitype/"/>
    <ds:schemaRef ds:uri="http://purl.org/dc/elements/1.1/"/>
    <ds:schemaRef ds:uri="http://schemas.openxmlformats.org/package/2006/metadata/core-properties"/>
    <ds:schemaRef ds:uri="db23c72c-e112-43fc-8a02-148203d9c31c"/>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Grand Summary</vt:lpstr>
      <vt:lpstr>HVAC 15th Floor</vt:lpstr>
      <vt:lpstr>HVAC 16th Floor</vt:lpstr>
      <vt:lpstr>Fire 15th Floor</vt:lpstr>
      <vt:lpstr>Fire 16th Floor</vt:lpstr>
      <vt:lpstr>comparison</vt:lpstr>
      <vt:lpstr>BLANK BOQ</vt:lpstr>
      <vt:lpstr>'Fire 15th Floor'!Print_Area</vt:lpstr>
      <vt:lpstr>'Fire 16th Floor'!Print_Area</vt:lpstr>
      <vt:lpstr>'HVAC 15th Floor'!Print_Area</vt:lpstr>
      <vt:lpstr>'HVAC 16th Floor'!Print_Area</vt:lpstr>
      <vt:lpstr>'BLANK BOQ'!Print_Titles</vt:lpstr>
      <vt:lpstr>'HVAC 15th Floor'!Print_Titles</vt:lpstr>
      <vt:lpstr>'HVAC 16th Floor'!Print_Titles</vt:lpstr>
    </vt:vector>
  </TitlesOfParts>
  <Company>sst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MuhammadQaiser</dc:creator>
  <cp:lastModifiedBy>Rehan Aslam</cp:lastModifiedBy>
  <cp:lastPrinted>2023-03-22T14:19:42Z</cp:lastPrinted>
  <dcterms:created xsi:type="dcterms:W3CDTF">2015-01-30T09:33:41Z</dcterms:created>
  <dcterms:modified xsi:type="dcterms:W3CDTF">2023-06-22T12:52:20Z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0x010100368BEF076A962A43B6F9D3AD7FB3FB6F</vt:lpwstr>
  </property>
  <property fmtid="{D5CDD505-2E9C-101B-9397-08002B2CF9AE}" pid="3" name="MSIP_Label_af1741f6-9e47-426e-a683-937c37d4ebc5_Enabled">
    <vt:lpwstr>true</vt:lpwstr>
  </property>
  <property fmtid="{D5CDD505-2E9C-101B-9397-08002B2CF9AE}" pid="4" name="MSIP_Label_af1741f6-9e47-426e-a683-937c37d4ebc5_SetDate">
    <vt:lpwstr>2022-04-16T11:33:16Z</vt:lpwstr>
  </property>
  <property fmtid="{D5CDD505-2E9C-101B-9397-08002B2CF9AE}" pid="5" name="MSIP_Label_af1741f6-9e47-426e-a683-937c37d4ebc5_Method">
    <vt:lpwstr>Privileged</vt:lpwstr>
  </property>
  <property fmtid="{D5CDD505-2E9C-101B-9397-08002B2CF9AE}" pid="6" name="MSIP_Label_af1741f6-9e47-426e-a683-937c37d4ebc5_Name">
    <vt:lpwstr>af1741f6-9e47-426e-a683-937c37d4ebc5</vt:lpwstr>
  </property>
  <property fmtid="{D5CDD505-2E9C-101B-9397-08002B2CF9AE}" pid="7" name="MSIP_Label_af1741f6-9e47-426e-a683-937c37d4ebc5_SiteId">
    <vt:lpwstr>1e9b61e8-e590-4abc-b1af-24125e330d2a</vt:lpwstr>
  </property>
  <property fmtid="{D5CDD505-2E9C-101B-9397-08002B2CF9AE}" pid="8" name="MSIP_Label_af1741f6-9e47-426e-a683-937c37d4ebc5_ActionId">
    <vt:lpwstr>8ab23ef0-a356-4ea6-8dd6-08ad7d47e6be</vt:lpwstr>
  </property>
  <property fmtid="{D5CDD505-2E9C-101B-9397-08002B2CF9AE}" pid="9" name="MSIP_Label_af1741f6-9e47-426e-a683-937c37d4ebc5_ContentBits">
    <vt:lpwstr>3</vt:lpwstr>
  </property>
  <property fmtid="{D5CDD505-2E9C-101B-9397-08002B2CF9AE}" pid="10" name="db.comClassification">
    <vt:lpwstr>For internal use only</vt:lpwstr>
  </property>
</Properties>
</file>