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H:\Pioneer\Projects 2022\Deutsche Bank (Main Project)\Running Bill\"/>
    </mc:Choice>
  </mc:AlternateContent>
  <xr:revisionPtr revIDLastSave="0" documentId="13_ncr:1_{862B446C-4870-4140-8E19-2E98D25474F5}" xr6:coauthVersionLast="47" xr6:coauthVersionMax="47" xr10:uidLastSave="{00000000-0000-0000-0000-000000000000}"/>
  <bookViews>
    <workbookView xWindow="-120" yWindow="-120" windowWidth="29040" windowHeight="15840" tabRatio="870" xr2:uid="{00000000-000D-0000-FFFF-FFFF00000000}"/>
  </bookViews>
  <sheets>
    <sheet name="sum" sheetId="21" r:id="rId1"/>
    <sheet name="Summary" sheetId="20" r:id="rId2"/>
    <sheet name="HVAC 15" sheetId="14" r:id="rId3"/>
    <sheet name="HVAC 16" sheetId="15" r:id="rId4"/>
    <sheet name="Fire 15" sheetId="18" r:id="rId5"/>
    <sheet name="Fire 16" sheetId="19" r:id="rId6"/>
    <sheet name="BLANK BOQ" sheetId="11" state="hidden"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a">#N/A</definedName>
    <definedName name="\b">#N/A</definedName>
    <definedName name="\c">#N/A</definedName>
    <definedName name="\p">#N/A</definedName>
    <definedName name="\s">#N/A</definedName>
    <definedName name="\z">#N/A</definedName>
    <definedName name="_______hp10" hidden="1">{#N/A,#N/A,TRUE,"Front";#N/A,#N/A,TRUE,"Simple Letter";#N/A,#N/A,TRUE,"Inside";#N/A,#N/A,TRUE,"Contents";#N/A,#N/A,TRUE,"Basis";#N/A,#N/A,TRUE,"Inclusions";#N/A,#N/A,TRUE,"Exclusions";#N/A,#N/A,TRUE,"Areas";#N/A,#N/A,TRUE,"Summary";#N/A,#N/A,TRUE,"Detail"}</definedName>
    <definedName name="______hp10" hidden="1">{#N/A,#N/A,TRUE,"Front";#N/A,#N/A,TRUE,"Simple Letter";#N/A,#N/A,TRUE,"Inside";#N/A,#N/A,TRUE,"Contents";#N/A,#N/A,TRUE,"Basis";#N/A,#N/A,TRUE,"Inclusions";#N/A,#N/A,TRUE,"Exclusions";#N/A,#N/A,TRUE,"Areas";#N/A,#N/A,TRUE,"Summary";#N/A,#N/A,TRUE,"Detail"}</definedName>
    <definedName name="______ig541">#REF!</definedName>
    <definedName name="_____hp10" hidden="1">{#N/A,#N/A,TRUE,"Front";#N/A,#N/A,TRUE,"Simple Letter";#N/A,#N/A,TRUE,"Inside";#N/A,#N/A,TRUE,"Contents";#N/A,#N/A,TRUE,"Basis";#N/A,#N/A,TRUE,"Inclusions";#N/A,#N/A,TRUE,"Exclusions";#N/A,#N/A,TRUE,"Areas";#N/A,#N/A,TRUE,"Summary";#N/A,#N/A,TRUE,"Detail"}</definedName>
    <definedName name="_____ig541">#REF!</definedName>
    <definedName name="____d2" hidden="1">{#N/A,#N/A,FALSE,"mgtsum.XLS";#N/A,#N/A,FALSE,"CAPONE";#N/A,#N/A,FALSE,"CAPTWO";#N/A,#N/A,FALSE,"CAPTHREE"}</definedName>
    <definedName name="____hp10" hidden="1">{#N/A,#N/A,TRUE,"Front";#N/A,#N/A,TRUE,"Simple Letter";#N/A,#N/A,TRUE,"Inside";#N/A,#N/A,TRUE,"Contents";#N/A,#N/A,TRUE,"Basis";#N/A,#N/A,TRUE,"Inclusions";#N/A,#N/A,TRUE,"Exclusions";#N/A,#N/A,TRUE,"Areas";#N/A,#N/A,TRUE,"Summary";#N/A,#N/A,TRUE,"Detail"}</definedName>
    <definedName name="____ig541">#REF!</definedName>
    <definedName name="___d2" hidden="1">{#N/A,#N/A,FALSE,"mgtsum.XLS";#N/A,#N/A,FALSE,"CAPONE";#N/A,#N/A,FALSE,"CAPTWO";#N/A,#N/A,FALSE,"CAPTHREE"}</definedName>
    <definedName name="___hp10" hidden="1">{#N/A,#N/A,TRUE,"Front";#N/A,#N/A,TRUE,"Simple Letter";#N/A,#N/A,TRUE,"Inside";#N/A,#N/A,TRUE,"Contents";#N/A,#N/A,TRUE,"Basis";#N/A,#N/A,TRUE,"Inclusions";#N/A,#N/A,TRUE,"Exclusions";#N/A,#N/A,TRUE,"Areas";#N/A,#N/A,TRUE,"Summary";#N/A,#N/A,TRUE,"Detail"}</definedName>
    <definedName name="___ig541">#REF!</definedName>
    <definedName name="__d2" hidden="1">{#N/A,#N/A,FALSE,"mgtsum.XLS";#N/A,#N/A,FALSE,"CAPONE";#N/A,#N/A,FALSE,"CAPTWO";#N/A,#N/A,FALSE,"CAPTHREE"}</definedName>
    <definedName name="__FDS_HYPERLINK_TOGGLE_STATE__" hidden="1">"ON"</definedName>
    <definedName name="__hp10" hidden="1">{#N/A,#N/A,TRUE,"Front";#N/A,#N/A,TRUE,"Simple Letter";#N/A,#N/A,TRUE,"Inside";#N/A,#N/A,TRUE,"Contents";#N/A,#N/A,TRUE,"Basis";#N/A,#N/A,TRUE,"Inclusions";#N/A,#N/A,TRUE,"Exclusions";#N/A,#N/A,TRUE,"Areas";#N/A,#N/A,TRUE,"Summary";#N/A,#N/A,TRUE,"Detail"}</definedName>
    <definedName name="__ig541">#REF!</definedName>
    <definedName name="__key2" hidden="1">#REF!</definedName>
    <definedName name="_1__123Graph_AChart_1AJ" hidden="1">#REF!</definedName>
    <definedName name="_2__123Graph_AChart_1Q" hidden="1">#REF!</definedName>
    <definedName name="_3__123Graph_BChart_1Q" hidden="1">#REF!</definedName>
    <definedName name="_30cd___Horizontal_Strobe_light_speaker__wall_mounted">#REF!</definedName>
    <definedName name="_30cd__Vertical_strobe_light__wall_mounted">#REF!</definedName>
    <definedName name="_96.12.30">'[1]Fee Rate Summary'!#REF!</definedName>
    <definedName name="_A">#N/A</definedName>
    <definedName name="_am1">[2]Costcal!#REF!</definedName>
    <definedName name="_B">#N/A</definedName>
    <definedName name="_d2" hidden="1">{#N/A,#N/A,FALSE,"mgtsum.XLS";#N/A,#N/A,FALSE,"CAPONE";#N/A,#N/A,FALSE,"CAPTWO";#N/A,#N/A,FALSE,"CAPTHREE"}</definedName>
    <definedName name="_Fill" hidden="1">#REF!</definedName>
    <definedName name="_hp10" hidden="1">{#N/A,#N/A,TRUE,"Front";#N/A,#N/A,TRUE,"Simple Letter";#N/A,#N/A,TRUE,"Inside";#N/A,#N/A,TRUE,"Contents";#N/A,#N/A,TRUE,"Basis";#N/A,#N/A,TRUE,"Inclusions";#N/A,#N/A,TRUE,"Exclusions";#N/A,#N/A,TRUE,"Areas";#N/A,#N/A,TRUE,"Summary";#N/A,#N/A,TRUE,"Detail"}</definedName>
    <definedName name="_ig541">#REF!</definedName>
    <definedName name="_Key1" hidden="1">#REF!</definedName>
    <definedName name="_Key2" hidden="1">#REF!</definedName>
    <definedName name="_L1" hidden="1">{#N/A,#N/A,FALSE,"mgtsum.XLS";#N/A,#N/A,FALSE,"CAPONE";#N/A,#N/A,FALSE,"CAPTWO";#N/A,#N/A,FALSE,"CAPTHREE"}</definedName>
    <definedName name="_Order1" hidden="1">255</definedName>
    <definedName name="_Order2" hidden="1">255</definedName>
    <definedName name="_Sort" hidden="1">#REF!</definedName>
    <definedName name="_Table2_In1" hidden="1">#REF!</definedName>
    <definedName name="_Table2_In2" hidden="1">#REF!</definedName>
    <definedName name="_Table2_Out" hidden="1">#REF!</definedName>
    <definedName name="a">'[3]Bill 1'!$A$4:$F$29</definedName>
    <definedName name="aa">#REF!</definedName>
    <definedName name="aaa" hidden="1">{#N/A,#N/A,FALSE,"mgtsum.XLS";#N/A,#N/A,FALSE,"CAPONE";#N/A,#N/A,FALSE,"CAPTWO";#N/A,#N/A,FALSE,"CAPTHREE"}</definedName>
    <definedName name="aakdf" hidden="1">{#N/A,#N/A,FALSE,"mgtsum.XLS";#N/A,#N/A,FALSE,"CAPONE";#N/A,#N/A,FALSE,"CAPTWO";#N/A,#N/A,FALSE,"CAPTHREE"}</definedName>
    <definedName name="abcdefg" hidden="1">{#N/A,#N/A,FALSE,"mgtsum.XLS";#N/A,#N/A,FALSE,"CAPONE";#N/A,#N/A,FALSE,"CAPTWO";#N/A,#N/A,FALSE,"CAPTHREE"}</definedName>
    <definedName name="abcxyz" hidden="1">{#N/A,#N/A,FALSE,"mgtsum.XLS";#N/A,#N/A,FALSE,"CAPONE";#N/A,#N/A,FALSE,"CAPTWO";#N/A,#N/A,FALSE,"CAPTHREE"}</definedName>
    <definedName name="Abs" hidden="1">#REF!</definedName>
    <definedName name="AccessDatabase" hidden="1">"C:\data\excel\temp.mdb"</definedName>
    <definedName name="aD" hidden="1">{#N/A,#N/A,FALSE,"mgtsum.XLS";#N/A,#N/A,FALSE,"CAPONE";#N/A,#N/A,FALSE,"CAPTWO";#N/A,#N/A,FALSE,"CAPTHREE"}</definedName>
    <definedName name="Alarm_current_Amp_In_Minutes">#REF!</definedName>
    <definedName name="ALLLLLLLLL" hidden="1">{#N/A,#N/A,TRUE,"Front";#N/A,#N/A,TRUE,"Simple Letter";#N/A,#N/A,TRUE,"Inside";#N/A,#N/A,TRUE,"Contents";#N/A,#N/A,TRUE,"Basis";#N/A,#N/A,TRUE,"Inclusions";#N/A,#N/A,TRUE,"Exclusions";#N/A,#N/A,TRUE,"Areas";#N/A,#N/A,TRUE,"Summary";#N/A,#N/A,TRUE,"Detail"}</definedName>
    <definedName name="am">[2]Costcal!#REF!</definedName>
    <definedName name="anscount" hidden="1">1</definedName>
    <definedName name="ARCHITECTURAL">#REF!</definedName>
    <definedName name="ASDFSDFF" hidden="1">{#N/A,#N/A,FALSE,"mgtsum.XLS";#N/A,#N/A,FALSE,"CAPONE";#N/A,#N/A,FALSE,"CAPTWO";#N/A,#N/A,FALSE,"CAPTHREE"}</definedName>
    <definedName name="ASFS" hidden="1">{#N/A,#N/A,FALSE,"mgtsum.XLS";#N/A,#N/A,FALSE,"CAPONE";#N/A,#N/A,FALSE,"CAPTWO";#N/A,#N/A,FALSE,"CAPTHREE"}</definedName>
    <definedName name="B">#REF!</definedName>
    <definedName name="bbb">#REF!</definedName>
    <definedName name="BeginBorder">#REF!</definedName>
    <definedName name="BELL__Polarised">#REF!</definedName>
    <definedName name="Blank3" hidden="1">[4]Sheet1!$AI$6</definedName>
    <definedName name="Blank4" hidden="1">[4]Sheet1!$AJ$6</definedName>
    <definedName name="Blank5" hidden="1">[4]Sheet1!$AK$6</definedName>
    <definedName name="Blank6" hidden="1">[4]Sheet1!$AL$6</definedName>
    <definedName name="Blank7" hidden="1">[4]Sheet1!$AM$6</definedName>
    <definedName name="Blank8" hidden="1">[4]Sheet1!$AN$6</definedName>
    <definedName name="box_speaker">#REF!</definedName>
    <definedName name="BuiltIn_Print_Area___0">#REF!</definedName>
    <definedName name="cabinet">#REF!</definedName>
    <definedName name="CABLE">#REF!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eiling_speaker">#REF!</definedName>
    <definedName name="Ceiling_Speaker_Unsupervised">#REF!</definedName>
    <definedName name="cf" hidden="1">{#N/A,#N/A,TRUE,"Front";#N/A,#N/A,TRUE,"Simple Letter";#N/A,#N/A,TRUE,"Inside";#N/A,#N/A,TRUE,"Contents";#N/A,#N/A,TRUE,"Basis";#N/A,#N/A,TRUE,"Inclusions";#N/A,#N/A,TRUE,"Exclusions";#N/A,#N/A,TRUE,"Areas";#N/A,#N/A,TRUE,"Summary";#N/A,#N/A,TRUE,"Detail"}</definedName>
    <definedName name="check" localSheetId="0">City&amp;" "&amp;State</definedName>
    <definedName name="check">City&amp;" "&amp;State</definedName>
    <definedName name="CIVIL">#REF!</definedName>
    <definedName name="CompanyName2" hidden="1">[4]Sheet1!$J$6</definedName>
    <definedName name="CompRange1Main" hidden="1">[4]Sheet1!$H$1:$H$65536</definedName>
    <definedName name="CompRange2Main" hidden="1">[4]Sheet1!$K$1:$K$65536</definedName>
    <definedName name="ControlFunction">[5]Admin!$B$1:$B$17</definedName>
    <definedName name="CSDCSDSAS" hidden="1">#REF!</definedName>
    <definedName name="D" hidden="1">{#N/A,#N/A,TRUE,"Front";#N/A,#N/A,TRUE,"Simple Letter";#N/A,#N/A,TRUE,"Inside";#N/A,#N/A,TRUE,"Contents";#N/A,#N/A,TRUE,"Basis";#N/A,#N/A,TRUE,"Inclusions";#N/A,#N/A,TRUE,"Exclusions";#N/A,#N/A,TRUE,"Areas";#N/A,#N/A,TRUE,"Summary";#N/A,#N/A,TRUE,"Detail"}</definedName>
    <definedName name="d31z" hidden="1">{#N/A,#N/A,FALSE,"mgtsum.XLS";#N/A,#N/A,FALSE,"CAPONE";#N/A,#N/A,FALSE,"CAPTWO";#N/A,#N/A,FALSE,"CAPTHREE"}</definedName>
    <definedName name="_xlnm.Database">#REF!</definedName>
    <definedName name="Date">'[6]Fill this out first...'!$D$14</definedName>
    <definedName name="DateRangeCompMain" hidden="1">[4]Sheet1!$F$1:$F$65536</definedName>
    <definedName name="DEPTH">#REF!</definedName>
    <definedName name="DHTML" hidden="1">{"'Sheet1'!$A$4386:$N$4591"}</definedName>
    <definedName name="dlist" localSheetId="0">#REF!</definedName>
    <definedName name="dlist">#REF!</definedName>
    <definedName name="ELECTRICAL">#REF!</definedName>
    <definedName name="EndBorder">#REF!</definedName>
    <definedName name="Excavation_for_foundations__substructures__trenches__sumps__tunnels__pits_etc._in_all_types_of_ordinary_and_hard_soils_including_hard_murum__including_necessary_shoring__strutting__stacking_selected_material_for_backfilling_or_disposing_excess_excavated_m">[7]GBW!#REF!</definedName>
    <definedName name="Excel_BuiltIn_Print_Titles_13">'[8]extra work elec bill '!#REF!</definedName>
    <definedName name="f">'[8]extra work elec bill '!#REF!</definedName>
    <definedName name="fd" hidden="1">{"'Sheet1'!$A$4386:$N$4591"}</definedName>
    <definedName name="FIRE">#REF!</definedName>
    <definedName name="fsd" hidden="1">{#N/A,#N/A,FALSE,"mgtsum.XLS";#N/A,#N/A,FALSE,"CAPONE";#N/A,#N/A,FALSE,"CAPTWO";#N/A,#N/A,FALSE,"CAPTHREE"}</definedName>
    <definedName name="fsds" hidden="1">{#N/A,#N/A,FALSE,"mgtsum.XLS";#N/A,#N/A,FALSE,"CAPONE";#N/A,#N/A,FALSE,"CAPTWO";#N/A,#N/A,FALSE,"CAPTHREE"}</definedName>
    <definedName name="gjgf" localSheetId="0">City&amp;" "&amp;State</definedName>
    <definedName name="gjgf">City&amp;" "&amp;State</definedName>
    <definedName name="Horn_Speaker">#REF!</definedName>
    <definedName name="HTML_CodePage" hidden="1">1252</definedName>
    <definedName name="HTML_Control" hidden="1">{"'Sheet1'!$A$4386:$N$4591"}</definedName>
    <definedName name="HTML_Description" hidden="1">""</definedName>
    <definedName name="HTML_Email" hidden="1">""</definedName>
    <definedName name="HTML_Header" hidden="1">"Sheet1"</definedName>
    <definedName name="HTML_LastUpdate" hidden="1">"7/1/03"</definedName>
    <definedName name="HTML_LineAfter" hidden="1">FALSE</definedName>
    <definedName name="HTML_LineBefore" hidden="1">FALSE</definedName>
    <definedName name="HTML_Name" hidden="1">"m.p.raval"</definedName>
    <definedName name="HTML_OBDlg2" hidden="1">TRUE</definedName>
    <definedName name="HTML_OBDlg4" hidden="1">TRUE</definedName>
    <definedName name="HTML_OS" hidden="1">0</definedName>
    <definedName name="HTML_PathFile" hidden="1">"A:\MyHTML.htm"</definedName>
    <definedName name="HTML_Title" hidden="1">"SGSDaily Progress Report Piyaj toDharoi Pipeline"</definedName>
    <definedName name="HTML1_10" hidden="1">"charles_l_blake@ccm.rr.intel.com"</definedName>
    <definedName name="HTML1_11" hidden="1">1</definedName>
    <definedName name="HTML1_12" hidden="1">"C:\CWeb\P858VFCPA\9712\timeline.htm"</definedName>
    <definedName name="HTML1_2" hidden="1">1</definedName>
    <definedName name="HTML1_3" hidden="1">"P858 VF CPA Time Line"</definedName>
    <definedName name="HTML1_4" hidden="1">"Schedule"</definedName>
    <definedName name="HTML1_5" hidden="1">""</definedName>
    <definedName name="HTML1_6" hidden="1">1</definedName>
    <definedName name="HTML1_7" hidden="1">1</definedName>
    <definedName name="HTML1_8" hidden="1">"10/20/97"</definedName>
    <definedName name="HTML1_9" hidden="1">"Charlie Blake"</definedName>
    <definedName name="HTMLCount" hidden="1">1</definedName>
    <definedName name="HV">#REF!</definedName>
    <definedName name="ING" hidden="1">{#N/A,#N/A,TRUE,"Front";#N/A,#N/A,TRUE,"Simple Letter";#N/A,#N/A,TRUE,"Inside";#N/A,#N/A,TRUE,"Contents";#N/A,#N/A,TRUE,"Basis";#N/A,#N/A,TRUE,"Inclusions";#N/A,#N/A,TRUE,"Exclusions";#N/A,#N/A,TRUE,"Areas";#N/A,#N/A,TRUE,"Summary";#N/A,#N/A,TRUE,"Detail"}</definedName>
    <definedName name="Interior">#REF!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NORM" hidden="1">"c1902"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39125.8198842593</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jkjkjkj">#REF!</definedName>
    <definedName name="la" hidden="1">{#N/A,#N/A,TRUE,"Front";#N/A,#N/A,TRUE,"Simple Letter";#N/A,#N/A,TRUE,"Inside";#N/A,#N/A,TRUE,"Contents";#N/A,#N/A,TRUE,"Basis";#N/A,#N/A,TRUE,"Inclusions";#N/A,#N/A,TRUE,"Exclusions";#N/A,#N/A,TRUE,"Areas";#N/A,#N/A,TRUE,"Summary";#N/A,#N/A,TRUE,"Detail"}</definedName>
    <definedName name="LALA" hidden="1">{#N/A,#N/A,TRUE,"Front";#N/A,#N/A,TRUE,"Simple Letter";#N/A,#N/A,TRUE,"Inside";#N/A,#N/A,TRUE,"Contents";#N/A,#N/A,TRUE,"Basis";#N/A,#N/A,TRUE,"Inclusions";#N/A,#N/A,TRUE,"Exclusions";#N/A,#N/A,TRUE,"Areas";#N/A,#N/A,TRUE,"Summary";#N/A,#N/A,TRUE,"Detail"}</definedName>
    <definedName name="limcount" hidden="1">1</definedName>
    <definedName name="list" localSheetId="0">#REF!</definedName>
    <definedName name="list">#REF!</definedName>
    <definedName name="lk" hidden="1">{#N/A,#N/A,FALSE,"mgtsum.XLS";#N/A,#N/A,FALSE,"CAPONE";#N/A,#N/A,FALSE,"CAPTWO";#N/A,#N/A,FALSE,"CAPTHREE"}</definedName>
    <definedName name="LLALALLA" hidden="1">{#N/A,#N/A,TRUE,"Front";#N/A,#N/A,TRUE,"Simple Letter";#N/A,#N/A,TRUE,"Inside";#N/A,#N/A,TRUE,"Contents";#N/A,#N/A,TRUE,"Basis";#N/A,#N/A,TRUE,"Inclusions";#N/A,#N/A,TRUE,"Exclusions";#N/A,#N/A,TRUE,"Areas";#N/A,#N/A,TRUE,"Summary";#N/A,#N/A,TRUE,"Detail"}</definedName>
    <definedName name="Location" localSheetId="0">City&amp;" "&amp;State</definedName>
    <definedName name="Location">City&amp;" "&amp;State</definedName>
    <definedName name="LSD_4100">#REF!</definedName>
    <definedName name="Lump_Sum_Discount">#REF!</definedName>
    <definedName name="mak" hidden="1">#REF!</definedName>
    <definedName name="Mandatory">[9]Admin!$R$1:$R$2</definedName>
    <definedName name="Measr">#REF!</definedName>
    <definedName name="MECHANICAL">#REF!</definedName>
    <definedName name="Nitin" hidden="1">'[10]Sheet3 (2)'!$A$60:$A$76</definedName>
    <definedName name="nnn">#REF!</definedName>
    <definedName name="nnnnm">#REF!</definedName>
    <definedName name="okay" hidden="1">{#N/A,#N/A,FALSE,"mgtsum.XLS";#N/A,#N/A,FALSE,"CAPONE";#N/A,#N/A,FALSE,"CAPTWO";#N/A,#N/A,FALSE,"CAPTHREE"}</definedName>
    <definedName name="ooopp">#REF!</definedName>
    <definedName name="P1R">'[6]Fill this out first...'!#REF!</definedName>
    <definedName name="P2R">'[6]Fill this out first...'!#REF!</definedName>
    <definedName name="P3R">'[6]Fill this out first...'!#REF!</definedName>
    <definedName name="P4R">'[6]Fill this out first...'!#REF!</definedName>
    <definedName name="P5R">'[6]Fill this out first...'!#REF!</definedName>
    <definedName name="parse" hidden="1">#REF!</definedName>
    <definedName name="PhaseCode">'[6]Fill this out first...'!$D$17</definedName>
    <definedName name="PrevYears">'[6]Fill this out first...'!#REF!</definedName>
    <definedName name="_xlnm.Print_Area" localSheetId="4">'Fire 15'!$A$1:$L$49</definedName>
    <definedName name="_xlnm.Print_Area" localSheetId="5">'Fire 16'!$A$1:$K$42</definedName>
    <definedName name="_xlnm.Print_Area" localSheetId="2">'HVAC 15'!$A$1:$K$136</definedName>
    <definedName name="_xlnm.Print_Area" localSheetId="3">'HVAC 16'!$A$1:$L$139</definedName>
    <definedName name="_xlnm.Print_Area" localSheetId="0">sum!$A$1:$C$24</definedName>
    <definedName name="_xlnm.Print_Area" localSheetId="1">Summary!$A$1:$C$41</definedName>
    <definedName name="_xlnm.Print_Area">#REF!</definedName>
    <definedName name="Print_Area_MI">#REF!</definedName>
    <definedName name="_xlnm.Print_Titles" localSheetId="6">'BLANK BOQ'!$1:$6</definedName>
    <definedName name="_xlnm.Print_Titles" localSheetId="4">'Fire 15'!$1:$4</definedName>
    <definedName name="_xlnm.Print_Titles" localSheetId="5">'Fire 16'!$1:$3</definedName>
    <definedName name="_xlnm.Print_Titles" localSheetId="2">'HVAC 15'!$1:$6</definedName>
    <definedName name="_xlnm.Print_Titles" localSheetId="3">'HVAC 16'!$1:$7</definedName>
    <definedName name="ProjectLocation">'[6]Fill this out first...'!$D$10</definedName>
    <definedName name="ProjectNumber">'[6]Fill this out first...'!$D$16</definedName>
    <definedName name="ProjectSubtitle">'[6]Fill this out first...'!$D$9</definedName>
    <definedName name="ProjectTitle">'[6]Fill this out first...'!$D$8</definedName>
    <definedName name="PUB_FileID" hidden="1">"L10003363.xls"</definedName>
    <definedName name="PUB_UserID" hidden="1">"MAYERX"</definedName>
    <definedName name="qq" hidden="1">{#N/A,#N/A,FALSE,"mgtsum.XLS";#N/A,#N/A,FALSE,"CAPONE";#N/A,#N/A,FALSE,"CAPTWO";#N/A,#N/A,FALSE,"CAPTHREE"}</definedName>
    <definedName name="Rate">#REF!</definedName>
    <definedName name="Regional" hidden="1">{#N/A,#N/A,FALSE,"mgtsum.XLS";#N/A,#N/A,FALSE,"CAPONE";#N/A,#N/A,FALSE,"CAPTWO";#N/A,#N/A,FALSE,"CAPTHREE"}</definedName>
    <definedName name="reuse" hidden="1">{#N/A,#N/A,FALSE,"mgtsum.XLS";#N/A,#N/A,FALSE,"CAPONE";#N/A,#N/A,FALSE,"CAPTWO";#N/A,#N/A,FALSE,"CAPTHREE"}</definedName>
    <definedName name="SAFSF" hidden="1">{#N/A,#N/A,FALSE,"mgtsum.XLS";#N/A,#N/A,FALSE,"CAPONE";#N/A,#N/A,FALSE,"CAPTWO";#N/A,#N/A,FALSE,"CAPTHREE"}</definedName>
    <definedName name="SDAF" hidden="1">{#N/A,#N/A,FALSE,"mgtsum.XLS";#N/A,#N/A,FALSE,"CAPONE";#N/A,#N/A,FALSE,"CAPTWO";#N/A,#N/A,FALSE,"CAPTHREE"}</definedName>
    <definedName name="sdf" hidden="1">{#N/A,#N/A,FALSE,"mgtsum.XLS";#N/A,#N/A,FALSE,"CAPONE";#N/A,#N/A,FALSE,"CAPTWO";#N/A,#N/A,FALSE,"CAPTHREE"}</definedName>
    <definedName name="sencount" hidden="1">1</definedName>
    <definedName name="SITEWORKS">#REF!</definedName>
    <definedName name="ska"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RB" hidden="1">{"'Sheet1'!$A$4386:$N$4591"}</definedName>
    <definedName name="ss">#REF!</definedName>
    <definedName name="Stage">'[6]Fill this out first...'!$D$12</definedName>
    <definedName name="STRUCTURAL">#REF!</definedName>
    <definedName name="Table1">#REF!</definedName>
    <definedName name="Table2">#REF!</definedName>
    <definedName name="Table3">#REF!</definedName>
    <definedName name="Table4">#REF!</definedName>
    <definedName name="Table5">#REF!</definedName>
    <definedName name="tem" hidden="1">{#N/A,#N/A,TRUE,"Front";#N/A,#N/A,TRUE,"Simple Letter";#N/A,#N/A,TRUE,"Inside";#N/A,#N/A,TRUE,"Contents";#N/A,#N/A,TRUE,"Basis";#N/A,#N/A,TRUE,"Inclusions";#N/A,#N/A,TRUE,"Exclusions";#N/A,#N/A,TRUE,"Areas";#N/A,#N/A,TRUE,"Summary";#N/A,#N/A,TRUE,"Detail"}</definedName>
    <definedName name="TEMP">#REF!</definedName>
    <definedName name="temp1" hidden="1">{#N/A,#N/A,TRUE,"Front";#N/A,#N/A,TRUE,"Simple Letter";#N/A,#N/A,TRUE,"Inside";#N/A,#N/A,TRUE,"Contents";#N/A,#N/A,TRUE,"Basis";#N/A,#N/A,TRUE,"Inclusions";#N/A,#N/A,TRUE,"Exclusions";#N/A,#N/A,TRUE,"Areas";#N/A,#N/A,TRUE,"Summary";#N/A,#N/A,TRUE,"Detail"}</definedName>
    <definedName name="TO" localSheetId="0">#REF!</definedName>
    <definedName name="TO">#REF!</definedName>
    <definedName name="tty" localSheetId="0">City&amp;" "&amp;State</definedName>
    <definedName name="tty">City&amp;" "&amp;State</definedName>
    <definedName name="type">'[6]Fill this out first...'!$D$13</definedName>
    <definedName name="valve2">#REF!</definedName>
    <definedName name="valve3">#REF!</definedName>
    <definedName name="valves">#REF!</definedName>
    <definedName name="vvv">#REF!</definedName>
    <definedName name="w">#REF!</definedName>
    <definedName name="wqd" hidden="1">{#N/A,#N/A,FALSE,"mgtsum.XLS";#N/A,#N/A,FALSE,"CAPONE";#N/A,#N/A,FALSE,"CAPTWO";#N/A,#N/A,FALSE,"CAPTHREE"}</definedName>
    <definedName name="wrn.ALL." hidden="1">{#N/A,#N/A,FALSE,"Engr Data";#N/A,#N/A,FALSE,"Engr Cur";#N/A,#N/A,FALSE,"DsnDraft";#N/A,#N/A,FALSE,"DsnDftCur";#N/A,#N/A,FALSE,"Supports";#N/A,#N/A,FALSE,"SptCur";#N/A,#N/A,FALSE,"Total";#N/A,#N/A,FALSE,"TotCur";#N/A,#N/A,FALSE,"Client";#N/A,#N/A,FALSE,"Instructions"}</definedName>
    <definedName name="wrn.clntrpt." hidden="1">{#N/A,#N/A,FALSE,"CLIENT HOPSR";#N/A,#N/A,FALSE,"JEG GRAPH";#N/A,#N/A,FALSE,"PROCESS";#N/A,#N/A,FALSE,"CIVIL";#N/A,#N/A,FALSE,"ELECTRICAL";#N/A,#N/A,FALSE,"CNTRL SYS";#N/A,#N/A,FALSE,"MECH";#N/A,#N/A,FALSE,"PIPE"}</definedName>
    <definedName name="wrn.Detail." hidden="1">{"Detail",#N/A,FALSE,"Assump";"Detail",#N/A,FALSE,"Muni";"Detail",#N/A,FALSE,"Proj";"Detail",#N/A,FALSE,"Calc";"Present",#N/A,FALSE,"Cover"}</definedName>
    <definedName name="wrn.Full._.Report." hidden="1">{#N/A,#N/A,TRUE,"Front";#N/A,#N/A,TRUE,"Simple Letter";#N/A,#N/A,TRUE,"Inside";#N/A,#N/A,TRUE,"Contents";#N/A,#N/A,TRUE,"Basis";#N/A,#N/A,TRUE,"Inclusions";#N/A,#N/A,TRUE,"Exclusions";#N/A,#N/A,TRUE,"Areas";#N/A,#N/A,TRUE,"Summary";#N/A,#N/A,TRUE,"Detail"}</definedName>
    <definedName name="wrn.GENSERV." hidden="1">{#N/A,#N/A,FALSE,"VISTAF"}</definedName>
    <definedName name="wrn.jegrpt." hidden="1">{#N/A,#N/A,FALSE,"PJT STATUS RVW";#N/A,#N/A,FALSE,"MAPS CKLIST";#N/A,#N/A,FALSE,"HOPSR-BASE-IHOCS";#N/A,#N/A,FALSE,"HOPSR-BASE FOR REPORT";#N/A,#N/A,FALSE,"GEN SERVICES";#N/A,#N/A,FALSE,"FINANCIAL";#N/A,#N/A,FALSE,"CONTRACT CURVES";#N/A,#N/A,FALSE,"JEG GRAPH";#N/A,#N/A,FALSE,"JEG GRAPH (2)"}</definedName>
    <definedName name="wrn.MARGIN." hidden="1">{#N/A,#N/A,FALSE,"VISTAF"}</definedName>
    <definedName name="wrn.mhrfcst." hidden="1">{#N/A,#N/A,FALSE,"MANHR FCST-BASE"}</definedName>
    <definedName name="wrn.P854._.ADDENDUM." hidden="1">{#N/A,#N/A,FALSE,"mgtsum.XLS";#N/A,#N/A,FALSE,"CAPONE";#N/A,#N/A,FALSE,"CAPTWO";#N/A,#N/A,FALSE,"CAPTHREE"}</definedName>
    <definedName name="wrn.p854._.addendum2" hidden="1">{#N/A,#N/A,FALSE,"mgtsum.XLS";#N/A,#N/A,FALSE,"CAPONE";#N/A,#N/A,FALSE,"CAPTWO";#N/A,#N/A,FALSE,"CAPTHREE"}</definedName>
    <definedName name="wrn.p854._.addendum3" hidden="1">{#N/A,#N/A,FALSE,"mgtsum.XLS";#N/A,#N/A,FALSE,"CAPONE";#N/A,#N/A,FALSE,"CAPTWO";#N/A,#N/A,FALSE,"CAPTHREE"}</definedName>
    <definedName name="wrn.Present." hidden="1">{"Present",#N/A,FALSE,"Assump";"Present",#N/A,FALSE,"Calc";"Present",#N/A,FALSE,"Cover"}</definedName>
    <definedName name="wwwww" hidden="1">#REF!</definedName>
    <definedName name="x">'[1]Fee Rate Summary'!#REF!</definedName>
    <definedName name="X980210_payment_printing_List">#REF!</definedName>
    <definedName name="z" hidden="1">{#N/A,#N/A,TRUE,"Front";#N/A,#N/A,TRUE,"Simple Letter";#N/A,#N/A,TRUE,"Inside";#N/A,#N/A,TRUE,"Contents";#N/A,#N/A,TRUE,"Basis";#N/A,#N/A,TRUE,"Inclusions";#N/A,#N/A,TRUE,"Exclusions";#N/A,#N/A,TRUE,"Areas";#N/A,#N/A,TRUE,"Summary";#N/A,#N/A,TRUE,"Detail"}</definedName>
    <definedName name="Z_1337E53C_970D_4073_B72A_371A64539D54_.wvu.Cols" hidden="1">#REF!</definedName>
    <definedName name="Z_1337E53C_970D_4073_B72A_371A64539D54_.wvu.PrintArea" hidden="1">#REF!</definedName>
    <definedName name="Z_1337E53C_970D_4073_B72A_371A64539D54_.wvu.Rows" hidden="1">#REF!</definedName>
    <definedName name="zzz">#REF!</definedName>
    <definedName name="ZZZZZZZZZZZZZZ" hidden="1">#REF!</definedName>
    <definedName name="っｋ" hidden="1">#REF!</definedName>
  </definedNames>
  <calcPr calcId="181029"/>
  <fileRecoveryPr autoRecover="0"/>
</workbook>
</file>

<file path=xl/calcChain.xml><?xml version="1.0" encoding="utf-8"?>
<calcChain xmlns="http://schemas.openxmlformats.org/spreadsheetml/2006/main">
  <c r="C19" i="21" l="1"/>
  <c r="C22" i="21"/>
  <c r="C20" i="21"/>
  <c r="E27" i="20" l="1"/>
  <c r="E29" i="20" s="1"/>
  <c r="C23" i="21"/>
  <c r="I47" i="15" l="1"/>
  <c r="I39" i="19" l="1"/>
  <c r="J39" i="19" s="1"/>
  <c r="K39" i="19" s="1"/>
  <c r="H39" i="19"/>
  <c r="I36" i="19"/>
  <c r="J36" i="19" s="1"/>
  <c r="H36" i="19"/>
  <c r="I33" i="19"/>
  <c r="J33" i="19" s="1"/>
  <c r="K33" i="19" s="1"/>
  <c r="H33" i="19"/>
  <c r="I32" i="19"/>
  <c r="J32" i="19" s="1"/>
  <c r="H32" i="19"/>
  <c r="I27" i="19"/>
  <c r="J27" i="19" s="1"/>
  <c r="K27" i="19" s="1"/>
  <c r="H27" i="19"/>
  <c r="I26" i="19"/>
  <c r="J26" i="19" s="1"/>
  <c r="H26" i="19"/>
  <c r="I25" i="19"/>
  <c r="J25" i="19" s="1"/>
  <c r="K25" i="19" s="1"/>
  <c r="H25" i="19"/>
  <c r="J21" i="19"/>
  <c r="H21" i="19"/>
  <c r="J20" i="19"/>
  <c r="K20" i="19" s="1"/>
  <c r="H20" i="19"/>
  <c r="J16" i="19"/>
  <c r="H16" i="19"/>
  <c r="J15" i="19"/>
  <c r="K15" i="19" s="1"/>
  <c r="H15" i="19"/>
  <c r="J14" i="19"/>
  <c r="H14" i="19"/>
  <c r="J13" i="19"/>
  <c r="K13" i="19" s="1"/>
  <c r="H13" i="19"/>
  <c r="J12" i="19"/>
  <c r="H12" i="19"/>
  <c r="J11" i="19"/>
  <c r="K11" i="19" s="1"/>
  <c r="H11" i="19"/>
  <c r="I46" i="18"/>
  <c r="J46" i="18" s="1"/>
  <c r="H46" i="18"/>
  <c r="I43" i="18"/>
  <c r="J43" i="18" s="1"/>
  <c r="H43" i="18"/>
  <c r="I40" i="18"/>
  <c r="J40" i="18" s="1"/>
  <c r="H40" i="18"/>
  <c r="I39" i="18"/>
  <c r="J39" i="18" s="1"/>
  <c r="H39" i="18"/>
  <c r="I34" i="18"/>
  <c r="J34" i="18" s="1"/>
  <c r="H34" i="18"/>
  <c r="I33" i="18"/>
  <c r="J33" i="18" s="1"/>
  <c r="H33" i="18"/>
  <c r="I28" i="18"/>
  <c r="J28" i="18" s="1"/>
  <c r="H28" i="18"/>
  <c r="I27" i="18"/>
  <c r="J27" i="18" s="1"/>
  <c r="H27" i="18"/>
  <c r="I26" i="18"/>
  <c r="J26" i="18" s="1"/>
  <c r="H26" i="18"/>
  <c r="I22" i="18"/>
  <c r="J22" i="18" s="1"/>
  <c r="H22" i="18"/>
  <c r="I21" i="18"/>
  <c r="J21" i="18" s="1"/>
  <c r="H21" i="18"/>
  <c r="I17" i="18"/>
  <c r="J17" i="18" s="1"/>
  <c r="H17" i="18"/>
  <c r="I16" i="18"/>
  <c r="J16" i="18" s="1"/>
  <c r="H16" i="18"/>
  <c r="I15" i="18"/>
  <c r="J15" i="18" s="1"/>
  <c r="H15" i="18"/>
  <c r="I14" i="18"/>
  <c r="J14" i="18" s="1"/>
  <c r="H14" i="18"/>
  <c r="I13" i="18"/>
  <c r="J13" i="18" s="1"/>
  <c r="H13" i="18"/>
  <c r="I12" i="18"/>
  <c r="J12" i="18" s="1"/>
  <c r="H12" i="18"/>
  <c r="I136" i="15"/>
  <c r="J136" i="15" s="1"/>
  <c r="H136" i="15"/>
  <c r="I133" i="15"/>
  <c r="J133" i="15" s="1"/>
  <c r="H133" i="15"/>
  <c r="I130" i="15"/>
  <c r="J130" i="15" s="1"/>
  <c r="H130" i="15"/>
  <c r="I125" i="15"/>
  <c r="J125" i="15" s="1"/>
  <c r="H125" i="15"/>
  <c r="I124" i="15"/>
  <c r="J124" i="15" s="1"/>
  <c r="H124" i="15"/>
  <c r="I123" i="15"/>
  <c r="J123" i="15" s="1"/>
  <c r="H123" i="15"/>
  <c r="I122" i="15"/>
  <c r="J122" i="15" s="1"/>
  <c r="K122" i="15" s="1"/>
  <c r="H122" i="15"/>
  <c r="I121" i="15"/>
  <c r="J121" i="15" s="1"/>
  <c r="H121" i="15"/>
  <c r="I120" i="15"/>
  <c r="J120" i="15" s="1"/>
  <c r="H120" i="15"/>
  <c r="I119" i="15"/>
  <c r="J119" i="15" s="1"/>
  <c r="H119" i="15"/>
  <c r="I115" i="15"/>
  <c r="J115" i="15" s="1"/>
  <c r="K115" i="15" s="1"/>
  <c r="H115" i="15"/>
  <c r="I111" i="15"/>
  <c r="J111" i="15" s="1"/>
  <c r="H111" i="15"/>
  <c r="I107" i="15"/>
  <c r="J107" i="15" s="1"/>
  <c r="K107" i="15" s="1"/>
  <c r="H107" i="15"/>
  <c r="I106" i="15"/>
  <c r="J106" i="15" s="1"/>
  <c r="H106" i="15"/>
  <c r="I105" i="15"/>
  <c r="J105" i="15" s="1"/>
  <c r="K105" i="15" s="1"/>
  <c r="H105" i="15"/>
  <c r="I104" i="15"/>
  <c r="J104" i="15" s="1"/>
  <c r="H104" i="15"/>
  <c r="I103" i="15"/>
  <c r="J103" i="15" s="1"/>
  <c r="K103" i="15" s="1"/>
  <c r="H103" i="15"/>
  <c r="I100" i="15"/>
  <c r="J100" i="15" s="1"/>
  <c r="H100" i="15"/>
  <c r="I99" i="15"/>
  <c r="J99" i="15" s="1"/>
  <c r="K99" i="15" s="1"/>
  <c r="H99" i="15"/>
  <c r="I96" i="15"/>
  <c r="J96" i="15" s="1"/>
  <c r="H96" i="15"/>
  <c r="I95" i="15"/>
  <c r="J95" i="15" s="1"/>
  <c r="K95" i="15" s="1"/>
  <c r="H95" i="15"/>
  <c r="I94" i="15"/>
  <c r="J94" i="15" s="1"/>
  <c r="H94" i="15"/>
  <c r="J93" i="15"/>
  <c r="K93" i="15" s="1"/>
  <c r="I93" i="15"/>
  <c r="H93" i="15"/>
  <c r="I90" i="15"/>
  <c r="J90" i="15" s="1"/>
  <c r="H90" i="15"/>
  <c r="I89" i="15"/>
  <c r="J89" i="15" s="1"/>
  <c r="H89" i="15"/>
  <c r="I86" i="15"/>
  <c r="J86" i="15" s="1"/>
  <c r="H86" i="15"/>
  <c r="I83" i="15"/>
  <c r="J83" i="15" s="1"/>
  <c r="H83" i="15"/>
  <c r="I81" i="15"/>
  <c r="J81" i="15" s="1"/>
  <c r="H81" i="15"/>
  <c r="I76" i="15"/>
  <c r="J76" i="15" s="1"/>
  <c r="H76" i="15"/>
  <c r="I73" i="15"/>
  <c r="J73" i="15" s="1"/>
  <c r="H73" i="15"/>
  <c r="I70" i="15"/>
  <c r="J70" i="15" s="1"/>
  <c r="H70" i="15"/>
  <c r="I67" i="15"/>
  <c r="J67" i="15" s="1"/>
  <c r="H67" i="15"/>
  <c r="I66" i="15"/>
  <c r="J66" i="15" s="1"/>
  <c r="H66" i="15"/>
  <c r="I62" i="15"/>
  <c r="J62" i="15" s="1"/>
  <c r="H62" i="15"/>
  <c r="I61" i="15"/>
  <c r="J61" i="15" s="1"/>
  <c r="K61" i="15" s="1"/>
  <c r="H61" i="15"/>
  <c r="I57" i="15"/>
  <c r="J57" i="15" s="1"/>
  <c r="H57" i="15"/>
  <c r="J56" i="15"/>
  <c r="H56" i="15"/>
  <c r="I55" i="15"/>
  <c r="J55" i="15" s="1"/>
  <c r="H55" i="15"/>
  <c r="I50" i="15"/>
  <c r="J50" i="15" s="1"/>
  <c r="K50" i="15" s="1"/>
  <c r="H50" i="15"/>
  <c r="I48" i="15"/>
  <c r="J48" i="15" s="1"/>
  <c r="H48" i="15"/>
  <c r="J47" i="15"/>
  <c r="H47" i="15"/>
  <c r="I46" i="15"/>
  <c r="J46" i="15" s="1"/>
  <c r="H46" i="15"/>
  <c r="I41" i="15"/>
  <c r="J41" i="15" s="1"/>
  <c r="K41" i="15" s="1"/>
  <c r="H41" i="15"/>
  <c r="I39" i="15"/>
  <c r="J39" i="15" s="1"/>
  <c r="K39" i="15" s="1"/>
  <c r="H39" i="15"/>
  <c r="I37" i="15"/>
  <c r="J37" i="15" s="1"/>
  <c r="H37" i="15"/>
  <c r="I34" i="15"/>
  <c r="J34" i="15" s="1"/>
  <c r="H34" i="15"/>
  <c r="I31" i="15"/>
  <c r="J31" i="15" s="1"/>
  <c r="H31" i="15"/>
  <c r="I28" i="15"/>
  <c r="J28" i="15" s="1"/>
  <c r="H28" i="15"/>
  <c r="I23" i="15"/>
  <c r="J23" i="15" s="1"/>
  <c r="K23" i="15" s="1"/>
  <c r="H23" i="15"/>
  <c r="I22" i="15"/>
  <c r="J22" i="15" s="1"/>
  <c r="H22" i="15"/>
  <c r="I21" i="15"/>
  <c r="J21" i="15" s="1"/>
  <c r="K21" i="15" s="1"/>
  <c r="H21" i="15"/>
  <c r="I17" i="15"/>
  <c r="J17" i="15" s="1"/>
  <c r="I14" i="15"/>
  <c r="J14" i="15" s="1"/>
  <c r="H14" i="15"/>
  <c r="I13" i="15"/>
  <c r="J13" i="15" s="1"/>
  <c r="H13" i="15"/>
  <c r="I12" i="15"/>
  <c r="J12" i="15" s="1"/>
  <c r="H12" i="15"/>
  <c r="I132" i="14"/>
  <c r="J132" i="14" s="1"/>
  <c r="I129" i="14"/>
  <c r="J129" i="14" s="1"/>
  <c r="I126" i="14"/>
  <c r="I121" i="14"/>
  <c r="I120" i="14"/>
  <c r="J120" i="14" s="1"/>
  <c r="I119" i="14"/>
  <c r="J119" i="14" s="1"/>
  <c r="I118" i="14"/>
  <c r="J118" i="14" s="1"/>
  <c r="I117" i="14"/>
  <c r="J117" i="14" s="1"/>
  <c r="I116" i="14"/>
  <c r="J116" i="14" s="1"/>
  <c r="I115" i="14"/>
  <c r="J115" i="14" s="1"/>
  <c r="I114" i="14"/>
  <c r="J114" i="14" s="1"/>
  <c r="I113" i="14"/>
  <c r="J113" i="14" s="1"/>
  <c r="I112" i="14"/>
  <c r="J112" i="14" s="1"/>
  <c r="I108" i="14"/>
  <c r="J108" i="14" s="1"/>
  <c r="K108" i="14" s="1"/>
  <c r="I104" i="14"/>
  <c r="J104" i="14" s="1"/>
  <c r="I100" i="14"/>
  <c r="J100" i="14" s="1"/>
  <c r="I97" i="14"/>
  <c r="J97" i="14" s="1"/>
  <c r="I96" i="14"/>
  <c r="J96" i="14" s="1"/>
  <c r="I93" i="14"/>
  <c r="J93" i="14" s="1"/>
  <c r="I92" i="14"/>
  <c r="J92" i="14" s="1"/>
  <c r="I91" i="14"/>
  <c r="J91" i="14" s="1"/>
  <c r="I90" i="14"/>
  <c r="J90" i="14" s="1"/>
  <c r="K90" i="14" s="1"/>
  <c r="I89" i="14"/>
  <c r="I88" i="14"/>
  <c r="I87" i="14"/>
  <c r="J87" i="14" s="1"/>
  <c r="I86" i="14"/>
  <c r="J86" i="14" s="1"/>
  <c r="I83" i="14"/>
  <c r="J83" i="14" s="1"/>
  <c r="I82" i="14"/>
  <c r="I81" i="14"/>
  <c r="J81" i="14" s="1"/>
  <c r="I78" i="14"/>
  <c r="J78" i="14" s="1"/>
  <c r="I77" i="14"/>
  <c r="J77" i="14" s="1"/>
  <c r="I76" i="14"/>
  <c r="J76" i="14" s="1"/>
  <c r="I75" i="14"/>
  <c r="J75" i="14" s="1"/>
  <c r="I70" i="14"/>
  <c r="J70" i="14" s="1"/>
  <c r="I67" i="14"/>
  <c r="J67" i="14" s="1"/>
  <c r="I64" i="14"/>
  <c r="J64" i="14" s="1"/>
  <c r="I61" i="14"/>
  <c r="J61" i="14" s="1"/>
  <c r="I57" i="14"/>
  <c r="J57" i="14" s="1"/>
  <c r="I56" i="14"/>
  <c r="J56" i="14" s="1"/>
  <c r="I52" i="14"/>
  <c r="I51" i="14"/>
  <c r="J51" i="14" s="1"/>
  <c r="I46" i="14"/>
  <c r="J46" i="14" s="1"/>
  <c r="I44" i="14"/>
  <c r="I43" i="14"/>
  <c r="I38" i="14"/>
  <c r="J38" i="14" s="1"/>
  <c r="I36" i="14"/>
  <c r="J36" i="14" s="1"/>
  <c r="I34" i="14"/>
  <c r="J34" i="14" s="1"/>
  <c r="I31" i="14"/>
  <c r="J31" i="14" s="1"/>
  <c r="I28" i="14"/>
  <c r="I25" i="14"/>
  <c r="J25" i="14" s="1"/>
  <c r="I20" i="14"/>
  <c r="J20" i="14" s="1"/>
  <c r="I16" i="14"/>
  <c r="J16" i="14" s="1"/>
  <c r="I12" i="14"/>
  <c r="J12" i="14" s="1"/>
  <c r="I13" i="14"/>
  <c r="J13" i="14" s="1"/>
  <c r="I11" i="14"/>
  <c r="J11" i="14" s="1"/>
  <c r="H132" i="14"/>
  <c r="H129" i="14"/>
  <c r="J126" i="14"/>
  <c r="H126" i="14"/>
  <c r="J121" i="14"/>
  <c r="H121" i="14"/>
  <c r="H120" i="14"/>
  <c r="H119" i="14"/>
  <c r="H118" i="14"/>
  <c r="H117" i="14"/>
  <c r="H116" i="14"/>
  <c r="H115" i="14"/>
  <c r="H114" i="14"/>
  <c r="H113" i="14"/>
  <c r="H112" i="14"/>
  <c r="H108" i="14"/>
  <c r="H104" i="14"/>
  <c r="H100" i="14"/>
  <c r="H97" i="14"/>
  <c r="H96" i="14"/>
  <c r="H93" i="14"/>
  <c r="H92" i="14"/>
  <c r="H91" i="14"/>
  <c r="H90" i="14"/>
  <c r="J89" i="14"/>
  <c r="H89" i="14"/>
  <c r="J88" i="14"/>
  <c r="H88" i="14"/>
  <c r="H87" i="14"/>
  <c r="H86" i="14"/>
  <c r="H83" i="14"/>
  <c r="J82" i="14"/>
  <c r="H82" i="14"/>
  <c r="H81" i="14"/>
  <c r="H78" i="14"/>
  <c r="H77" i="14"/>
  <c r="H76" i="14"/>
  <c r="H75" i="14"/>
  <c r="H70" i="14"/>
  <c r="H67" i="14"/>
  <c r="H64" i="14"/>
  <c r="H61" i="14"/>
  <c r="H57" i="14"/>
  <c r="H56" i="14"/>
  <c r="J52" i="14"/>
  <c r="H52" i="14"/>
  <c r="H51" i="14"/>
  <c r="H46" i="14"/>
  <c r="J44" i="14"/>
  <c r="H44" i="14"/>
  <c r="J43" i="14"/>
  <c r="H43" i="14"/>
  <c r="H38" i="14"/>
  <c r="H36" i="14"/>
  <c r="H34" i="14"/>
  <c r="H31" i="14"/>
  <c r="J28" i="14"/>
  <c r="H28" i="14"/>
  <c r="H25" i="14"/>
  <c r="H20" i="14"/>
  <c r="H13" i="14"/>
  <c r="H12" i="14"/>
  <c r="H11" i="14"/>
  <c r="K75" i="14" l="1"/>
  <c r="K94" i="15"/>
  <c r="K96" i="15"/>
  <c r="K28" i="18"/>
  <c r="K66" i="15"/>
  <c r="K120" i="15"/>
  <c r="K56" i="15"/>
  <c r="K47" i="15"/>
  <c r="K21" i="18"/>
  <c r="K28" i="14"/>
  <c r="K44" i="14"/>
  <c r="K52" i="14"/>
  <c r="K12" i="14"/>
  <c r="K81" i="14"/>
  <c r="K91" i="14"/>
  <c r="K97" i="14"/>
  <c r="K120" i="14"/>
  <c r="K132" i="14"/>
  <c r="K81" i="15"/>
  <c r="K34" i="18"/>
  <c r="K46" i="18"/>
  <c r="K12" i="18"/>
  <c r="K67" i="14"/>
  <c r="K83" i="15"/>
  <c r="K89" i="15"/>
  <c r="K88" i="14"/>
  <c r="K87" i="14"/>
  <c r="K15" i="18"/>
  <c r="K17" i="18"/>
  <c r="K73" i="15"/>
  <c r="K76" i="15"/>
  <c r="K14" i="15"/>
  <c r="K12" i="15"/>
  <c r="K61" i="14"/>
  <c r="K78" i="14"/>
  <c r="K82" i="14"/>
  <c r="K93" i="14"/>
  <c r="K31" i="14"/>
  <c r="K92" i="14"/>
  <c r="K100" i="14"/>
  <c r="K113" i="14"/>
  <c r="K117" i="14"/>
  <c r="K70" i="14"/>
  <c r="K76" i="14"/>
  <c r="K89" i="14"/>
  <c r="K11" i="14"/>
  <c r="K56" i="14"/>
  <c r="K77" i="14"/>
  <c r="K118" i="14"/>
  <c r="K57" i="14"/>
  <c r="K83" i="14"/>
  <c r="K13" i="14"/>
  <c r="K36" i="14"/>
  <c r="K46" i="14"/>
  <c r="K86" i="14"/>
  <c r="K96" i="14"/>
  <c r="K115" i="14"/>
  <c r="K119" i="14"/>
  <c r="K129" i="14"/>
  <c r="K28" i="15"/>
  <c r="K90" i="15"/>
  <c r="K104" i="15"/>
  <c r="K111" i="15"/>
  <c r="K121" i="15"/>
  <c r="K13" i="15"/>
  <c r="K46" i="15"/>
  <c r="K55" i="15"/>
  <c r="K62" i="15"/>
  <c r="K22" i="15"/>
  <c r="K34" i="15"/>
  <c r="K86" i="15"/>
  <c r="K100" i="15"/>
  <c r="K106" i="15"/>
  <c r="K37" i="15"/>
  <c r="K67" i="15"/>
  <c r="K14" i="18"/>
  <c r="K22" i="18"/>
  <c r="K33" i="18"/>
  <c r="K39" i="18"/>
  <c r="K43" i="18"/>
  <c r="K16" i="18"/>
  <c r="K27" i="18"/>
  <c r="K13" i="18"/>
  <c r="K26" i="18"/>
  <c r="K12" i="19"/>
  <c r="K14" i="19"/>
  <c r="K16" i="19"/>
  <c r="K26" i="19"/>
  <c r="K32" i="19"/>
  <c r="K36" i="19"/>
  <c r="K21" i="19"/>
  <c r="K40" i="18"/>
  <c r="K136" i="15"/>
  <c r="K133" i="15"/>
  <c r="K130" i="15"/>
  <c r="K125" i="15"/>
  <c r="K124" i="15"/>
  <c r="K123" i="15"/>
  <c r="K119" i="15"/>
  <c r="K70" i="15"/>
  <c r="K57" i="15"/>
  <c r="K48" i="15"/>
  <c r="K31" i="15"/>
  <c r="K126" i="14"/>
  <c r="K121" i="14"/>
  <c r="K116" i="14"/>
  <c r="K114" i="14"/>
  <c r="K112" i="14"/>
  <c r="K104" i="14"/>
  <c r="K64" i="14"/>
  <c r="K51" i="14"/>
  <c r="K43" i="14"/>
  <c r="K38" i="14"/>
  <c r="K34" i="14"/>
  <c r="K25" i="14"/>
  <c r="K20" i="14"/>
  <c r="K16" i="14"/>
  <c r="K41" i="19" l="1"/>
  <c r="C18" i="20" s="1"/>
  <c r="K48" i="18"/>
  <c r="C17" i="20" s="1"/>
  <c r="D70" i="15"/>
  <c r="D57" i="15"/>
  <c r="D56" i="15"/>
  <c r="D55" i="15"/>
  <c r="A16" i="15"/>
  <c r="A19" i="15" s="1"/>
  <c r="A25" i="15" s="1"/>
  <c r="A43" i="15" s="1"/>
  <c r="A52" i="15" s="1"/>
  <c r="A59" i="15" s="1"/>
  <c r="A64" i="15" s="1"/>
  <c r="A69" i="15" s="1"/>
  <c r="A72" i="15" s="1"/>
  <c r="A75" i="15" s="1"/>
  <c r="A78" i="15" s="1"/>
  <c r="A109" i="15" s="1"/>
  <c r="A113" i="15" s="1"/>
  <c r="A117" i="15" s="1"/>
  <c r="A2" i="15"/>
  <c r="A1" i="15"/>
  <c r="D52" i="14"/>
  <c r="D51" i="14"/>
  <c r="A15" i="14"/>
  <c r="A18" i="14" s="1"/>
  <c r="A22" i="14" s="1"/>
  <c r="A40" i="14" s="1"/>
  <c r="A48" i="14" s="1"/>
  <c r="A54" i="14" s="1"/>
  <c r="A59" i="14" s="1"/>
  <c r="A63" i="14" s="1"/>
  <c r="A66" i="14" s="1"/>
  <c r="A69" i="14" s="1"/>
  <c r="A72" i="14" s="1"/>
  <c r="A102" i="14" s="1"/>
  <c r="A106" i="14" s="1"/>
  <c r="A110" i="14" s="1"/>
  <c r="C19" i="20" l="1"/>
  <c r="K139" i="15"/>
  <c r="C14" i="20" s="1"/>
  <c r="K135" i="14" l="1"/>
  <c r="C13" i="20" s="1"/>
  <c r="C15" i="20" s="1"/>
  <c r="C21" i="20" s="1"/>
  <c r="C27" i="20" l="1"/>
  <c r="C29" i="20" s="1"/>
  <c r="C11" i="21"/>
  <c r="C13" i="21" s="1"/>
  <c r="C24" i="21" l="1"/>
  <c r="C15" i="21"/>
</calcChain>
</file>

<file path=xl/sharedStrings.xml><?xml version="1.0" encoding="utf-8"?>
<sst xmlns="http://schemas.openxmlformats.org/spreadsheetml/2006/main" count="826" uniqueCount="316">
  <si>
    <t>Description</t>
  </si>
  <si>
    <t>Unit</t>
  </si>
  <si>
    <t>Sft</t>
  </si>
  <si>
    <t>Qty</t>
  </si>
  <si>
    <t>Rate</t>
  </si>
  <si>
    <t>Amount</t>
  </si>
  <si>
    <t>No</t>
  </si>
  <si>
    <t>CARPET FLOOR</t>
  </si>
  <si>
    <t>PAINT</t>
  </si>
  <si>
    <t>FALSE CEILING</t>
  </si>
  <si>
    <t>JOINERY</t>
  </si>
  <si>
    <t>b</t>
  </si>
  <si>
    <t>a</t>
  </si>
  <si>
    <t>Floor</t>
  </si>
  <si>
    <t>Wall</t>
  </si>
  <si>
    <t xml:space="preserve">Floor </t>
  </si>
  <si>
    <t>Rft</t>
  </si>
  <si>
    <t>3RD FLOOR</t>
  </si>
  <si>
    <t>BLOCK MASONRY</t>
  </si>
  <si>
    <t>PLASTER</t>
  </si>
  <si>
    <t>ALUMINUM WINDOW</t>
  </si>
  <si>
    <t>VINYL FLOORING</t>
  </si>
  <si>
    <t>CORRIDOR TILES</t>
  </si>
  <si>
    <t>UNILEVER PAKISTAN LTD</t>
  </si>
  <si>
    <t>CIVIL WORK</t>
  </si>
  <si>
    <t>INTERIOR FINISHES WORK</t>
  </si>
  <si>
    <t>TOTAL COST OF CIVIL WORK</t>
  </si>
  <si>
    <t>TOTAL COST OF INTERIOR FINISHES WORK</t>
  </si>
  <si>
    <t>WOODEN PARTITION</t>
  </si>
  <si>
    <t>TOTAL COST OF PARTITION WALL &amp; DOORS</t>
  </si>
  <si>
    <t>PARTITION WALLS &amp; DOORS</t>
  </si>
  <si>
    <t>WOODEN DOOR IN PARTITION</t>
  </si>
  <si>
    <t>SUMMARY</t>
  </si>
  <si>
    <t xml:space="preserve">TOTAL COST </t>
  </si>
  <si>
    <t>Ser #</t>
  </si>
  <si>
    <t>(approved by the Architect) including racking out joints curing, etc.,</t>
  </si>
  <si>
    <t>complete as per specifications and relevant drawings</t>
  </si>
  <si>
    <t>chamfered shape edges or rounding off corners at junctions including</t>
  </si>
  <si>
    <t>walls, columns, beams, slabs, lintels, steps, etc., including making</t>
  </si>
  <si>
    <t>c</t>
  </si>
  <si>
    <t xml:space="preserve">Size 3'-0" X 7'-0" </t>
  </si>
  <si>
    <t xml:space="preserve">Size 2'-6" X 7'-0" </t>
  </si>
  <si>
    <t>IMPORTED PARTITION WALLS &amp; DOOR</t>
  </si>
  <si>
    <t>6 plus 6mm LAMINATED TEMPERED GLASS PARTITION</t>
  </si>
  <si>
    <t>10mm TEMPERED GLASS DOOR IN PARTITION</t>
  </si>
  <si>
    <t>Polished finish on Counter Tops</t>
  </si>
  <si>
    <t>ALUMINUM CEILING ( High-grade pre-coated aluminum alloy ) 0.5mm~1.0mm thinckness</t>
  </si>
  <si>
    <t>STEEL MESH CEILING IN VITALITY ZONE (Hexazonal MS frame rapped with steel mesh)</t>
  </si>
  <si>
    <t>mortar with 1:4:5 or 1:3:6 machine made block minimum 800 psi</t>
  </si>
  <si>
    <t>Providing MDF cladding on all exposed columns.</t>
  </si>
  <si>
    <t>METAL SCREEN</t>
  </si>
  <si>
    <t>Laser cut perforated ( High Strength Low Alloy HSLA steel ) corten metal sheet.</t>
  </si>
  <si>
    <t>CEMENT BOARD CEILING</t>
  </si>
  <si>
    <t>6" thick (External)</t>
  </si>
  <si>
    <t>4" thick (Internal)</t>
  </si>
  <si>
    <t xml:space="preserve"> 3" Thick brick cladding ( Lobby Feature Wall)</t>
  </si>
  <si>
    <t>Internal Walls</t>
  </si>
  <si>
    <t>External periphery walls</t>
  </si>
  <si>
    <t>DRY WALL PARTITION WALL</t>
  </si>
  <si>
    <t>Internal Ceiling</t>
  </si>
  <si>
    <t xml:space="preserve"> Internal Fair Faced Textured paint (includes walls and ceiling)</t>
  </si>
  <si>
    <t>Branding and Display (refer to attachment)</t>
  </si>
  <si>
    <t>Ceramic wall cladding (refer to attachment)</t>
  </si>
  <si>
    <t>No.</t>
  </si>
  <si>
    <t>1.5.1</t>
  </si>
  <si>
    <t>1.5.2</t>
  </si>
  <si>
    <t>1.5.3</t>
  </si>
  <si>
    <t>1.5.4</t>
  </si>
  <si>
    <t>Metal framing joinery work for the perforated partition and S.S pipes feature.</t>
  </si>
  <si>
    <t>RUBBER FLOORING</t>
  </si>
  <si>
    <t>FLOORING &amp; SPECIAL FINISHES</t>
  </si>
  <si>
    <t>1.5.5</t>
  </si>
  <si>
    <t>GRANITE STEPS</t>
  </si>
  <si>
    <t>ii</t>
  </si>
  <si>
    <t>iii</t>
  </si>
  <si>
    <t>Grouting. Water proof grouting  color to be specified by the Architect.</t>
  </si>
  <si>
    <t>iv</t>
  </si>
  <si>
    <t>MDF CLADDING (2" thick partal wood frame rapped around 1/2" thick one side MDF sheet).</t>
  </si>
  <si>
    <t>GLASS WALL PARTITION (Translucent Glass film)</t>
  </si>
  <si>
    <t>SPECIAL FINISHES</t>
  </si>
  <si>
    <t>PORCELAIN TILES IN OFFICE SPACES</t>
  </si>
  <si>
    <t>Flooring</t>
  </si>
  <si>
    <t>PORCELAIN TILES IN WET AREA TILES</t>
  </si>
  <si>
    <t>GRANITE COUNTER TOP</t>
  </si>
  <si>
    <t>Polish finish on Staircase Riser</t>
  </si>
  <si>
    <t>3" Flame torch finish on Staircase Tread 5'-0"</t>
  </si>
  <si>
    <t>Color and size as approved by the Architect.</t>
  </si>
  <si>
    <t>SKIRTING</t>
  </si>
  <si>
    <t xml:space="preserve"> PVC skirting of 2" thick in dark grey color.</t>
  </si>
  <si>
    <t>External Weathred shield</t>
  </si>
  <si>
    <t xml:space="preserve">Included in the laying of the Granite will be preparation of floor using cement  mix to achieve perfect alignment a required of the floor for the application of tiles. Rs. 800 / sqft </t>
  </si>
  <si>
    <t>(Gym Area) 8.2 MM Thickness (For spec find the attachment)</t>
  </si>
  <si>
    <t xml:space="preserve"> Cement concrete block masonry set in 1:4 cement</t>
  </si>
  <si>
    <t xml:space="preserve"> 3 coats, external weathered shield  by JOTUN, ICI, Nelson paint complete in all respects of approved quality and shade including rubbing, filling and primer coat.</t>
  </si>
  <si>
    <t xml:space="preserve">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 </t>
  </si>
  <si>
    <t>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t>
  </si>
  <si>
    <t>Porcelain tile of Fiandre Marmi MaximumTravertino size 5'x10' full body approved quality.Shade pattern set in 1:4 cement mortar including preparing proper base of 1:2:4 concrete mortar all as per specification and drawing complete in all respect. (Fiandre Product supplied by Benitoz or Equivalent; color &amp; size to be approved by the Architect, price will be Rs. 13000 / sqm)</t>
  </si>
  <si>
    <t>i</t>
  </si>
  <si>
    <t>100 mm MDF partition on 75 mm x 75mm partal wood framing @600 mm x 600mm c.c (approx),in ducco finish,treated with approved antitermite slagnum &amp; zahbia primer on both ends of MDF , shall ensure the sample to be approved before purchase of material. The approved sample shall always be at site as detailed in the General Condition of Contract.</t>
  </si>
  <si>
    <t>Low VOC acrylic emulsion by JOTUN  paint on walls of approved quality and shade including rubbing, filling and primer coat., complete in all respects.</t>
  </si>
  <si>
    <t xml:space="preserve">Granite counter top , including all beds and anchoring, finished as below: (with basin hole cutting and special finishes complete as per drawing ) The Granite will be installed on a GI frame with red oxide coating and the finished with black spray paint.  Rs. 800 / sqft </t>
  </si>
  <si>
    <t>Seamless vinyl flooring by Tarkett or equivalent. Thinkness 4.5mm. (50 mm x 50 mm tile) Inteface level set collection availabe from pak carpets or equivalent. SQFT Rs .265</t>
  </si>
  <si>
    <t>Green wall (refer to attachment) baseprice Rs. 2500 SQFT</t>
  </si>
  <si>
    <t xml:space="preserve"> Carpet as specified by Architect (For spec find the attachment) SQFT Rs. 325 </t>
  </si>
  <si>
    <t xml:space="preserve">1.5" thick solid core commercial ply veneer flush door shutters  (Formite 7195 - Baluchistan Laminates) SWG G.I 16 gauage door frames 2" x 7" so lignum painted 2"x5/8", approved quality of oxidized brass hinges, brass screw, tower bolts, imported locks top of the line quick set hydraulic door closer (brand-New Star Japanese) Wherever needed aluminum push plates on both sides door stopper and other hardware of brass including iron hold fasts, complete in all respects as per drawings and as directed by the  Architect. </t>
  </si>
  <si>
    <t>12 mm thick imported tempared glass fixed, Champaign color aluminium U- channel along with the wall at top and bottom and polishing of exposed edges,with 3M Electro cut 314 Brand frosted film complete in all respects and as directed by the Architect.</t>
  </si>
  <si>
    <t>EXTERNAL WINDOWS</t>
  </si>
  <si>
    <t>(Double-Glazed assembly with U-value of 1.4 W/Sqm.K in 6mm Low-E Exterior Glass + 12mm Air Gap (with or without Argon filling) + 6mm local clear Internal Glass)</t>
  </si>
  <si>
    <t xml:space="preserve">Aluminum Windows using imported section and high quality hardware; that must be airtight with minimum infiltration and exfiltration properties. The Aluminum section will be powder coated, color to be approved by Architect. </t>
  </si>
  <si>
    <t>Cement Board false ceiling at edges allaround the rooms and corridors to as make-up space to ensure metal pan ceilings are not cut and are used as full tiles. (Rs:110)</t>
  </si>
  <si>
    <t>Plaster 0.75" thick 1:4 cement plaster to internal</t>
  </si>
  <si>
    <t>curing, etc., complete as per specifications and relevant drawings.</t>
  </si>
  <si>
    <r>
      <t>Granite to be installed on the Steps using dry bond methodology . Dry bond to be used is</t>
    </r>
    <r>
      <rPr>
        <sz val="10"/>
        <color indexed="10"/>
        <rFont val="Arial"/>
        <family val="2"/>
      </rPr>
      <t xml:space="preserve"> </t>
    </r>
    <r>
      <rPr>
        <b/>
        <sz val="10"/>
        <color indexed="8"/>
        <rFont val="Arial"/>
        <family val="2"/>
      </rPr>
      <t xml:space="preserve">Ressichem T210 or Millwala's Tifix </t>
    </r>
  </si>
  <si>
    <r>
      <t xml:space="preserve">Imported Aluminum windows of </t>
    </r>
    <r>
      <rPr>
        <b/>
        <sz val="10"/>
        <color theme="1"/>
        <rFont val="Arial"/>
        <family val="2"/>
      </rPr>
      <t>W1</t>
    </r>
    <r>
      <rPr>
        <sz val="10"/>
        <color theme="1"/>
        <rFont val="Arial"/>
        <family val="2"/>
      </rPr>
      <t xml:space="preserve"> size 6'-0" x 4'-6" on front façade. </t>
    </r>
  </si>
  <si>
    <r>
      <t xml:space="preserve">Imported Aluminum windows of </t>
    </r>
    <r>
      <rPr>
        <b/>
        <sz val="10"/>
        <color theme="1"/>
        <rFont val="Arial"/>
        <family val="2"/>
      </rPr>
      <t>W2</t>
    </r>
    <r>
      <rPr>
        <sz val="10"/>
        <color theme="1"/>
        <rFont val="Arial"/>
        <family val="2"/>
      </rPr>
      <t xml:space="preserve"> size 14'-0" x 4'-6" on front façade (Board Room) . </t>
    </r>
  </si>
  <si>
    <t>d</t>
  </si>
  <si>
    <t>f</t>
  </si>
  <si>
    <t>Job</t>
  </si>
  <si>
    <t>e</t>
  </si>
  <si>
    <t>g</t>
  </si>
  <si>
    <t>h</t>
  </si>
  <si>
    <t>j</t>
  </si>
  <si>
    <t>Sqm</t>
  </si>
  <si>
    <t>Material</t>
  </si>
  <si>
    <t>Deutsche Bank AG, Karachi Branch</t>
  </si>
  <si>
    <t>Karachi branch Relocation</t>
  </si>
  <si>
    <t>Deutsche Bank AG, Karachi branch</t>
  </si>
  <si>
    <t>Karachi Branch Relocation</t>
  </si>
  <si>
    <t>ACMV WORKS</t>
  </si>
  <si>
    <t>VAV &amp; CAV BOXES</t>
  </si>
  <si>
    <t>Supply &amp; installation of  VAV / CAV Boxes as per mentioned in schedule with digital thermostat controller, pressure sensor, control wiring, including supply &amp; installation of flexible duct connection, power wiring upto 10' to 15' radius, lindapter support &amp; hangers etc, complete in all respects ready to operate as per schedule, drawings, specification, instruction of consultant.</t>
  </si>
  <si>
    <t>VAV Boxes</t>
  </si>
  <si>
    <t>Nos.</t>
  </si>
  <si>
    <t>CAV Boxes</t>
  </si>
  <si>
    <t xml:space="preserve">Control Wiring </t>
  </si>
  <si>
    <t>Lot</t>
  </si>
  <si>
    <t>WATER LEAK DETECTING SYSTEM WITH CONTROL PANEL</t>
  </si>
  <si>
    <t>Supply &amp; installation of water leak detecting ropes with control panel including fixing accessories, control &amp; power wiring, complete system (integrated with BMS) inside technology equipment room (TER), complete in all respects as per specifications, drawings and instructions of consultant.</t>
  </si>
  <si>
    <t>DUCTED FAN COIL UNITS</t>
  </si>
  <si>
    <t>Supply &amp; installation of ducted fan coil units of different capacities complete in all respects, ready to operate with supply and fixing of all accessories, including hanger steel base, vibration isolators, including interconnecting &amp; control wiring, power wiring upto 10' to 15' radius, with inlet &amp; outlet chilled water connections, drain connection, flexible rubber duct connection / connector,  lindapter hangers &amp; supports etc. complete in all respects ready to operate as per schedule, specification, drawings and as per instruction of consultant.</t>
  </si>
  <si>
    <t>DFCU-01</t>
  </si>
  <si>
    <t>VALVES &amp; ACCESSORIES</t>
  </si>
  <si>
    <t>Supply &amp; installation of valves &amp; accessories for DFCUs with fixing accessories,  lindapter supports, hangers, etc. complete in all respects as per specifications, drawings and as per instructions of consultant.</t>
  </si>
  <si>
    <t>Ball  Valve</t>
  </si>
  <si>
    <t>i.</t>
  </si>
  <si>
    <t>25mm dia</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</si>
  <si>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</si>
  <si>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</si>
  <si>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</si>
  <si>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</si>
  <si>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15' radius</t>
  </si>
  <si>
    <t>M.S PIPES</t>
  </si>
  <si>
    <t>Supply &amp; installation of SCH-40 M.S. (As per ASME &amp; API standard, heavy quality with standard SCH 40 wall thickness) pipes &amp; fitting for chilled &amp; cooling water circulation system complete with bends, tees, unions, sockets, specials, MS Pipe lindapter support, hangers &amp; anchors, M.S. angle, U channel, roller support, bolts, rods, clamps, concrete fasteners etc as required to complete in all respects ready to operate as per specification, drawings and as per instruction of consultant.</t>
  </si>
  <si>
    <t>Chilled Water</t>
  </si>
  <si>
    <t>Rm</t>
  </si>
  <si>
    <t>38mm dia</t>
  </si>
  <si>
    <t>Cooling Water</t>
  </si>
  <si>
    <t>PIPES INSULATION</t>
  </si>
  <si>
    <t>Supply &amp; installation of Pre Formed Polystyrene (Thermopore)  insulation (32 kg/m3 density) for chilled water pipes, bends, tees, unions, sockets, valves and on specials protected with Kraft paper, wrapped with 8oz canvas cloth than paint with anti fungus paint complete in all respects ready to operate as per specification, drawings and as per instruction of consultant.</t>
  </si>
  <si>
    <t>DRAIN PIPES</t>
  </si>
  <si>
    <t>Supply &amp; installation of uPVC make class D SCH-40 pipe with 10mm thick expanded rubber foam insulation, PVC tape wrapping for condensate drain including support hangers, excavation, cutting, chiseling and making good complete in all respects ready to operate as per specification, drawings and as per instruction of consultant.</t>
  </si>
  <si>
    <t>50mm dia</t>
  </si>
  <si>
    <t>FANS</t>
  </si>
  <si>
    <t>Supply &amp; installation of ventilation fans including flexible duct connection / connector, lindapter support &amp; hangers, power wiring upto 10' to 15' radius  etc, complete in all respects ready to operate as per schedule, drawings, specification, instruction of consultant.</t>
  </si>
  <si>
    <t>TAF-01</t>
  </si>
  <si>
    <t>DUCT</t>
  </si>
  <si>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and approval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</si>
  <si>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</si>
  <si>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</si>
  <si>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SOUND LINER</t>
  </si>
  <si>
    <t>Supply &amp; installation of acoustical duct sound liner (adhesive 12mm thick) in supply air duct etc, complete in all respects ready to operate as per drawings, specification and as per instruction of consultant.</t>
  </si>
  <si>
    <t>AIR DEVICES</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</si>
  <si>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</si>
  <si>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Diffuser with Damper</t>
  </si>
  <si>
    <t>225mm  x 225mm</t>
  </si>
  <si>
    <t>ii.</t>
  </si>
  <si>
    <t>300mm  x 300mm</t>
  </si>
  <si>
    <t>iii.</t>
  </si>
  <si>
    <t>450mm  x 450mm</t>
  </si>
  <si>
    <t>iv.</t>
  </si>
  <si>
    <t>300mm dia</t>
  </si>
  <si>
    <t>Transfer Air Grill</t>
  </si>
  <si>
    <t>300mm x 150mm</t>
  </si>
  <si>
    <t>400mm x 150mm</t>
  </si>
  <si>
    <t>600mm x 250mm</t>
  </si>
  <si>
    <t>S.S Mesh with G.I Frame</t>
  </si>
  <si>
    <t>200mm x 200mm</t>
  </si>
  <si>
    <t>250mm x 250mm</t>
  </si>
  <si>
    <t>400mm x 250mm</t>
  </si>
  <si>
    <t>v.</t>
  </si>
  <si>
    <t>450mm x 200mm</t>
  </si>
  <si>
    <t>vi.</t>
  </si>
  <si>
    <t>500mm x 250mm</t>
  </si>
  <si>
    <t>vii.</t>
  </si>
  <si>
    <t>550mm x 350mm</t>
  </si>
  <si>
    <t>viii.</t>
  </si>
  <si>
    <t>1800mm x 600mm</t>
  </si>
  <si>
    <t>Linear Slot 6,000 Series</t>
  </si>
  <si>
    <t xml:space="preserve">1 slot of 20mm </t>
  </si>
  <si>
    <t xml:space="preserve">2 slots of 20mm </t>
  </si>
  <si>
    <t>Exhaust Air Disc Valves</t>
  </si>
  <si>
    <t>150mm dia</t>
  </si>
  <si>
    <t>FLEXIBLE DUCT</t>
  </si>
  <si>
    <t xml:space="preserve">Supply &amp; installation of flexible duct including hangers, jubilee clamp complete in all respects as per specification, drawings &amp; as per instruction of consultant.
</t>
  </si>
  <si>
    <t>BUTTERFLY DAMPER</t>
  </si>
  <si>
    <t>Supply &amp; installation of butterfly damper for above flexible duct with gas kits, nut bolts, complete in all respects, ready to operate as per specification, drawings &amp; as per instruction of consultant.</t>
  </si>
  <si>
    <t>VOLUME CONTROL DAMPER</t>
  </si>
  <si>
    <t>Supply, fabrication &amp; installation of pre-insulated Volume Control Damper, blades to be constructed with extruded aluminum in airfoil shape with thermal isolation gape &amp; shall have seals, pvc / aluminum profiles duct connection at both end, lindapter supports &amp; hangers, etc, complete in all respects ready to operate as per drawings, specification and as per instruction of consultant.</t>
  </si>
  <si>
    <t>350mm x 100mm</t>
  </si>
  <si>
    <t>350mm x 350mm</t>
  </si>
  <si>
    <t>550mm x 150mm</t>
  </si>
  <si>
    <t>1150mm x 300mm</t>
  </si>
  <si>
    <t>1200mm x 300mm</t>
  </si>
  <si>
    <t>MISCELLANEOUS WORKS</t>
  </si>
  <si>
    <t>PAINTING &amp; IDENDTIFICATION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</si>
  <si>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</si>
  <si>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TESTING &amp; COMMISSIONING OF SYSTEM</t>
  </si>
  <si>
    <t>Testing, balancing and commissioning of air side of the system (from independent agency) complete in all respects including flow measurement &amp; balancing, temp, pressure, electrical data of related equipment etc, complete in all respects as per instruction of consultant. Moreover, testing and commissioning to be carried out as per the Testing and Commissioning document shared within the RFP.</t>
  </si>
  <si>
    <t>SHOP &amp; AS BUILT DRWAINGS</t>
  </si>
  <si>
    <t>Making of Shop drawings on Auto CAD 2018 with section details, equipment foundation details and Making of As Built drawings, Documentation Technical / Operational Manual &amp; LOG Book for each equipment complete in all respects as per instruction of consultant.</t>
  </si>
  <si>
    <t>TOTAL COST OF ACMV WORKS</t>
  </si>
  <si>
    <t>Supply &amp; installation of water leak detecting ropes with control panel including fixing accessories, control &amp; power wiring, complete system (integrated with BMS) inside technology room (TR), complete in all respects as per specifications, drawings and instructions of consultant.</t>
  </si>
  <si>
    <t>DFCU-02</t>
  </si>
  <si>
    <t>DFCU-03</t>
  </si>
  <si>
    <t>32mm dia</t>
  </si>
  <si>
    <t>TAF-02</t>
  </si>
  <si>
    <t>Supply &amp; installation of acoustical duct sound liner (adhesive 12mm thick) in supply air &amp; return air duct etc, complete in all respects ready to operate as per drawings, specification and as per instruction of consultant.</t>
  </si>
  <si>
    <t>375mm  x 375mm</t>
  </si>
  <si>
    <t>Supply, Transfer &amp; Return Air Grill</t>
  </si>
  <si>
    <t xml:space="preserve">450mm x 150mm </t>
  </si>
  <si>
    <t xml:space="preserve">450mm x 250mm </t>
  </si>
  <si>
    <t>Return &amp; Exhaust Air Register</t>
  </si>
  <si>
    <t xml:space="preserve">150mm x 150mm </t>
  </si>
  <si>
    <t xml:space="preserve">225mm x 225mm </t>
  </si>
  <si>
    <t xml:space="preserve">350mm x 350mm </t>
  </si>
  <si>
    <t xml:space="preserve">900mm x 650mm </t>
  </si>
  <si>
    <t xml:space="preserve">350mm x 150mm </t>
  </si>
  <si>
    <t xml:space="preserve">400mm x 200mm </t>
  </si>
  <si>
    <t xml:space="preserve">450mm x 200mm </t>
  </si>
  <si>
    <t xml:space="preserve">900mm x 250mm </t>
  </si>
  <si>
    <t xml:space="preserve">1100mm x 200mm </t>
  </si>
  <si>
    <t>400mm x 200mm</t>
  </si>
  <si>
    <t>550mm x 200mm</t>
  </si>
  <si>
    <t>600mm x 200mm</t>
  </si>
  <si>
    <t>FIRE SUPPRESSION SERVICES</t>
  </si>
  <si>
    <t>MS SCH-40 PIPES</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</si>
  <si>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</si>
  <si>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40mm dia</t>
  </si>
  <si>
    <t>65mm dia</t>
  </si>
  <si>
    <t>75mm dia</t>
  </si>
  <si>
    <t>SPRINKLERS</t>
  </si>
  <si>
    <t>Supply &amp; installation of sprinkler with fixing accessories, complete in all respects ready to operate as per drawings, specification, instruction of consultant.</t>
  </si>
  <si>
    <t>Sprinkler Upright type quick response K = 5.6
(Opening Temperature 57ºC)</t>
  </si>
  <si>
    <t>Sprinkler Pendent type with escutcheon plate quick response K = 5.6
(Opening Temperature 57ºC)</t>
  </si>
  <si>
    <t>FIRE EXTINGUISHERS</t>
  </si>
  <si>
    <t>Supply &amp; installation of fire extinguishers with fixing accessories, complete in all respects ready to operate as per drawings, specification, instruction of consultant.</t>
  </si>
  <si>
    <t>Type Class B&amp;C FX-3  (5 Kg. CO2 Carbon Dioxide Gas)</t>
  </si>
  <si>
    <t>Type Class A,B&amp;C  FX-4  (6 Kg. Dry Chemical Powder)</t>
  </si>
  <si>
    <t>Automatic fire extinguisher  (6 Kg. Dry Chemical Powder)</t>
  </si>
  <si>
    <t>INPUT &amp; OUTPUT DEVICES</t>
  </si>
  <si>
    <t>Supply &amp; installation of input and output devices for the clean agent suppression system (integrated with BMS) with wiring, controls &amp; fixing accessories, complete in all respects ready to operate as per drawings, specification, instruction of consultant</t>
  </si>
  <si>
    <t>Very Early Smoke Detection Apparatus Panel</t>
  </si>
  <si>
    <t xml:space="preserve">Air sampling smoke detectors with early warning detection capabilities                                                                                           </t>
  </si>
  <si>
    <t>FLUSHING, TESTING &amp; COMMISSIONING</t>
  </si>
  <si>
    <t>Flushing of entire fire pipe work according to (NFPA-13), complete in all respects as per instruction of consultant.</t>
  </si>
  <si>
    <t>Testing and commissioning of entire clean agent fire suppression system complete in all respects as per instruction of consultant. Moreover, Testing and Commissioning to be carried out as per the testing and commissioning annexure shared in the RFP.</t>
  </si>
  <si>
    <t>Painting, identification and tagging to the installations and equipments, complete in all respects as per instruction of consultant.</t>
  </si>
  <si>
    <t>MAKING SHOP DRAWINGS</t>
  </si>
  <si>
    <t>TOTAL COST OF FIRE SUPPRESSION SERVICES</t>
  </si>
  <si>
    <t>Automatic fire extinguisher  (10 Kg. Dry Chemical Powder)</t>
  </si>
  <si>
    <t>Labour</t>
  </si>
  <si>
    <t>Bill of Quantities</t>
  </si>
  <si>
    <t>Material Rate</t>
  </si>
  <si>
    <t>Labout Rate</t>
  </si>
  <si>
    <t>Bill Qty</t>
  </si>
  <si>
    <t>Total Amount</t>
  </si>
  <si>
    <t>S #</t>
  </si>
  <si>
    <t>Scope Deleted</t>
  </si>
  <si>
    <t>HVAC &amp; Fire Fighting Work</t>
  </si>
  <si>
    <t>S.No</t>
  </si>
  <si>
    <t>HVAC 16th Floor</t>
  </si>
  <si>
    <t>Fire Suppression Services 16th Floor</t>
  </si>
  <si>
    <t xml:space="preserve">Grand Total Amount </t>
  </si>
  <si>
    <t>HVAC 15th Floor</t>
  </si>
  <si>
    <t>Fire Suppression Services 15th Floor</t>
  </si>
  <si>
    <t>15th &amp; 16th Floor Deutsche Bank Karachi.</t>
  </si>
  <si>
    <t>Deutsche Bank, DMC Karachi</t>
  </si>
  <si>
    <t xml:space="preserve">Total Amount </t>
  </si>
  <si>
    <t>NO discount</t>
  </si>
  <si>
    <t>Note: Above prices are without taxes.</t>
  </si>
  <si>
    <t>Final Bill</t>
  </si>
  <si>
    <t>SUMMARY OF FINAL BILL</t>
  </si>
  <si>
    <t>Variations</t>
  </si>
  <si>
    <t>Total</t>
  </si>
  <si>
    <t>rec</t>
  </si>
  <si>
    <t>rem</t>
  </si>
  <si>
    <t>HVAC &amp; Fire Work</t>
  </si>
  <si>
    <t>SUMMARY OF WORK DONE</t>
  </si>
  <si>
    <t>Activity.</t>
  </si>
  <si>
    <t>AMOUNT</t>
  </si>
  <si>
    <t>A</t>
  </si>
  <si>
    <t>Total work done upto final bill</t>
  </si>
  <si>
    <t>TOTAL Work Done RS.</t>
  </si>
  <si>
    <t>LESS REBATE ____% RS.</t>
  </si>
  <si>
    <t>TOTAL ESTIMATED COST OF PROJECT RS.</t>
  </si>
  <si>
    <t>COVERED AREA</t>
  </si>
  <si>
    <t>RATE PER SFT.</t>
  </si>
  <si>
    <t>Add 4.5% Tax amount as discussed</t>
  </si>
  <si>
    <t>Add Variations amount</t>
  </si>
  <si>
    <t>Grand Total Amount</t>
  </si>
  <si>
    <t xml:space="preserve">Total Received </t>
  </si>
  <si>
    <t>Receivable amount</t>
  </si>
  <si>
    <t>Deutsche Bank</t>
  </si>
  <si>
    <t>Deutche Bank</t>
  </si>
  <si>
    <t>Verified</t>
  </si>
  <si>
    <t>PES Final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</si>
</sst>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0.0"/>
    <numFmt numFmtId="165" formatCode="[$-409]d/mmm/yy;@"/>
    <numFmt numFmtId="166" formatCode="_(* #,##0_);_(* \(#,##0\);_(* &quot;-&quot;??_);_(@_)"/>
    <numFmt numFmtId="167" formatCode="[$-409]d\-mmm\-yy;@"/>
    <numFmt numFmtId="168" formatCode="_(* #,##0.00_);_(* \(#,##0.00\);_(* &quot;-&quot;_);_(@_)"/>
  </numFmts>
  <fonts count="47">
    <font>
      <sz val="11"/>
      <color theme="1"/>
      <name val="Calibri"/>
      <family val="2"/>
      <scheme val="minor"/>
    </font>
    <font>
      <sz val="10"/>
      <name val="Geneva"/>
    </font>
    <font>
      <sz val="11"/>
      <color theme="1"/>
      <name val="Calibri"/>
      <family val="2"/>
      <scheme val="minor"/>
    </font>
    <font>
      <sz val="11"/>
      <name val="Arial"/>
      <family val="2"/>
    </font>
    <font>
      <sz val="11"/>
      <color theme="1"/>
      <name val="Arial"/>
      <family val="2"/>
    </font>
    <font>
      <b/>
      <sz val="11"/>
      <name val="Arial"/>
      <family val="2"/>
    </font>
    <font>
      <b/>
      <sz val="11"/>
      <color theme="1"/>
      <name val="Arial"/>
      <family val="2"/>
    </font>
    <font>
      <sz val="10"/>
      <name val="Arial"/>
      <family val="2"/>
    </font>
    <font>
      <sz val="10"/>
      <color theme="1"/>
      <name val="Arial"/>
      <family val="2"/>
    </font>
    <font>
      <b/>
      <sz val="10"/>
      <name val="Arial"/>
      <family val="2"/>
    </font>
    <font>
      <b/>
      <sz val="10"/>
      <color theme="1"/>
      <name val="Arial"/>
      <family val="2"/>
    </font>
    <font>
      <sz val="10"/>
      <color indexed="10"/>
      <name val="Arial"/>
      <family val="2"/>
    </font>
    <font>
      <b/>
      <sz val="10"/>
      <color indexed="8"/>
      <name val="Arial"/>
      <family val="2"/>
    </font>
    <font>
      <sz val="11"/>
      <color theme="0"/>
      <name val="Calibri"/>
      <family val="2"/>
      <scheme val="minor"/>
    </font>
    <font>
      <sz val="14"/>
      <name val="Arial"/>
      <family val="2"/>
    </font>
    <font>
      <sz val="14"/>
      <color theme="1"/>
      <name val="Arial"/>
      <family val="2"/>
    </font>
    <font>
      <b/>
      <sz val="14"/>
      <name val="Arial"/>
      <family val="2"/>
    </font>
    <font>
      <b/>
      <sz val="14"/>
      <color theme="1"/>
      <name val="Arial"/>
      <family val="2"/>
    </font>
    <font>
      <b/>
      <sz val="14"/>
      <color theme="1"/>
      <name val="Calibri"/>
      <family val="2"/>
      <scheme val="minor"/>
    </font>
    <font>
      <b/>
      <sz val="11"/>
      <color theme="1"/>
      <name val="Calibri"/>
      <family val="2"/>
      <scheme val="minor"/>
    </font>
    <font>
      <b/>
      <sz val="14"/>
      <name val="Calibri"/>
      <family val="2"/>
      <scheme val="minor"/>
    </font>
    <font>
      <sz val="14"/>
      <name val="Calibri"/>
      <family val="2"/>
      <scheme val="minor"/>
    </font>
    <font>
      <sz val="14"/>
      <color theme="1"/>
      <name val="Calibri"/>
      <family val="2"/>
      <scheme val="minor"/>
    </font>
    <font>
      <sz val="11"/>
      <name val="Calibri"/>
      <family val="2"/>
      <scheme val="minor"/>
    </font>
    <font>
      <b/>
      <sz val="11"/>
      <name val="Calibri"/>
      <family val="2"/>
      <scheme val="minor"/>
    </font>
    <font>
      <sz val="12"/>
      <color theme="0"/>
      <name val="Calibri"/>
      <family val="2"/>
      <scheme val="minor"/>
    </font>
    <font>
      <sz val="12"/>
      <color theme="1"/>
      <name val="Calibri"/>
      <family val="2"/>
      <scheme val="minor"/>
    </font>
    <font>
      <sz val="12"/>
      <name val="Calibri"/>
      <family val="2"/>
      <scheme val="minor"/>
    </font>
    <font>
      <b/>
      <sz val="12"/>
      <name val="Calibri"/>
      <family val="2"/>
      <scheme val="minor"/>
    </font>
    <font>
      <sz val="14"/>
      <color theme="0"/>
      <name val="Calibri"/>
      <family val="2"/>
      <scheme val="minor"/>
    </font>
    <font>
      <sz val="14"/>
      <color rgb="FFC00000"/>
      <name val="Calibri"/>
      <family val="2"/>
      <scheme val="minor"/>
    </font>
    <font>
      <b/>
      <sz val="14"/>
      <color rgb="FFC00000"/>
      <name val="Calibri"/>
      <family val="2"/>
      <scheme val="minor"/>
    </font>
    <font>
      <b/>
      <sz val="16"/>
      <color theme="1"/>
      <name val="Calibri"/>
      <family val="2"/>
      <scheme val="minor"/>
    </font>
    <font>
      <b/>
      <sz val="16"/>
      <name val="Calibri"/>
      <family val="2"/>
      <scheme val="minor"/>
    </font>
    <font>
      <b/>
      <sz val="20"/>
      <name val="Calibri"/>
      <family val="2"/>
      <scheme val="minor"/>
    </font>
    <font>
      <b/>
      <sz val="18"/>
      <color theme="1"/>
      <name val="Calibri"/>
      <family val="2"/>
      <scheme val="minor"/>
    </font>
    <font>
      <b/>
      <sz val="16"/>
      <color rgb="FFC00000"/>
      <name val="Calibri"/>
      <family val="2"/>
      <scheme val="minor"/>
    </font>
    <font>
      <b/>
      <u/>
      <sz val="22"/>
      <name val="Calibri"/>
      <family val="2"/>
      <scheme val="minor"/>
    </font>
    <font>
      <b/>
      <sz val="12"/>
      <color theme="1"/>
      <name val="Calibri"/>
      <family val="2"/>
      <scheme val="minor"/>
    </font>
    <font>
      <sz val="12"/>
      <color rgb="FFC00000"/>
      <name val="Calibri"/>
      <family val="2"/>
      <scheme val="minor"/>
    </font>
    <font>
      <b/>
      <sz val="12"/>
      <color rgb="FFC00000"/>
      <name val="Calibri"/>
      <family val="2"/>
      <scheme val="minor"/>
    </font>
    <font>
      <sz val="16"/>
      <color theme="1"/>
      <name val="Calibri"/>
      <family val="2"/>
      <scheme val="minor"/>
    </font>
    <font>
      <sz val="16"/>
      <name val="Calibri"/>
      <family val="2"/>
      <scheme val="minor"/>
    </font>
    <font>
      <b/>
      <u/>
      <sz val="24"/>
      <name val="Calibri"/>
      <family val="2"/>
      <scheme val="minor"/>
    </font>
    <font>
      <b/>
      <u/>
      <sz val="18"/>
      <name val="Calibri"/>
      <family val="2"/>
      <scheme val="minor"/>
    </font>
    <font>
      <b/>
      <u/>
      <sz val="36"/>
      <name val="Calibri"/>
      <family val="2"/>
      <scheme val="minor"/>
    </font>
    <font>
      <b/>
      <sz val="18"/>
      <name val="Calibri"/>
      <family val="2"/>
      <scheme val="minor"/>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4"/>
      </patternFill>
    </fill>
    <fill>
      <patternFill patternType="solid">
        <fgColor theme="5"/>
      </patternFill>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3">
    <xf numFmtId="0" fontId="0" fillId="0" borderId="0"/>
    <xf numFmtId="40" fontId="1"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13" fillId="4" borderId="0" applyNumberFormat="0" applyBorder="0" applyAlignment="0" applyProtection="0"/>
    <xf numFmtId="0" fontId="13" fillId="5" borderId="0" applyNumberFormat="0" applyBorder="0" applyAlignment="0" applyProtection="0"/>
    <xf numFmtId="0" fontId="1" fillId="0" borderId="0"/>
    <xf numFmtId="0" fontId="7" fillId="0" borderId="0"/>
    <xf numFmtId="0" fontId="3" fillId="0" borderId="0"/>
    <xf numFmtId="0" fontId="2" fillId="0" borderId="0"/>
    <xf numFmtId="43" fontId="7" fillId="0" borderId="0" applyFont="0" applyFill="0" applyBorder="0" applyAlignment="0" applyProtection="0"/>
    <xf numFmtId="43" fontId="2" fillId="0" borderId="0" applyFont="0" applyFill="0" applyBorder="0" applyAlignment="0" applyProtection="0"/>
    <xf numFmtId="41" fontId="7" fillId="0" borderId="0" applyFont="0" applyFill="0" applyBorder="0" applyAlignment="0" applyProtection="0"/>
  </cellStyleXfs>
  <cellXfs count="483">
    <xf numFmtId="0" fontId="0" fillId="0" borderId="0" xfId="0"/>
    <xf numFmtId="0" fontId="4" fillId="0" borderId="0" xfId="0" applyFont="1"/>
    <xf numFmtId="0" fontId="6" fillId="0" borderId="0" xfId="0" applyFont="1"/>
    <xf numFmtId="3" fontId="4" fillId="0" borderId="0" xfId="2" applyNumberFormat="1" applyFont="1" applyAlignment="1">
      <alignment horizontal="center"/>
    </xf>
    <xf numFmtId="0" fontId="3" fillId="0" borderId="0" xfId="0" applyFont="1"/>
    <xf numFmtId="3" fontId="5" fillId="0" borderId="0" xfId="2" applyNumberFormat="1" applyFont="1" applyBorder="1" applyAlignment="1">
      <alignment horizontal="center"/>
    </xf>
    <xf numFmtId="43" fontId="4" fillId="0" borderId="0" xfId="2" applyFont="1" applyAlignment="1"/>
    <xf numFmtId="0" fontId="7" fillId="0" borderId="0" xfId="0" applyFont="1"/>
    <xf numFmtId="0" fontId="7" fillId="0" borderId="0" xfId="0" applyFont="1" applyAlignment="1">
      <alignment horizontal="center"/>
    </xf>
    <xf numFmtId="3" fontId="7" fillId="0" borderId="0" xfId="2" applyNumberFormat="1" applyFont="1" applyAlignment="1">
      <alignment horizontal="center"/>
    </xf>
    <xf numFmtId="43" fontId="7" fillId="0" borderId="0" xfId="2" applyFont="1" applyAlignment="1">
      <alignment horizontal="center"/>
    </xf>
    <xf numFmtId="0" fontId="8" fillId="0" borderId="0" xfId="0" applyFont="1"/>
    <xf numFmtId="0" fontId="9" fillId="0" borderId="0" xfId="0" applyFont="1"/>
    <xf numFmtId="0" fontId="9" fillId="0" borderId="0" xfId="0" applyFont="1" applyAlignment="1">
      <alignment horizontal="center"/>
    </xf>
    <xf numFmtId="0" fontId="9" fillId="0" borderId="0" xfId="0" applyFont="1" applyAlignment="1">
      <alignment horizontal="left"/>
    </xf>
    <xf numFmtId="3" fontId="9" fillId="0" borderId="0" xfId="2" applyNumberFormat="1" applyFont="1" applyBorder="1" applyAlignment="1">
      <alignment horizontal="center"/>
    </xf>
    <xf numFmtId="43" fontId="9" fillId="0" borderId="0" xfId="2" applyFont="1" applyBorder="1" applyAlignment="1">
      <alignment horizontal="right"/>
    </xf>
    <xf numFmtId="0" fontId="10" fillId="0" borderId="0" xfId="0" applyFont="1"/>
    <xf numFmtId="0" fontId="7" fillId="0" borderId="0" xfId="0" applyFont="1" applyAlignment="1">
      <alignment vertical="top" wrapText="1"/>
    </xf>
    <xf numFmtId="3" fontId="7" fillId="0" borderId="0" xfId="2" applyNumberFormat="1" applyFont="1" applyBorder="1" applyAlignment="1">
      <alignment horizontal="center"/>
    </xf>
    <xf numFmtId="0" fontId="9" fillId="0" borderId="0" xfId="0" applyFont="1" applyAlignment="1">
      <alignment horizontal="right"/>
    </xf>
    <xf numFmtId="164" fontId="9" fillId="0" borderId="0" xfId="0" applyNumberFormat="1" applyFont="1" applyAlignment="1">
      <alignment horizontal="center"/>
    </xf>
    <xf numFmtId="0" fontId="9" fillId="0" borderId="0" xfId="0" applyFont="1" applyAlignment="1">
      <alignment vertical="top" wrapText="1"/>
    </xf>
    <xf numFmtId="43" fontId="7" fillId="0" borderId="0" xfId="2" applyFont="1" applyBorder="1" applyAlignment="1">
      <alignment horizontal="center"/>
    </xf>
    <xf numFmtId="0" fontId="7" fillId="0" borderId="1" xfId="0" applyFont="1" applyBorder="1" applyAlignment="1">
      <alignment vertical="top" wrapText="1"/>
    </xf>
    <xf numFmtId="0" fontId="7" fillId="0" borderId="1" xfId="0" applyFont="1" applyBorder="1" applyAlignment="1">
      <alignment horizontal="center"/>
    </xf>
    <xf numFmtId="3" fontId="8" fillId="0" borderId="1" xfId="2" applyNumberFormat="1" applyFont="1" applyBorder="1" applyAlignment="1">
      <alignment horizontal="center"/>
    </xf>
    <xf numFmtId="43" fontId="7" fillId="0" borderId="1" xfId="2" applyFont="1" applyBorder="1" applyAlignment="1">
      <alignment horizontal="center"/>
    </xf>
    <xf numFmtId="3" fontId="7" fillId="0" borderId="1" xfId="2" applyNumberFormat="1" applyFont="1" applyBorder="1" applyAlignment="1">
      <alignment horizontal="center"/>
    </xf>
    <xf numFmtId="3" fontId="8" fillId="0" borderId="0" xfId="2" applyNumberFormat="1" applyFont="1" applyAlignment="1">
      <alignment horizontal="center"/>
    </xf>
    <xf numFmtId="0" fontId="7" fillId="0" borderId="0" xfId="0" applyFont="1" applyAlignment="1">
      <alignment horizontal="left"/>
    </xf>
    <xf numFmtId="0" fontId="7" fillId="0" borderId="2" xfId="0" applyFont="1" applyBorder="1" applyAlignment="1">
      <alignment vertical="top" wrapText="1"/>
    </xf>
    <xf numFmtId="0" fontId="7" fillId="0" borderId="2" xfId="0" applyFont="1" applyBorder="1" applyAlignment="1">
      <alignment horizontal="center"/>
    </xf>
    <xf numFmtId="3" fontId="8" fillId="0" borderId="0" xfId="2" applyNumberFormat="1" applyFont="1" applyBorder="1" applyAlignment="1">
      <alignment horizontal="center"/>
    </xf>
    <xf numFmtId="0" fontId="7" fillId="0" borderId="0" xfId="0" applyFont="1" applyAlignment="1">
      <alignment horizontal="center" vertical="top"/>
    </xf>
    <xf numFmtId="3" fontId="7" fillId="2" borderId="1" xfId="0" applyNumberFormat="1" applyFont="1" applyFill="1" applyBorder="1" applyAlignment="1">
      <alignment vertical="top" wrapText="1"/>
    </xf>
    <xf numFmtId="3" fontId="7" fillId="2" borderId="0" xfId="0" applyNumberFormat="1" applyFont="1" applyFill="1" applyAlignment="1">
      <alignment horizontal="left" vertical="top" wrapText="1"/>
    </xf>
    <xf numFmtId="0" fontId="9" fillId="0" borderId="0" xfId="0" applyFont="1" applyAlignment="1">
      <alignment horizontal="left" vertical="top"/>
    </xf>
    <xf numFmtId="0" fontId="7" fillId="0" borderId="1" xfId="0" applyFont="1" applyBorder="1" applyAlignment="1">
      <alignment horizontal="left" vertical="top" wrapText="1"/>
    </xf>
    <xf numFmtId="0" fontId="9" fillId="0" borderId="1" xfId="0" applyFont="1" applyBorder="1" applyAlignment="1">
      <alignment vertical="top" wrapText="1"/>
    </xf>
    <xf numFmtId="0" fontId="9" fillId="0" borderId="0" xfId="0" applyFont="1" applyAlignment="1">
      <alignment wrapText="1"/>
    </xf>
    <xf numFmtId="0" fontId="8" fillId="0" borderId="0" xfId="0" applyFont="1" applyAlignment="1">
      <alignment vertical="top" wrapText="1"/>
    </xf>
    <xf numFmtId="0" fontId="7" fillId="0" borderId="1" xfId="0" applyFont="1" applyBorder="1"/>
    <xf numFmtId="0" fontId="7" fillId="0" borderId="0" xfId="0" applyFont="1" applyAlignment="1">
      <alignment wrapText="1"/>
    </xf>
    <xf numFmtId="0" fontId="7" fillId="0" borderId="5" xfId="0" applyFont="1" applyBorder="1" applyAlignment="1">
      <alignment vertical="top" wrapText="1"/>
    </xf>
    <xf numFmtId="0" fontId="7" fillId="0" borderId="5" xfId="0" applyFont="1" applyBorder="1" applyAlignment="1">
      <alignment horizontal="center"/>
    </xf>
    <xf numFmtId="0" fontId="7" fillId="3" borderId="0" xfId="0" applyFont="1" applyFill="1" applyAlignment="1">
      <alignment vertical="top" wrapText="1"/>
    </xf>
    <xf numFmtId="0" fontId="7" fillId="0" borderId="0" xfId="0" applyFont="1" applyAlignment="1">
      <alignment horizontal="left" vertical="top" wrapText="1"/>
    </xf>
    <xf numFmtId="0" fontId="7" fillId="0" borderId="0" xfId="0" applyFont="1" applyAlignment="1">
      <alignment horizontal="left" vertical="top"/>
    </xf>
    <xf numFmtId="0" fontId="9" fillId="0" borderId="0" xfId="0" applyFont="1" applyAlignment="1">
      <alignment horizontal="left" vertical="top" wrapText="1"/>
    </xf>
    <xf numFmtId="0" fontId="7" fillId="0" borderId="2" xfId="0" applyFont="1" applyBorder="1" applyAlignment="1">
      <alignment horizontal="left" vertical="top" wrapText="1"/>
    </xf>
    <xf numFmtId="3" fontId="8" fillId="0" borderId="2" xfId="2" applyNumberFormat="1" applyFont="1" applyBorder="1" applyAlignment="1">
      <alignment horizontal="center"/>
    </xf>
    <xf numFmtId="43" fontId="7" fillId="0" borderId="2" xfId="2" applyFont="1" applyBorder="1" applyAlignment="1">
      <alignment horizontal="center"/>
    </xf>
    <xf numFmtId="0" fontId="10" fillId="0" borderId="0" xfId="0" applyFont="1" applyAlignment="1">
      <alignment horizontal="left"/>
    </xf>
    <xf numFmtId="0" fontId="8" fillId="0" borderId="1" xfId="0" applyFont="1" applyBorder="1" applyAlignment="1">
      <alignment vertical="top" wrapText="1"/>
    </xf>
    <xf numFmtId="0" fontId="8" fillId="0" borderId="1" xfId="0" applyFont="1" applyBorder="1" applyAlignment="1">
      <alignment horizontal="center"/>
    </xf>
    <xf numFmtId="0" fontId="8" fillId="0" borderId="2"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horizontal="center"/>
    </xf>
    <xf numFmtId="3" fontId="9" fillId="0" borderId="4" xfId="2" applyNumberFormat="1" applyFont="1" applyBorder="1" applyAlignment="1">
      <alignment horizontal="center"/>
    </xf>
    <xf numFmtId="43" fontId="9" fillId="0" borderId="4" xfId="2" applyFont="1" applyBorder="1" applyAlignment="1">
      <alignment horizontal="center"/>
    </xf>
    <xf numFmtId="0" fontId="7" fillId="0" borderId="1" xfId="0" applyFont="1" applyBorder="1" applyAlignment="1">
      <alignment horizontal="left" wrapText="1"/>
    </xf>
    <xf numFmtId="0" fontId="7" fillId="0" borderId="1" xfId="0" applyFont="1" applyBorder="1" applyAlignment="1">
      <alignment horizontal="left"/>
    </xf>
    <xf numFmtId="0" fontId="7" fillId="0" borderId="0" xfId="0" applyFont="1" applyAlignment="1">
      <alignment horizontal="left" wrapText="1"/>
    </xf>
    <xf numFmtId="3" fontId="7" fillId="0" borderId="0" xfId="0" applyNumberFormat="1" applyFont="1" applyAlignment="1">
      <alignment vertical="distributed" wrapText="1"/>
    </xf>
    <xf numFmtId="3" fontId="7" fillId="0" borderId="0" xfId="0" applyNumberFormat="1" applyFont="1" applyAlignment="1">
      <alignment wrapText="1"/>
    </xf>
    <xf numFmtId="3" fontId="7" fillId="0" borderId="2" xfId="2" applyNumberFormat="1" applyFont="1" applyBorder="1" applyAlignment="1">
      <alignment horizontal="center"/>
    </xf>
    <xf numFmtId="41" fontId="7" fillId="0" borderId="0" xfId="3" applyFont="1" applyBorder="1" applyAlignment="1">
      <alignment horizontal="center"/>
    </xf>
    <xf numFmtId="0" fontId="10" fillId="0" borderId="0" xfId="0" applyFont="1" applyAlignment="1">
      <alignment vertical="top" wrapText="1"/>
    </xf>
    <xf numFmtId="0" fontId="9" fillId="0" borderId="3" xfId="0" applyFont="1" applyBorder="1" applyAlignment="1">
      <alignment horizontal="left"/>
    </xf>
    <xf numFmtId="43" fontId="9" fillId="0" borderId="0" xfId="2" applyFont="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10" fillId="0" borderId="1" xfId="0" applyFont="1" applyBorder="1"/>
    <xf numFmtId="37" fontId="8" fillId="0" borderId="1" xfId="2" applyNumberFormat="1" applyFont="1" applyBorder="1" applyAlignment="1">
      <alignment horizontal="center"/>
    </xf>
    <xf numFmtId="0" fontId="8" fillId="0" borderId="0" xfId="0" applyFont="1" applyAlignment="1">
      <alignment horizontal="center"/>
    </xf>
    <xf numFmtId="37" fontId="8" fillId="0" borderId="0" xfId="2" applyNumberFormat="1" applyFont="1" applyAlignment="1">
      <alignment horizontal="center"/>
    </xf>
    <xf numFmtId="0" fontId="10" fillId="0" borderId="3" xfId="0" applyFont="1" applyBorder="1"/>
    <xf numFmtId="0" fontId="10" fillId="0" borderId="4" xfId="0" applyFont="1" applyBorder="1"/>
    <xf numFmtId="3" fontId="10" fillId="0" borderId="4" xfId="2" applyNumberFormat="1" applyFont="1" applyBorder="1" applyAlignment="1">
      <alignment horizontal="center"/>
    </xf>
    <xf numFmtId="0" fontId="9" fillId="0" borderId="4" xfId="0" applyFont="1" applyBorder="1" applyAlignment="1">
      <alignment horizontal="right"/>
    </xf>
    <xf numFmtId="43" fontId="9" fillId="0" borderId="4" xfId="2" applyFont="1" applyBorder="1" applyAlignment="1">
      <alignment horizontal="right"/>
    </xf>
    <xf numFmtId="3" fontId="10" fillId="0" borderId="0" xfId="2" applyNumberFormat="1" applyFont="1" applyBorder="1" applyAlignment="1">
      <alignment horizontal="center"/>
    </xf>
    <xf numFmtId="43" fontId="8" fillId="0" borderId="0" xfId="2" applyFont="1" applyAlignment="1"/>
    <xf numFmtId="37" fontId="10" fillId="0" borderId="4" xfId="2" applyNumberFormat="1" applyFont="1" applyBorder="1" applyAlignment="1">
      <alignment horizontal="center"/>
    </xf>
    <xf numFmtId="43" fontId="10" fillId="0" borderId="4" xfId="2" applyFont="1" applyBorder="1" applyAlignment="1"/>
    <xf numFmtId="43" fontId="6" fillId="0" borderId="0" xfId="2" applyFont="1" applyBorder="1" applyAlignment="1">
      <alignment horizontal="right"/>
    </xf>
    <xf numFmtId="3" fontId="4" fillId="0" borderId="0" xfId="0" applyNumberFormat="1" applyFont="1" applyAlignment="1">
      <alignment horizontal="center"/>
    </xf>
    <xf numFmtId="0" fontId="4" fillId="0" borderId="0" xfId="0" applyFont="1" applyAlignment="1">
      <alignment horizontal="center"/>
    </xf>
    <xf numFmtId="0" fontId="5" fillId="0" borderId="0" xfId="0" applyFont="1"/>
    <xf numFmtId="3" fontId="4" fillId="0" borderId="0" xfId="2" applyNumberFormat="1" applyFont="1" applyBorder="1" applyAlignment="1">
      <alignment horizontal="center"/>
    </xf>
    <xf numFmtId="43" fontId="4" fillId="0" borderId="0" xfId="2" applyFont="1" applyBorder="1" applyAlignment="1"/>
    <xf numFmtId="0" fontId="14" fillId="0" borderId="0" xfId="0" applyFont="1"/>
    <xf numFmtId="0" fontId="16" fillId="0" borderId="0" xfId="0" applyFont="1" applyAlignment="1">
      <alignment horizontal="left"/>
    </xf>
    <xf numFmtId="0" fontId="14" fillId="0" borderId="0" xfId="0" applyFont="1" applyAlignment="1">
      <alignment horizontal="center"/>
    </xf>
    <xf numFmtId="3" fontId="14" fillId="0" borderId="0" xfId="2" applyNumberFormat="1" applyFont="1" applyAlignment="1">
      <alignment horizontal="center"/>
    </xf>
    <xf numFmtId="3" fontId="15" fillId="0" borderId="0" xfId="0" applyNumberFormat="1" applyFont="1" applyAlignment="1">
      <alignment horizontal="center"/>
    </xf>
    <xf numFmtId="165" fontId="17" fillId="0" borderId="0" xfId="2" applyNumberFormat="1" applyFont="1" applyAlignment="1">
      <alignment horizontal="right"/>
    </xf>
    <xf numFmtId="0" fontId="5" fillId="0" borderId="0" xfId="0" applyFont="1" applyAlignment="1">
      <alignment horizontal="left"/>
    </xf>
    <xf numFmtId="3" fontId="6" fillId="0" borderId="0" xfId="0" applyNumberFormat="1" applyFont="1" applyAlignment="1">
      <alignment horizontal="center" wrapText="1"/>
    </xf>
    <xf numFmtId="0" fontId="5" fillId="0" borderId="0" xfId="0" applyFont="1" applyAlignment="1">
      <alignment horizontal="center"/>
    </xf>
    <xf numFmtId="0" fontId="20" fillId="0" borderId="0" xfId="0" applyFont="1" applyAlignment="1">
      <alignment horizontal="left"/>
    </xf>
    <xf numFmtId="0" fontId="21" fillId="0" borderId="0" xfId="0" applyFont="1"/>
    <xf numFmtId="0" fontId="21" fillId="0" borderId="0" xfId="0" applyFont="1" applyAlignment="1">
      <alignment horizontal="center"/>
    </xf>
    <xf numFmtId="3" fontId="21" fillId="0" borderId="0" xfId="2" applyNumberFormat="1" applyFont="1" applyAlignment="1">
      <alignment horizontal="center"/>
    </xf>
    <xf numFmtId="3" fontId="22" fillId="0" borderId="0" xfId="0" applyNumberFormat="1" applyFont="1" applyAlignment="1">
      <alignment horizontal="center"/>
    </xf>
    <xf numFmtId="165" fontId="22" fillId="0" borderId="0" xfId="2" applyNumberFormat="1" applyFont="1" applyAlignment="1">
      <alignment horizontal="right"/>
    </xf>
    <xf numFmtId="165" fontId="18" fillId="0" borderId="0" xfId="2" applyNumberFormat="1" applyFont="1" applyAlignment="1">
      <alignment horizontal="right"/>
    </xf>
    <xf numFmtId="0" fontId="23" fillId="0" borderId="0" xfId="0" applyFont="1"/>
    <xf numFmtId="3" fontId="0" fillId="0" borderId="0" xfId="2" applyNumberFormat="1" applyFont="1" applyAlignment="1">
      <alignment horizontal="center"/>
    </xf>
    <xf numFmtId="43" fontId="18" fillId="0" borderId="0" xfId="2" applyFont="1" applyAlignment="1">
      <alignment horizontal="right"/>
    </xf>
    <xf numFmtId="0" fontId="19" fillId="0" borderId="0" xfId="0" applyFont="1"/>
    <xf numFmtId="0" fontId="24" fillId="0" borderId="0" xfId="0" applyFont="1"/>
    <xf numFmtId="0" fontId="24" fillId="0" borderId="6" xfId="0" applyFont="1" applyBorder="1" applyAlignment="1">
      <alignment horizontal="center"/>
    </xf>
    <xf numFmtId="0" fontId="24" fillId="0" borderId="6" xfId="0" applyFont="1" applyBorder="1" applyAlignment="1">
      <alignment horizontal="left"/>
    </xf>
    <xf numFmtId="3" fontId="24" fillId="0" borderId="6" xfId="2" applyNumberFormat="1" applyFont="1" applyBorder="1" applyAlignment="1">
      <alignment horizontal="center"/>
    </xf>
    <xf numFmtId="3" fontId="19" fillId="0" borderId="6" xfId="0" applyNumberFormat="1" applyFont="1" applyBorder="1" applyAlignment="1">
      <alignment horizontal="center" wrapText="1"/>
    </xf>
    <xf numFmtId="43" fontId="19" fillId="0" borderId="6" xfId="2" applyFont="1" applyBorder="1" applyAlignment="1">
      <alignment horizontal="right"/>
    </xf>
    <xf numFmtId="0" fontId="25" fillId="4" borderId="6" xfId="4" applyFont="1" applyBorder="1" applyAlignment="1">
      <alignment horizontal="center"/>
    </xf>
    <xf numFmtId="0" fontId="25" fillId="4" borderId="6" xfId="4" applyFont="1" applyBorder="1" applyAlignment="1">
      <alignment horizontal="left" vertical="top"/>
    </xf>
    <xf numFmtId="3" fontId="25" fillId="4" borderId="6" xfId="4" applyNumberFormat="1" applyFont="1" applyBorder="1" applyAlignment="1">
      <alignment horizontal="center"/>
    </xf>
    <xf numFmtId="3" fontId="26" fillId="4" borderId="6" xfId="4" applyNumberFormat="1" applyFont="1" applyBorder="1" applyAlignment="1">
      <alignment horizontal="center"/>
    </xf>
    <xf numFmtId="43" fontId="26" fillId="4" borderId="6" xfId="4" applyNumberFormat="1" applyFont="1" applyBorder="1" applyAlignment="1">
      <alignment horizontal="center"/>
    </xf>
    <xf numFmtId="0" fontId="27" fillId="0" borderId="0" xfId="0" applyFont="1"/>
    <xf numFmtId="0" fontId="26" fillId="0" borderId="0" xfId="0" applyFont="1"/>
    <xf numFmtId="0" fontId="24" fillId="0" borderId="6" xfId="0" applyFont="1" applyBorder="1" applyAlignment="1">
      <alignment vertical="top" wrapText="1"/>
    </xf>
    <xf numFmtId="0" fontId="23" fillId="0" borderId="6" xfId="0" applyFont="1" applyBorder="1" applyAlignment="1">
      <alignment horizontal="center"/>
    </xf>
    <xf numFmtId="3" fontId="23" fillId="0" borderId="6" xfId="2" applyNumberFormat="1" applyFont="1" applyBorder="1" applyAlignment="1">
      <alignment horizontal="center"/>
    </xf>
    <xf numFmtId="3" fontId="0" fillId="0" borderId="6" xfId="0" applyNumberFormat="1" applyBorder="1" applyAlignment="1">
      <alignment horizontal="center"/>
    </xf>
    <xf numFmtId="43" fontId="0" fillId="0" borderId="6" xfId="2" applyFont="1" applyBorder="1" applyAlignment="1">
      <alignment horizontal="center"/>
    </xf>
    <xf numFmtId="0" fontId="25" fillId="5" borderId="6" xfId="5" applyFont="1" applyBorder="1" applyAlignment="1">
      <alignment horizontal="center"/>
    </xf>
    <xf numFmtId="0" fontId="25" fillId="5" borderId="6" xfId="5" applyFont="1" applyBorder="1" applyAlignment="1">
      <alignment vertical="top" wrapText="1"/>
    </xf>
    <xf numFmtId="3" fontId="25" fillId="5" borderId="6" xfId="5" applyNumberFormat="1" applyFont="1" applyBorder="1" applyAlignment="1">
      <alignment horizontal="center"/>
    </xf>
    <xf numFmtId="3" fontId="26" fillId="5" borderId="6" xfId="5" applyNumberFormat="1" applyFont="1" applyBorder="1" applyAlignment="1">
      <alignment horizontal="center"/>
    </xf>
    <xf numFmtId="43" fontId="26" fillId="5" borderId="6" xfId="5" applyNumberFormat="1" applyFont="1" applyBorder="1" applyAlignment="1">
      <alignment horizontal="center"/>
    </xf>
    <xf numFmtId="0" fontId="27" fillId="0" borderId="6" xfId="0" applyFont="1" applyBorder="1" applyAlignment="1">
      <alignment horizontal="justify" vertical="top" wrapText="1"/>
    </xf>
    <xf numFmtId="0" fontId="27" fillId="0" borderId="6" xfId="0" applyFont="1" applyBorder="1" applyAlignment="1">
      <alignment horizontal="center"/>
    </xf>
    <xf numFmtId="0" fontId="26" fillId="0" borderId="0" xfId="0" applyFont="1" applyAlignment="1">
      <alignment vertical="center"/>
    </xf>
    <xf numFmtId="0" fontId="27" fillId="0" borderId="6" xfId="0" applyFont="1" applyBorder="1" applyAlignment="1">
      <alignment horizontal="center" vertical="center"/>
    </xf>
    <xf numFmtId="0" fontId="27" fillId="0" borderId="6" xfId="0" applyFont="1" applyBorder="1" applyAlignment="1">
      <alignment vertical="center" wrapText="1"/>
    </xf>
    <xf numFmtId="3" fontId="26" fillId="0" borderId="6" xfId="2" applyNumberFormat="1" applyFont="1" applyBorder="1" applyAlignment="1">
      <alignment horizontal="center" vertical="center"/>
    </xf>
    <xf numFmtId="0" fontId="27" fillId="0" borderId="0" xfId="0" applyFont="1" applyAlignment="1">
      <alignment vertical="center"/>
    </xf>
    <xf numFmtId="3" fontId="26" fillId="0" borderId="6" xfId="0" applyNumberFormat="1" applyFont="1" applyBorder="1" applyAlignment="1">
      <alignment horizontal="center"/>
    </xf>
    <xf numFmtId="43" fontId="26" fillId="0" borderId="6" xfId="2" applyFont="1" applyBorder="1" applyAlignment="1">
      <alignment horizontal="center"/>
    </xf>
    <xf numFmtId="43" fontId="26" fillId="0" borderId="6" xfId="4" applyNumberFormat="1" applyFont="1" applyFill="1" applyBorder="1" applyAlignment="1">
      <alignment horizontal="center"/>
    </xf>
    <xf numFmtId="0" fontId="27" fillId="0" borderId="6" xfId="0" applyFont="1" applyBorder="1" applyAlignment="1">
      <alignment horizontal="center" vertical="top"/>
    </xf>
    <xf numFmtId="0" fontId="27" fillId="0" borderId="6" xfId="0" applyFont="1" applyBorder="1" applyAlignment="1">
      <alignment horizontal="justify" wrapText="1"/>
    </xf>
    <xf numFmtId="0" fontId="25" fillId="5" borderId="6" xfId="5" applyFont="1" applyBorder="1" applyAlignment="1">
      <alignment horizontal="center" vertical="center"/>
    </xf>
    <xf numFmtId="0" fontId="25" fillId="5" borderId="6" xfId="5" applyFont="1" applyBorder="1" applyAlignment="1">
      <alignment vertical="center" wrapText="1"/>
    </xf>
    <xf numFmtId="3" fontId="25" fillId="5" borderId="6" xfId="5" applyNumberFormat="1" applyFont="1" applyBorder="1" applyAlignment="1">
      <alignment horizontal="center" vertical="center"/>
    </xf>
    <xf numFmtId="43" fontId="26" fillId="5" borderId="6" xfId="5" applyNumberFormat="1" applyFont="1" applyBorder="1" applyAlignment="1">
      <alignment horizontal="right" vertical="center"/>
    </xf>
    <xf numFmtId="2" fontId="25" fillId="5" borderId="6" xfId="5" applyNumberFormat="1" applyFont="1" applyBorder="1" applyAlignment="1">
      <alignment horizontal="center" vertical="center"/>
    </xf>
    <xf numFmtId="0" fontId="25" fillId="5" borderId="6" xfId="5" applyFont="1" applyBorder="1" applyAlignment="1">
      <alignment vertical="center"/>
    </xf>
    <xf numFmtId="0" fontId="25" fillId="5" borderId="6" xfId="5" applyFont="1" applyBorder="1" applyAlignment="1">
      <alignment horizontal="left" vertical="center" wrapText="1"/>
    </xf>
    <xf numFmtId="0" fontId="25" fillId="4" borderId="6" xfId="4" applyFont="1" applyBorder="1" applyAlignment="1">
      <alignment wrapText="1"/>
    </xf>
    <xf numFmtId="0" fontId="26" fillId="0" borderId="6" xfId="0" applyFont="1" applyBorder="1" applyAlignment="1">
      <alignment horizontal="center" vertical="center"/>
    </xf>
    <xf numFmtId="3" fontId="31" fillId="0" borderId="6" xfId="5" applyNumberFormat="1" applyFont="1" applyFill="1" applyBorder="1" applyAlignment="1">
      <alignment horizontal="center"/>
    </xf>
    <xf numFmtId="3" fontId="31" fillId="0" borderId="6" xfId="5" applyNumberFormat="1" applyFont="1" applyFill="1" applyBorder="1" applyAlignment="1">
      <alignment horizontal="right"/>
    </xf>
    <xf numFmtId="166" fontId="31" fillId="0" borderId="6" xfId="5" applyNumberFormat="1" applyFont="1" applyFill="1" applyBorder="1" applyAlignment="1">
      <alignment horizontal="right" vertical="center"/>
    </xf>
    <xf numFmtId="0" fontId="22" fillId="0" borderId="0" xfId="0" applyFont="1"/>
    <xf numFmtId="0" fontId="0" fillId="0" borderId="0" xfId="0" applyAlignment="1">
      <alignment horizontal="center"/>
    </xf>
    <xf numFmtId="3" fontId="0" fillId="0" borderId="0" xfId="2" applyNumberFormat="1" applyFont="1" applyBorder="1" applyAlignment="1">
      <alignment horizontal="center"/>
    </xf>
    <xf numFmtId="3" fontId="0" fillId="0" borderId="0" xfId="0" applyNumberFormat="1" applyAlignment="1">
      <alignment horizontal="center"/>
    </xf>
    <xf numFmtId="43" fontId="0" fillId="0" borderId="0" xfId="2" applyFont="1" applyBorder="1" applyAlignment="1"/>
    <xf numFmtId="43" fontId="0" fillId="0" borderId="0" xfId="2" applyFont="1" applyAlignment="1"/>
    <xf numFmtId="0" fontId="29" fillId="4" borderId="6" xfId="4" applyFont="1" applyBorder="1" applyAlignment="1">
      <alignment horizontal="center"/>
    </xf>
    <xf numFmtId="0" fontId="29" fillId="4" borderId="6" xfId="4" applyFont="1" applyBorder="1" applyAlignment="1">
      <alignment horizontal="left" vertical="top"/>
    </xf>
    <xf numFmtId="3" fontId="29" fillId="4" borderId="6" xfId="4" applyNumberFormat="1" applyFont="1" applyBorder="1" applyAlignment="1">
      <alignment horizontal="center"/>
    </xf>
    <xf numFmtId="3" fontId="22" fillId="4" borderId="6" xfId="4" applyNumberFormat="1" applyFont="1" applyBorder="1" applyAlignment="1">
      <alignment horizontal="center"/>
    </xf>
    <xf numFmtId="43" fontId="22" fillId="4" borderId="6" xfId="4" applyNumberFormat="1" applyFont="1" applyBorder="1" applyAlignment="1">
      <alignment horizontal="center"/>
    </xf>
    <xf numFmtId="0" fontId="20" fillId="0" borderId="6" xfId="0" applyFont="1" applyBorder="1" applyAlignment="1">
      <alignment vertical="top" wrapText="1"/>
    </xf>
    <xf numFmtId="0" fontId="21" fillId="0" borderId="6" xfId="0" applyFont="1" applyBorder="1" applyAlignment="1">
      <alignment horizontal="center"/>
    </xf>
    <xf numFmtId="3" fontId="21" fillId="0" borderId="6" xfId="2" applyNumberFormat="1" applyFont="1" applyBorder="1" applyAlignment="1">
      <alignment horizontal="center"/>
    </xf>
    <xf numFmtId="3" fontId="22" fillId="0" borderId="6" xfId="0" applyNumberFormat="1" applyFont="1" applyBorder="1" applyAlignment="1">
      <alignment horizontal="center"/>
    </xf>
    <xf numFmtId="43" fontId="22" fillId="0" borderId="6" xfId="2" applyFont="1" applyBorder="1" applyAlignment="1">
      <alignment horizontal="center"/>
    </xf>
    <xf numFmtId="0" fontId="29" fillId="5" borderId="6" xfId="5" applyFont="1" applyBorder="1" applyAlignment="1">
      <alignment horizontal="center"/>
    </xf>
    <xf numFmtId="0" fontId="29" fillId="5" borderId="6" xfId="5" applyFont="1" applyBorder="1" applyAlignment="1">
      <alignment vertical="top" wrapText="1"/>
    </xf>
    <xf numFmtId="3" fontId="29" fillId="5" borderId="6" xfId="5" applyNumberFormat="1" applyFont="1" applyBorder="1" applyAlignment="1">
      <alignment horizontal="center"/>
    </xf>
    <xf numFmtId="3" fontId="22" fillId="5" borderId="6" xfId="5" applyNumberFormat="1" applyFont="1" applyBorder="1" applyAlignment="1">
      <alignment horizontal="center"/>
    </xf>
    <xf numFmtId="43" fontId="22" fillId="5" borderId="6" xfId="5" applyNumberFormat="1" applyFont="1" applyBorder="1" applyAlignment="1">
      <alignment horizontal="center"/>
    </xf>
    <xf numFmtId="0" fontId="21" fillId="0" borderId="6" xfId="0" applyFont="1" applyBorder="1" applyAlignment="1">
      <alignment horizontal="justify" vertical="top" wrapText="1"/>
    </xf>
    <xf numFmtId="3" fontId="22" fillId="0" borderId="6" xfId="0" applyNumberFormat="1" applyFont="1" applyBorder="1" applyAlignment="1">
      <alignment horizontal="right"/>
    </xf>
    <xf numFmtId="43" fontId="22" fillId="0" borderId="6" xfId="2" applyFont="1" applyBorder="1" applyAlignment="1">
      <alignment horizontal="right"/>
    </xf>
    <xf numFmtId="0" fontId="21" fillId="0" borderId="6" xfId="0" applyFont="1" applyBorder="1" applyAlignment="1">
      <alignment horizontal="center" vertical="center"/>
    </xf>
    <xf numFmtId="0" fontId="21" fillId="0" borderId="6" xfId="0" applyFont="1" applyBorder="1" applyAlignment="1">
      <alignment vertical="center" wrapText="1"/>
    </xf>
    <xf numFmtId="3" fontId="22" fillId="0" borderId="6" xfId="2" applyNumberFormat="1" applyFont="1" applyBorder="1" applyAlignment="1">
      <alignment horizontal="center" vertical="center"/>
    </xf>
    <xf numFmtId="3" fontId="22" fillId="0" borderId="6" xfId="0" applyNumberFormat="1" applyFont="1" applyBorder="1" applyAlignment="1">
      <alignment horizontal="right" vertical="center"/>
    </xf>
    <xf numFmtId="3" fontId="22" fillId="0" borderId="6" xfId="2" applyNumberFormat="1" applyFont="1" applyFill="1" applyBorder="1" applyAlignment="1">
      <alignment horizontal="center" vertical="center"/>
    </xf>
    <xf numFmtId="0" fontId="21" fillId="0" borderId="6" xfId="0" applyFont="1" applyBorder="1"/>
    <xf numFmtId="3" fontId="22" fillId="0" borderId="6" xfId="2" applyNumberFormat="1" applyFont="1" applyBorder="1" applyAlignment="1">
      <alignment horizontal="center"/>
    </xf>
    <xf numFmtId="3" fontId="22" fillId="5" borderId="6" xfId="5" applyNumberFormat="1" applyFont="1" applyBorder="1" applyAlignment="1">
      <alignment horizontal="right"/>
    </xf>
    <xf numFmtId="43" fontId="22" fillId="5" borderId="6" xfId="5" applyNumberFormat="1" applyFont="1" applyBorder="1" applyAlignment="1">
      <alignment horizontal="right"/>
    </xf>
    <xf numFmtId="0" fontId="21" fillId="0" borderId="6" xfId="0" applyFont="1" applyBorder="1" applyAlignment="1">
      <alignment wrapText="1"/>
    </xf>
    <xf numFmtId="0" fontId="21" fillId="0" borderId="6" xfId="0" applyFont="1" applyBorder="1" applyAlignment="1">
      <alignment horizontal="justify" wrapText="1"/>
    </xf>
    <xf numFmtId="0" fontId="20" fillId="0" borderId="6" xfId="0" applyFont="1" applyBorder="1" applyAlignment="1">
      <alignment horizontal="justify" wrapText="1"/>
    </xf>
    <xf numFmtId="3" fontId="22" fillId="0" borderId="6" xfId="2" applyNumberFormat="1" applyFont="1" applyFill="1" applyBorder="1" applyAlignment="1">
      <alignment horizontal="center"/>
    </xf>
    <xf numFmtId="0" fontId="21" fillId="0" borderId="6" xfId="0" quotePrefix="1" applyFont="1" applyBorder="1" applyAlignment="1">
      <alignment horizontal="justify" wrapText="1"/>
    </xf>
    <xf numFmtId="0" fontId="21" fillId="0" borderId="6" xfId="0" applyFont="1" applyBorder="1" applyAlignment="1">
      <alignment vertical="top" wrapText="1"/>
    </xf>
    <xf numFmtId="0" fontId="29" fillId="5" borderId="6" xfId="5" applyFont="1" applyBorder="1" applyAlignment="1">
      <alignment horizontal="center" vertical="center"/>
    </xf>
    <xf numFmtId="0" fontId="29" fillId="5" borderId="6" xfId="5" applyFont="1" applyBorder="1" applyAlignment="1">
      <alignment vertical="center" wrapText="1"/>
    </xf>
    <xf numFmtId="3" fontId="29" fillId="5" borderId="6" xfId="5" applyNumberFormat="1" applyFont="1" applyBorder="1" applyAlignment="1">
      <alignment horizontal="center" vertical="center"/>
    </xf>
    <xf numFmtId="3" fontId="22" fillId="5" borderId="6" xfId="5" applyNumberFormat="1" applyFont="1" applyBorder="1" applyAlignment="1">
      <alignment horizontal="right" vertical="center"/>
    </xf>
    <xf numFmtId="43" fontId="22" fillId="5" borderId="6" xfId="5" applyNumberFormat="1" applyFont="1" applyBorder="1" applyAlignment="1">
      <alignment horizontal="right" vertical="center"/>
    </xf>
    <xf numFmtId="2" fontId="29" fillId="5" borderId="6" xfId="5" applyNumberFormat="1" applyFont="1" applyBorder="1" applyAlignment="1">
      <alignment horizontal="center" vertical="center"/>
    </xf>
    <xf numFmtId="0" fontId="21" fillId="0" borderId="6" xfId="0" applyFont="1" applyBorder="1" applyAlignment="1">
      <alignment horizontal="left" vertical="top" wrapText="1"/>
    </xf>
    <xf numFmtId="0" fontId="29" fillId="5" borderId="6" xfId="5" applyFont="1" applyBorder="1" applyAlignment="1">
      <alignment vertical="center"/>
    </xf>
    <xf numFmtId="3" fontId="21" fillId="0" borderId="6" xfId="0" applyNumberFormat="1" applyFont="1" applyBorder="1" applyAlignment="1">
      <alignment vertical="top" wrapText="1"/>
    </xf>
    <xf numFmtId="0" fontId="29" fillId="5" borderId="6" xfId="5" applyFont="1" applyBorder="1" applyAlignment="1">
      <alignment horizontal="left" vertical="center" wrapText="1"/>
    </xf>
    <xf numFmtId="0" fontId="29" fillId="4" borderId="6" xfId="4" applyFont="1" applyBorder="1" applyAlignment="1">
      <alignment wrapText="1"/>
    </xf>
    <xf numFmtId="0" fontId="22" fillId="0" borderId="6" xfId="0" applyFont="1" applyBorder="1" applyAlignment="1">
      <alignment horizontal="center"/>
    </xf>
    <xf numFmtId="0" fontId="22" fillId="0" borderId="6" xfId="0" applyFont="1" applyBorder="1" applyAlignment="1">
      <alignment vertical="top" wrapText="1"/>
    </xf>
    <xf numFmtId="43" fontId="22" fillId="0" borderId="6" xfId="2" applyFont="1" applyFill="1" applyBorder="1" applyAlignment="1">
      <alignment horizontal="right"/>
    </xf>
    <xf numFmtId="0" fontId="22" fillId="0" borderId="6" xfId="0" applyFont="1" applyBorder="1" applyAlignment="1">
      <alignment horizontal="center" vertical="center"/>
    </xf>
    <xf numFmtId="0" fontId="22" fillId="0" borderId="6" xfId="0" applyFont="1" applyBorder="1"/>
    <xf numFmtId="0" fontId="22" fillId="0" borderId="6" xfId="0" applyFont="1" applyBorder="1" applyAlignment="1">
      <alignment horizontal="right"/>
    </xf>
    <xf numFmtId="3" fontId="22" fillId="0" borderId="6" xfId="0" applyNumberFormat="1" applyFont="1" applyBorder="1" applyAlignment="1">
      <alignment horizontal="center" vertical="center"/>
    </xf>
    <xf numFmtId="43" fontId="22" fillId="0" borderId="6" xfId="2" applyFont="1" applyBorder="1" applyAlignment="1">
      <alignment horizontal="center" vertical="center"/>
    </xf>
    <xf numFmtId="43" fontId="26" fillId="0" borderId="6" xfId="2" applyFont="1" applyBorder="1" applyAlignment="1">
      <alignment horizontal="center" vertical="center"/>
    </xf>
    <xf numFmtId="3" fontId="22" fillId="5" borderId="6" xfId="5" applyNumberFormat="1" applyFont="1" applyBorder="1" applyAlignment="1">
      <alignment horizontal="center" vertical="center"/>
    </xf>
    <xf numFmtId="43" fontId="22" fillId="5" borderId="6" xfId="5" applyNumberFormat="1" applyFont="1" applyBorder="1" applyAlignment="1">
      <alignment horizontal="center" vertical="center"/>
    </xf>
    <xf numFmtId="43" fontId="26" fillId="5" borderId="6" xfId="5" applyNumberFormat="1" applyFont="1" applyBorder="1" applyAlignment="1">
      <alignment horizontal="center" vertical="center"/>
    </xf>
    <xf numFmtId="43" fontId="22" fillId="0" borderId="6" xfId="4" applyNumberFormat="1" applyFont="1" applyFill="1" applyBorder="1" applyAlignment="1">
      <alignment horizontal="center" vertical="center"/>
    </xf>
    <xf numFmtId="43" fontId="26" fillId="0" borderId="6" xfId="4" applyNumberFormat="1" applyFont="1" applyFill="1" applyBorder="1" applyAlignment="1">
      <alignment horizontal="center" vertical="center"/>
    </xf>
    <xf numFmtId="43" fontId="22" fillId="0" borderId="6" xfId="4" applyNumberFormat="1" applyFont="1" applyFill="1" applyBorder="1" applyAlignment="1">
      <alignment horizontal="right" vertical="center"/>
    </xf>
    <xf numFmtId="43" fontId="22" fillId="0" borderId="6" xfId="2" applyFont="1" applyBorder="1" applyAlignment="1">
      <alignment horizontal="right" vertical="center"/>
    </xf>
    <xf numFmtId="43" fontId="26" fillId="0" borderId="6" xfId="2" applyFont="1" applyBorder="1" applyAlignment="1">
      <alignment horizontal="right" vertical="center"/>
    </xf>
    <xf numFmtId="3" fontId="22" fillId="0" borderId="6" xfId="2" applyNumberFormat="1" applyFont="1" applyBorder="1" applyAlignment="1">
      <alignment horizontal="center" vertical="center" wrapText="1"/>
    </xf>
    <xf numFmtId="43" fontId="26" fillId="0" borderId="6" xfId="4" applyNumberFormat="1" applyFont="1" applyFill="1" applyBorder="1" applyAlignment="1">
      <alignment horizontal="right" vertical="center"/>
    </xf>
    <xf numFmtId="3" fontId="21" fillId="0" borderId="6" xfId="0" applyNumberFormat="1" applyFont="1" applyBorder="1" applyAlignment="1">
      <alignment horizontal="right" vertical="center"/>
    </xf>
    <xf numFmtId="0" fontId="29" fillId="4" borderId="6" xfId="4" applyFont="1" applyBorder="1" applyAlignment="1">
      <alignment horizontal="center" vertical="center"/>
    </xf>
    <xf numFmtId="3" fontId="29" fillId="4" borderId="6" xfId="4" applyNumberFormat="1" applyFont="1" applyBorder="1" applyAlignment="1">
      <alignment horizontal="center" vertical="center"/>
    </xf>
    <xf numFmtId="3" fontId="22" fillId="4" borderId="6" xfId="4" applyNumberFormat="1" applyFont="1" applyBorder="1" applyAlignment="1">
      <alignment horizontal="right" vertical="center"/>
    </xf>
    <xf numFmtId="43" fontId="22" fillId="4" borderId="6" xfId="4" applyNumberFormat="1" applyFont="1" applyBorder="1" applyAlignment="1">
      <alignment horizontal="right" vertical="center"/>
    </xf>
    <xf numFmtId="3" fontId="21" fillId="0" borderId="6" xfId="2" applyNumberFormat="1" applyFont="1" applyBorder="1" applyAlignment="1">
      <alignment horizontal="center" vertical="center"/>
    </xf>
    <xf numFmtId="166" fontId="22" fillId="0" borderId="6" xfId="2" applyNumberFormat="1" applyFont="1" applyBorder="1" applyAlignment="1">
      <alignment horizontal="right" vertical="center"/>
    </xf>
    <xf numFmtId="166" fontId="22" fillId="0" borderId="6" xfId="2" applyNumberFormat="1" applyFont="1" applyFill="1" applyBorder="1" applyAlignment="1">
      <alignment horizontal="right" vertical="center"/>
    </xf>
    <xf numFmtId="0" fontId="20" fillId="0" borderId="0" xfId="0" applyFont="1" applyAlignment="1">
      <alignment horizontal="left" vertical="center"/>
    </xf>
    <xf numFmtId="0" fontId="20" fillId="0" borderId="6" xfId="0" applyFont="1" applyBorder="1" applyAlignment="1">
      <alignment horizontal="center" vertical="center"/>
    </xf>
    <xf numFmtId="0" fontId="30" fillId="0" borderId="6" xfId="5" applyFont="1" applyFill="1" applyBorder="1" applyAlignment="1">
      <alignment horizontal="center" vertical="center"/>
    </xf>
    <xf numFmtId="0" fontId="0" fillId="0" borderId="0" xfId="0" applyAlignment="1">
      <alignment horizontal="center" vertical="center"/>
    </xf>
    <xf numFmtId="166" fontId="0" fillId="0" borderId="0" xfId="2" applyNumberFormat="1" applyFont="1" applyAlignment="1"/>
    <xf numFmtId="3" fontId="26" fillId="5" borderId="6" xfId="5" applyNumberFormat="1" applyFont="1" applyBorder="1" applyAlignment="1">
      <alignment horizontal="center" vertical="center"/>
    </xf>
    <xf numFmtId="166" fontId="31" fillId="0" borderId="6" xfId="5" applyNumberFormat="1" applyFont="1" applyFill="1" applyBorder="1" applyAlignment="1">
      <alignment horizontal="center" vertical="center"/>
    </xf>
    <xf numFmtId="0" fontId="24" fillId="0" borderId="0" xfId="0" applyFont="1" applyAlignment="1">
      <alignment horizontal="center"/>
    </xf>
    <xf numFmtId="0" fontId="24" fillId="0" borderId="0" xfId="0" applyFont="1" applyAlignment="1">
      <alignment horizontal="left"/>
    </xf>
    <xf numFmtId="3" fontId="19" fillId="0" borderId="0" xfId="0" applyNumberFormat="1" applyFont="1" applyAlignment="1">
      <alignment horizontal="center" wrapText="1"/>
    </xf>
    <xf numFmtId="43" fontId="19" fillId="0" borderId="0" xfId="2" applyFont="1" applyBorder="1" applyAlignment="1">
      <alignment horizontal="right"/>
    </xf>
    <xf numFmtId="0" fontId="25" fillId="4" borderId="6" xfId="4" applyFont="1" applyBorder="1" applyAlignment="1">
      <alignment horizontal="left"/>
    </xf>
    <xf numFmtId="0" fontId="27" fillId="0" borderId="0" xfId="0" applyFont="1" applyAlignment="1">
      <alignment horizontal="center"/>
    </xf>
    <xf numFmtId="0" fontId="27" fillId="0" borderId="6" xfId="0" applyFont="1" applyBorder="1" applyAlignment="1">
      <alignment vertical="top" wrapText="1"/>
    </xf>
    <xf numFmtId="166" fontId="26" fillId="0" borderId="6" xfId="2" applyNumberFormat="1" applyFont="1" applyBorder="1" applyAlignment="1">
      <alignment horizontal="center" vertical="center"/>
    </xf>
    <xf numFmtId="166" fontId="26" fillId="0" borderId="6" xfId="2" applyNumberFormat="1" applyFont="1" applyFill="1" applyBorder="1" applyAlignment="1">
      <alignment horizontal="center" vertical="center"/>
    </xf>
    <xf numFmtId="0" fontId="27" fillId="0" borderId="6" xfId="0" applyFont="1" applyBorder="1" applyAlignment="1">
      <alignment horizontal="left" wrapText="1"/>
    </xf>
    <xf numFmtId="0" fontId="25" fillId="5" borderId="6" xfId="5" applyFont="1" applyBorder="1" applyAlignment="1">
      <alignment horizontal="left"/>
    </xf>
    <xf numFmtId="3" fontId="27" fillId="0" borderId="6" xfId="0" applyNumberFormat="1" applyFont="1" applyBorder="1" applyAlignment="1">
      <alignment vertical="distributed" wrapText="1"/>
    </xf>
    <xf numFmtId="0" fontId="26" fillId="0" borderId="6" xfId="0" applyFont="1" applyBorder="1" applyAlignment="1">
      <alignment vertical="top" wrapText="1"/>
    </xf>
    <xf numFmtId="0" fontId="28" fillId="0" borderId="0" xfId="0" applyFont="1"/>
    <xf numFmtId="3" fontId="31" fillId="0" borderId="6" xfId="5" applyNumberFormat="1" applyFont="1" applyFill="1" applyBorder="1" applyAlignment="1">
      <alignment horizontal="center" vertical="center"/>
    </xf>
    <xf numFmtId="0" fontId="21" fillId="0" borderId="0" xfId="0" applyFont="1" applyAlignment="1">
      <alignment vertical="center"/>
    </xf>
    <xf numFmtId="0" fontId="22" fillId="0" borderId="0" xfId="0" applyFont="1" applyAlignment="1">
      <alignment vertical="center"/>
    </xf>
    <xf numFmtId="3" fontId="26" fillId="0" borderId="6" xfId="0" applyNumberFormat="1" applyFont="1" applyBorder="1" applyAlignment="1">
      <alignment horizontal="center" vertical="center"/>
    </xf>
    <xf numFmtId="164" fontId="25" fillId="5" borderId="6" xfId="5" applyNumberFormat="1" applyFont="1" applyBorder="1" applyAlignment="1">
      <alignment horizontal="center"/>
    </xf>
    <xf numFmtId="2" fontId="27" fillId="0" borderId="6" xfId="0" applyNumberFormat="1" applyFont="1" applyBorder="1" applyAlignment="1">
      <alignment horizontal="center" vertical="top"/>
    </xf>
    <xf numFmtId="0" fontId="27" fillId="0" borderId="6" xfId="0" applyFont="1" applyBorder="1" applyAlignment="1">
      <alignment horizontal="right"/>
    </xf>
    <xf numFmtId="166" fontId="27" fillId="0" borderId="6" xfId="2" applyNumberFormat="1" applyFont="1" applyBorder="1" applyAlignment="1">
      <alignment horizontal="center" vertical="center"/>
    </xf>
    <xf numFmtId="2" fontId="28" fillId="0" borderId="6" xfId="0" applyNumberFormat="1" applyFont="1" applyBorder="1" applyAlignment="1">
      <alignment horizontal="center"/>
    </xf>
    <xf numFmtId="164" fontId="25" fillId="0" borderId="6" xfId="5" applyNumberFormat="1" applyFont="1" applyFill="1" applyBorder="1" applyAlignment="1">
      <alignment horizontal="center"/>
    </xf>
    <xf numFmtId="0" fontId="25" fillId="0" borderId="6" xfId="5" applyFont="1" applyFill="1" applyBorder="1" applyAlignment="1">
      <alignment horizontal="left"/>
    </xf>
    <xf numFmtId="0" fontId="25" fillId="0" borderId="6" xfId="5" applyFont="1" applyFill="1" applyBorder="1" applyAlignment="1">
      <alignment horizontal="center"/>
    </xf>
    <xf numFmtId="3" fontId="26" fillId="0" borderId="6" xfId="5" applyNumberFormat="1" applyFont="1" applyFill="1" applyBorder="1" applyAlignment="1">
      <alignment horizontal="center"/>
    </xf>
    <xf numFmtId="43" fontId="26" fillId="0" borderId="6" xfId="5" applyNumberFormat="1" applyFont="1" applyFill="1" applyBorder="1" applyAlignment="1">
      <alignment horizontal="center"/>
    </xf>
    <xf numFmtId="0" fontId="27" fillId="0" borderId="6" xfId="0" applyFont="1" applyBorder="1" applyAlignment="1">
      <alignment horizontal="left" vertical="center" wrapText="1"/>
    </xf>
    <xf numFmtId="3" fontId="26" fillId="0" borderId="6" xfId="2" applyNumberFormat="1" applyFont="1" applyFill="1" applyBorder="1" applyAlignment="1">
      <alignment horizontal="center" vertical="center"/>
    </xf>
    <xf numFmtId="0" fontId="26" fillId="0" borderId="0" xfId="0" applyFont="1" applyAlignment="1">
      <alignment horizontal="center" vertical="center"/>
    </xf>
    <xf numFmtId="0" fontId="27" fillId="0" borderId="0" xfId="0" applyFont="1" applyAlignment="1">
      <alignment horizontal="center" vertical="center"/>
    </xf>
    <xf numFmtId="3" fontId="26" fillId="0" borderId="6" xfId="0" applyNumberFormat="1" applyFont="1" applyBorder="1" applyAlignment="1">
      <alignment horizontal="left" vertical="top" wrapText="1"/>
    </xf>
    <xf numFmtId="164" fontId="27" fillId="0" borderId="6" xfId="0" applyNumberFormat="1" applyFont="1" applyBorder="1" applyAlignment="1">
      <alignment horizontal="center" vertical="center"/>
    </xf>
    <xf numFmtId="164" fontId="27" fillId="0" borderId="6" xfId="0" applyNumberFormat="1" applyFont="1" applyBorder="1" applyAlignment="1">
      <alignment horizontal="center" vertical="top"/>
    </xf>
    <xf numFmtId="166" fontId="27" fillId="0" borderId="0" xfId="2" applyNumberFormat="1" applyFont="1"/>
    <xf numFmtId="166" fontId="27" fillId="0" borderId="0" xfId="2" applyNumberFormat="1" applyFont="1" applyAlignment="1">
      <alignment horizontal="center" vertical="center"/>
    </xf>
    <xf numFmtId="3" fontId="21" fillId="0" borderId="0" xfId="2" applyNumberFormat="1" applyFont="1" applyAlignment="1">
      <alignment horizontal="center" vertical="center"/>
    </xf>
    <xf numFmtId="3" fontId="24" fillId="0" borderId="0" xfId="2" applyNumberFormat="1" applyFont="1" applyBorder="1" applyAlignment="1">
      <alignment horizontal="center" vertical="center"/>
    </xf>
    <xf numFmtId="3" fontId="25" fillId="4" borderId="6" xfId="4" applyNumberFormat="1" applyFont="1" applyBorder="1" applyAlignment="1">
      <alignment horizontal="center" vertical="center"/>
    </xf>
    <xf numFmtId="3" fontId="23" fillId="0" borderId="6" xfId="2" applyNumberFormat="1" applyFont="1" applyBorder="1" applyAlignment="1">
      <alignment horizontal="center" vertical="center"/>
    </xf>
    <xf numFmtId="3" fontId="27" fillId="0" borderId="6" xfId="0" applyNumberFormat="1" applyFont="1" applyBorder="1" applyAlignment="1">
      <alignment vertical="center" wrapText="1"/>
    </xf>
    <xf numFmtId="3" fontId="25" fillId="0" borderId="6" xfId="5" applyNumberFormat="1" applyFont="1" applyFill="1" applyBorder="1" applyAlignment="1">
      <alignment horizontal="center" vertical="center"/>
    </xf>
    <xf numFmtId="3" fontId="27" fillId="0" borderId="6" xfId="2" applyNumberFormat="1" applyFont="1" applyFill="1" applyBorder="1" applyAlignment="1">
      <alignment horizontal="center" vertical="center"/>
    </xf>
    <xf numFmtId="3" fontId="0" fillId="0" borderId="6" xfId="2" applyNumberFormat="1" applyFont="1" applyFill="1" applyBorder="1" applyAlignment="1">
      <alignment horizontal="center" vertical="center"/>
    </xf>
    <xf numFmtId="3" fontId="0" fillId="0" borderId="0" xfId="2" applyNumberFormat="1" applyFont="1" applyBorder="1" applyAlignment="1">
      <alignment horizontal="center" vertical="center"/>
    </xf>
    <xf numFmtId="3" fontId="0" fillId="0" borderId="0" xfId="2" applyNumberFormat="1" applyFont="1" applyAlignment="1">
      <alignment horizontal="center" vertical="center"/>
    </xf>
    <xf numFmtId="0" fontId="20" fillId="6" borderId="6" xfId="0" applyFont="1" applyFill="1" applyBorder="1" applyAlignment="1">
      <alignment horizontal="center" vertical="center"/>
    </xf>
    <xf numFmtId="3" fontId="20" fillId="6" borderId="6" xfId="2" applyNumberFormat="1" applyFont="1" applyFill="1" applyBorder="1" applyAlignment="1">
      <alignment horizontal="center" vertical="center"/>
    </xf>
    <xf numFmtId="3" fontId="20" fillId="6" borderId="6" xfId="2" applyNumberFormat="1" applyFont="1" applyFill="1" applyBorder="1" applyAlignment="1">
      <alignment horizontal="center" vertical="center" wrapText="1"/>
    </xf>
    <xf numFmtId="3" fontId="18" fillId="6" borderId="6" xfId="0" applyNumberFormat="1" applyFont="1" applyFill="1" applyBorder="1" applyAlignment="1">
      <alignment horizontal="center" vertical="center" wrapText="1"/>
    </xf>
    <xf numFmtId="3" fontId="26" fillId="0" borderId="6" xfId="2" applyNumberFormat="1" applyFont="1" applyBorder="1" applyAlignment="1">
      <alignment horizontal="center" vertical="center" wrapText="1"/>
    </xf>
    <xf numFmtId="166" fontId="26" fillId="0" borderId="6" xfId="2" applyNumberFormat="1" applyFont="1" applyFill="1" applyBorder="1" applyAlignment="1">
      <alignment vertical="center"/>
    </xf>
    <xf numFmtId="166" fontId="27" fillId="0" borderId="0" xfId="0" applyNumberFormat="1" applyFont="1"/>
    <xf numFmtId="0" fontId="23" fillId="0" borderId="0" xfId="0" applyFont="1" applyAlignment="1">
      <alignment horizontal="center"/>
    </xf>
    <xf numFmtId="0" fontId="23" fillId="0" borderId="0" xfId="0" applyFont="1" applyAlignment="1">
      <alignment horizontal="center" vertical="center"/>
    </xf>
    <xf numFmtId="0" fontId="24" fillId="0" borderId="0" xfId="0" applyFont="1" applyAlignment="1">
      <alignment horizontal="center" vertical="center"/>
    </xf>
    <xf numFmtId="0" fontId="21" fillId="0" borderId="0" xfId="0" applyFont="1"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xf>
    <xf numFmtId="166" fontId="22" fillId="0" borderId="6" xfId="2" applyNumberFormat="1" applyFont="1" applyBorder="1" applyAlignment="1">
      <alignment horizontal="center" vertical="center"/>
    </xf>
    <xf numFmtId="0" fontId="28" fillId="0" borderId="6" xfId="0" applyFont="1" applyBorder="1" applyAlignment="1">
      <alignment horizontal="center" vertical="center"/>
    </xf>
    <xf numFmtId="0" fontId="27" fillId="0" borderId="6" xfId="0" applyFont="1" applyBorder="1" applyAlignment="1">
      <alignment horizontal="justify" vertical="center" wrapText="1"/>
    </xf>
    <xf numFmtId="3" fontId="27" fillId="0" borderId="6" xfId="2" applyNumberFormat="1" applyFont="1" applyBorder="1" applyAlignment="1">
      <alignment horizontal="center" vertical="center"/>
    </xf>
    <xf numFmtId="0" fontId="27" fillId="0" borderId="6" xfId="0" applyFont="1" applyBorder="1" applyAlignment="1">
      <alignment vertical="center"/>
    </xf>
    <xf numFmtId="3" fontId="26" fillId="0" borderId="6" xfId="0" applyNumberFormat="1" applyFont="1" applyBorder="1" applyAlignment="1">
      <alignment horizontal="right" vertical="center"/>
    </xf>
    <xf numFmtId="3" fontId="26" fillId="5" borderId="6" xfId="5" applyNumberFormat="1" applyFont="1" applyBorder="1" applyAlignment="1">
      <alignment horizontal="right" vertical="center"/>
    </xf>
    <xf numFmtId="0" fontId="28" fillId="0" borderId="6" xfId="0" applyFont="1" applyBorder="1" applyAlignment="1">
      <alignment horizontal="justify" vertical="center" wrapText="1"/>
    </xf>
    <xf numFmtId="0" fontId="27" fillId="0" borderId="6" xfId="0" quotePrefix="1" applyFont="1" applyBorder="1" applyAlignment="1">
      <alignment horizontal="justify" vertical="center" wrapText="1"/>
    </xf>
    <xf numFmtId="3" fontId="27" fillId="0" borderId="6" xfId="0" applyNumberFormat="1" applyFont="1" applyBorder="1" applyAlignment="1">
      <alignment horizontal="right" vertical="center"/>
    </xf>
    <xf numFmtId="3" fontId="27" fillId="0" borderId="6" xfId="0" applyNumberFormat="1" applyFont="1" applyBorder="1" applyAlignment="1">
      <alignment horizontal="center" vertical="center"/>
    </xf>
    <xf numFmtId="0" fontId="25" fillId="4" borderId="6" xfId="4" applyFont="1" applyBorder="1" applyAlignment="1">
      <alignment horizontal="center" vertical="center"/>
    </xf>
    <xf numFmtId="0" fontId="25" fillId="4" borderId="6" xfId="4" applyFont="1" applyBorder="1" applyAlignment="1">
      <alignment vertical="center" wrapText="1"/>
    </xf>
    <xf numFmtId="3" fontId="26" fillId="4" borderId="6" xfId="4" applyNumberFormat="1" applyFont="1" applyBorder="1" applyAlignment="1">
      <alignment horizontal="center" vertical="center"/>
    </xf>
    <xf numFmtId="43" fontId="26" fillId="4" borderId="6" xfId="4" applyNumberFormat="1" applyFont="1" applyBorder="1" applyAlignment="1">
      <alignment horizontal="center" vertical="center"/>
    </xf>
    <xf numFmtId="0" fontId="24" fillId="0" borderId="6" xfId="0" applyFont="1" applyBorder="1" applyAlignment="1">
      <alignment horizontal="center" vertical="center"/>
    </xf>
    <xf numFmtId="0" fontId="24" fillId="0" borderId="6" xfId="0" applyFont="1" applyBorder="1" applyAlignment="1">
      <alignment vertical="center" wrapText="1"/>
    </xf>
    <xf numFmtId="0" fontId="23" fillId="0" borderId="6" xfId="0" applyFont="1" applyBorder="1" applyAlignment="1">
      <alignment horizontal="center" vertical="center"/>
    </xf>
    <xf numFmtId="3" fontId="0" fillId="0" borderId="6" xfId="0" applyNumberFormat="1" applyBorder="1" applyAlignment="1">
      <alignment horizontal="center" vertical="center"/>
    </xf>
    <xf numFmtId="43" fontId="0" fillId="0" borderId="6" xfId="2" applyFont="1" applyBorder="1" applyAlignment="1">
      <alignment horizontal="center" vertical="center"/>
    </xf>
    <xf numFmtId="0" fontId="23" fillId="0" borderId="0" xfId="0" applyFont="1" applyAlignment="1">
      <alignment vertical="center"/>
    </xf>
    <xf numFmtId="0" fontId="0" fillId="0" borderId="0" xfId="0" applyAlignment="1">
      <alignment vertical="center"/>
    </xf>
    <xf numFmtId="0" fontId="0" fillId="0" borderId="6" xfId="0" applyBorder="1" applyAlignment="1">
      <alignment horizontal="center" vertical="center"/>
    </xf>
    <xf numFmtId="0" fontId="0" fillId="0" borderId="6" xfId="0" applyBorder="1" applyAlignment="1">
      <alignment vertical="center" wrapText="1"/>
    </xf>
    <xf numFmtId="43" fontId="0" fillId="0" borderId="6" xfId="2" applyFont="1" applyFill="1" applyBorder="1" applyAlignment="1">
      <alignment horizontal="center" vertical="center"/>
    </xf>
    <xf numFmtId="0" fontId="26" fillId="0" borderId="6" xfId="0" applyFont="1" applyBorder="1" applyAlignment="1">
      <alignment vertical="center"/>
    </xf>
    <xf numFmtId="3" fontId="31" fillId="0" borderId="6" xfId="5" applyNumberFormat="1" applyFont="1" applyFill="1" applyBorder="1" applyAlignment="1">
      <alignment horizontal="right" vertical="center"/>
    </xf>
    <xf numFmtId="3" fontId="0" fillId="0" borderId="0" xfId="0" applyNumberFormat="1" applyAlignment="1">
      <alignment horizontal="center" vertical="center"/>
    </xf>
    <xf numFmtId="43" fontId="0" fillId="0" borderId="0" xfId="2" applyFont="1" applyBorder="1" applyAlignment="1">
      <alignment vertical="center"/>
    </xf>
    <xf numFmtId="43" fontId="0" fillId="0" borderId="0" xfId="2" applyFont="1" applyAlignment="1">
      <alignment vertical="center"/>
    </xf>
    <xf numFmtId="2" fontId="15" fillId="0" borderId="0" xfId="0" applyNumberFormat="1" applyFont="1" applyAlignment="1">
      <alignment horizontal="center"/>
    </xf>
    <xf numFmtId="2" fontId="6" fillId="0" borderId="0" xfId="0" applyNumberFormat="1" applyFont="1" applyAlignment="1">
      <alignment horizontal="center" wrapText="1"/>
    </xf>
    <xf numFmtId="2" fontId="18" fillId="6" borderId="6" xfId="0" applyNumberFormat="1" applyFont="1" applyFill="1" applyBorder="1" applyAlignment="1">
      <alignment horizontal="center" vertical="center" wrapText="1"/>
    </xf>
    <xf numFmtId="2" fontId="22" fillId="0" borderId="6" xfId="2" applyNumberFormat="1" applyFont="1" applyBorder="1" applyAlignment="1">
      <alignment horizontal="center" vertical="center"/>
    </xf>
    <xf numFmtId="2" fontId="4" fillId="0" borderId="0" xfId="0" applyNumberFormat="1" applyFont="1" applyAlignment="1">
      <alignment horizontal="center"/>
    </xf>
    <xf numFmtId="164" fontId="22" fillId="0" borderId="6" xfId="2" applyNumberFormat="1" applyFont="1" applyBorder="1" applyAlignment="1">
      <alignment horizontal="center" vertical="center"/>
    </xf>
    <xf numFmtId="1" fontId="22" fillId="0" borderId="6" xfId="2" applyNumberFormat="1" applyFont="1" applyBorder="1" applyAlignment="1">
      <alignment horizontal="center" vertical="center"/>
    </xf>
    <xf numFmtId="0" fontId="25" fillId="4" borderId="6" xfId="4" applyFont="1" applyBorder="1" applyAlignment="1">
      <alignment horizontal="left" vertical="center"/>
    </xf>
    <xf numFmtId="2" fontId="26" fillId="4" borderId="6" xfId="4" applyNumberFormat="1" applyFont="1" applyBorder="1" applyAlignment="1">
      <alignment horizontal="center" vertical="center"/>
    </xf>
    <xf numFmtId="2" fontId="0" fillId="0" borderId="6" xfId="0" applyNumberFormat="1" applyBorder="1" applyAlignment="1">
      <alignment horizontal="center" vertical="center"/>
    </xf>
    <xf numFmtId="164" fontId="25" fillId="5" borderId="6" xfId="5" applyNumberFormat="1" applyFont="1" applyBorder="1" applyAlignment="1">
      <alignment horizontal="center" vertical="center"/>
    </xf>
    <xf numFmtId="0" fontId="25" fillId="5" borderId="6" xfId="5" applyFont="1" applyBorder="1" applyAlignment="1">
      <alignment horizontal="left" vertical="center"/>
    </xf>
    <xf numFmtId="2" fontId="26" fillId="5" borderId="6" xfId="5" applyNumberFormat="1" applyFont="1" applyBorder="1" applyAlignment="1">
      <alignment horizontal="center" vertical="center"/>
    </xf>
    <xf numFmtId="2" fontId="27" fillId="0" borderId="6" xfId="0" applyNumberFormat="1" applyFont="1" applyBorder="1" applyAlignment="1">
      <alignment horizontal="center" vertical="center"/>
    </xf>
    <xf numFmtId="2" fontId="26" fillId="0" borderId="6" xfId="0" applyNumberFormat="1" applyFont="1" applyBorder="1" applyAlignment="1">
      <alignment horizontal="center" vertical="center"/>
    </xf>
    <xf numFmtId="0" fontId="27" fillId="0" borderId="6" xfId="0" applyFont="1" applyBorder="1" applyAlignment="1">
      <alignment horizontal="right" vertical="center"/>
    </xf>
    <xf numFmtId="2" fontId="28" fillId="0" borderId="6" xfId="0" applyNumberFormat="1" applyFont="1" applyBorder="1" applyAlignment="1">
      <alignment horizontal="center" vertical="center"/>
    </xf>
    <xf numFmtId="0" fontId="28" fillId="0" borderId="0" xfId="0" applyFont="1" applyAlignment="1">
      <alignment horizontal="center" vertical="center"/>
    </xf>
    <xf numFmtId="3" fontId="26" fillId="0" borderId="6" xfId="0" applyNumberFormat="1" applyFont="1" applyBorder="1" applyAlignment="1">
      <alignment horizontal="left" vertical="center" wrapText="1"/>
    </xf>
    <xf numFmtId="0" fontId="26" fillId="0" borderId="6" xfId="0" applyFont="1" applyBorder="1" applyAlignment="1">
      <alignment vertical="center" wrapText="1"/>
    </xf>
    <xf numFmtId="2" fontId="31" fillId="0" borderId="6" xfId="5" applyNumberFormat="1" applyFont="1" applyFill="1" applyBorder="1" applyAlignment="1">
      <alignment horizontal="center" vertical="center"/>
    </xf>
    <xf numFmtId="2" fontId="26" fillId="4" borderId="6" xfId="4" applyNumberFormat="1" applyFont="1" applyBorder="1" applyAlignment="1">
      <alignment horizontal="center"/>
    </xf>
    <xf numFmtId="2" fontId="0" fillId="0" borderId="6" xfId="0" applyNumberFormat="1" applyBorder="1" applyAlignment="1">
      <alignment horizontal="center"/>
    </xf>
    <xf numFmtId="2" fontId="26" fillId="5" borderId="6" xfId="5" applyNumberFormat="1" applyFont="1" applyBorder="1" applyAlignment="1">
      <alignment horizontal="center"/>
    </xf>
    <xf numFmtId="2" fontId="26" fillId="0" borderId="6" xfId="0" applyNumberFormat="1" applyFont="1" applyBorder="1" applyAlignment="1">
      <alignment horizontal="center"/>
    </xf>
    <xf numFmtId="2" fontId="31" fillId="0" borderId="6" xfId="5" applyNumberFormat="1" applyFont="1" applyFill="1" applyBorder="1" applyAlignment="1">
      <alignment horizontal="center"/>
    </xf>
    <xf numFmtId="0" fontId="24" fillId="0" borderId="0" xfId="0" applyFont="1" applyAlignment="1">
      <alignment vertical="center"/>
    </xf>
    <xf numFmtId="0" fontId="19" fillId="0" borderId="0" xfId="0" applyFont="1" applyAlignment="1">
      <alignment vertical="center"/>
    </xf>
    <xf numFmtId="0" fontId="28" fillId="0" borderId="0" xfId="0" applyFont="1" applyAlignment="1">
      <alignment vertical="center"/>
    </xf>
    <xf numFmtId="0" fontId="20" fillId="6" borderId="6" xfId="0" applyFont="1" applyFill="1" applyBorder="1" applyAlignment="1">
      <alignment horizontal="center" vertical="center" wrapText="1"/>
    </xf>
    <xf numFmtId="167" fontId="18" fillId="0" borderId="0" xfId="0" applyNumberFormat="1" applyFont="1" applyAlignment="1">
      <alignment horizontal="right"/>
    </xf>
    <xf numFmtId="2" fontId="22" fillId="0" borderId="0" xfId="2" applyNumberFormat="1" applyFont="1" applyAlignment="1">
      <alignment horizontal="center"/>
    </xf>
    <xf numFmtId="2" fontId="22" fillId="0" borderId="0" xfId="0" applyNumberFormat="1" applyFont="1" applyAlignment="1">
      <alignment horizontal="center"/>
    </xf>
    <xf numFmtId="2" fontId="19" fillId="0" borderId="0" xfId="0" applyNumberFormat="1" applyFont="1" applyAlignment="1">
      <alignment horizontal="center" wrapText="1"/>
    </xf>
    <xf numFmtId="2" fontId="26" fillId="0" borderId="6" xfId="5" applyNumberFormat="1" applyFont="1" applyFill="1" applyBorder="1" applyAlignment="1">
      <alignment horizontal="center"/>
    </xf>
    <xf numFmtId="2" fontId="0" fillId="0" borderId="0" xfId="0" applyNumberFormat="1" applyAlignment="1">
      <alignment horizontal="center"/>
    </xf>
    <xf numFmtId="1" fontId="26" fillId="0" borderId="6" xfId="2" applyNumberFormat="1" applyFont="1" applyBorder="1" applyAlignment="1">
      <alignment horizontal="center" vertical="center"/>
    </xf>
    <xf numFmtId="1" fontId="26" fillId="5" borderId="6" xfId="5" applyNumberFormat="1" applyFont="1" applyBorder="1" applyAlignment="1">
      <alignment horizontal="center"/>
    </xf>
    <xf numFmtId="1" fontId="26" fillId="0" borderId="6" xfId="0" applyNumberFormat="1" applyFont="1" applyBorder="1" applyAlignment="1">
      <alignment horizontal="center"/>
    </xf>
    <xf numFmtId="2" fontId="19" fillId="0" borderId="6" xfId="0" applyNumberFormat="1" applyFont="1" applyBorder="1" applyAlignment="1">
      <alignment horizontal="center" wrapText="1"/>
    </xf>
    <xf numFmtId="2" fontId="22" fillId="0" borderId="6" xfId="0" applyNumberFormat="1" applyFont="1" applyBorder="1" applyAlignment="1">
      <alignment horizontal="center" vertical="center"/>
    </xf>
    <xf numFmtId="2" fontId="0" fillId="0" borderId="0" xfId="0" applyNumberFormat="1" applyAlignment="1">
      <alignment horizontal="center" vertical="center"/>
    </xf>
    <xf numFmtId="2" fontId="22" fillId="5" borderId="6" xfId="5" applyNumberFormat="1" applyFont="1" applyBorder="1" applyAlignment="1">
      <alignment horizontal="center" vertical="center"/>
    </xf>
    <xf numFmtId="164" fontId="22" fillId="0" borderId="6" xfId="0" applyNumberFormat="1" applyFont="1" applyBorder="1" applyAlignment="1">
      <alignment horizontal="center" vertical="center"/>
    </xf>
    <xf numFmtId="164" fontId="26" fillId="0" borderId="6" xfId="0" applyNumberFormat="1" applyFont="1" applyBorder="1" applyAlignment="1">
      <alignment horizontal="center" vertical="center"/>
    </xf>
    <xf numFmtId="1" fontId="22" fillId="0" borderId="6" xfId="0" applyNumberFormat="1" applyFont="1" applyBorder="1" applyAlignment="1">
      <alignment horizontal="center" vertical="center"/>
    </xf>
    <xf numFmtId="1" fontId="26" fillId="0" borderId="6" xfId="0" applyNumberFormat="1" applyFont="1" applyBorder="1" applyAlignment="1">
      <alignment horizontal="center" vertical="center"/>
    </xf>
    <xf numFmtId="166" fontId="36" fillId="0" borderId="6" xfId="5" applyNumberFormat="1" applyFont="1" applyFill="1" applyBorder="1" applyAlignment="1">
      <alignment horizontal="right" vertical="center"/>
    </xf>
    <xf numFmtId="2" fontId="22" fillId="4" borderId="6" xfId="4" applyNumberFormat="1" applyFont="1" applyBorder="1" applyAlignment="1">
      <alignment horizontal="center"/>
    </xf>
    <xf numFmtId="2" fontId="22" fillId="0" borderId="6" xfId="0" applyNumberFormat="1" applyFont="1" applyBorder="1" applyAlignment="1">
      <alignment horizontal="center"/>
    </xf>
    <xf numFmtId="2" fontId="22" fillId="5" borderId="6" xfId="5" applyNumberFormat="1" applyFont="1" applyBorder="1" applyAlignment="1">
      <alignment horizontal="center"/>
    </xf>
    <xf numFmtId="2" fontId="21" fillId="0" borderId="6" xfId="0" applyNumberFormat="1" applyFont="1" applyBorder="1" applyAlignment="1">
      <alignment horizontal="center" vertical="center"/>
    </xf>
    <xf numFmtId="2" fontId="22" fillId="4" borderId="6" xfId="4" applyNumberFormat="1" applyFont="1" applyBorder="1" applyAlignment="1">
      <alignment horizontal="center" vertical="center"/>
    </xf>
    <xf numFmtId="0" fontId="20" fillId="0" borderId="0" xfId="0" applyFont="1" applyAlignment="1">
      <alignment vertical="center"/>
    </xf>
    <xf numFmtId="0" fontId="20" fillId="0" borderId="0" xfId="0" applyFont="1" applyAlignment="1">
      <alignment horizontal="right" vertical="center"/>
    </xf>
    <xf numFmtId="15" fontId="27" fillId="0" borderId="0" xfId="0" applyNumberFormat="1" applyFont="1" applyAlignment="1">
      <alignment horizontal="right" vertical="center"/>
    </xf>
    <xf numFmtId="0" fontId="21" fillId="0" borderId="0" xfId="0" applyFont="1" applyAlignment="1">
      <alignment horizontal="right" vertical="center"/>
    </xf>
    <xf numFmtId="0" fontId="37" fillId="0" borderId="0" xfId="0" applyFont="1" applyAlignment="1">
      <alignment horizontal="center" vertical="center"/>
    </xf>
    <xf numFmtId="0" fontId="18" fillId="0" borderId="15" xfId="0" applyFont="1" applyBorder="1" applyAlignment="1">
      <alignment horizontal="center" vertical="center"/>
    </xf>
    <xf numFmtId="0" fontId="18" fillId="0" borderId="16" xfId="0" applyFont="1" applyBorder="1" applyAlignment="1">
      <alignment horizontal="center" vertical="center"/>
    </xf>
    <xf numFmtId="0" fontId="18" fillId="0" borderId="17" xfId="0" applyFont="1" applyBorder="1" applyAlignment="1">
      <alignment horizontal="center" vertical="center"/>
    </xf>
    <xf numFmtId="0" fontId="22" fillId="0" borderId="8" xfId="0" applyFont="1" applyBorder="1" applyAlignment="1">
      <alignment horizontal="center" vertical="center"/>
    </xf>
    <xf numFmtId="166" fontId="22" fillId="0" borderId="8" xfId="2" applyNumberFormat="1" applyFont="1" applyBorder="1" applyAlignment="1">
      <alignment horizontal="center" vertical="center"/>
    </xf>
    <xf numFmtId="0" fontId="22" fillId="0" borderId="7" xfId="0" applyFont="1" applyBorder="1" applyAlignment="1">
      <alignment horizontal="center" vertical="center"/>
    </xf>
    <xf numFmtId="166" fontId="22" fillId="0" borderId="7" xfId="2" applyNumberFormat="1" applyFont="1" applyBorder="1" applyAlignment="1">
      <alignment horizontal="center" vertical="center"/>
    </xf>
    <xf numFmtId="166" fontId="18" fillId="0" borderId="17" xfId="2" applyNumberFormat="1" applyFont="1" applyBorder="1" applyAlignment="1">
      <alignment horizontal="center" vertical="center"/>
    </xf>
    <xf numFmtId="0" fontId="22" fillId="0" borderId="0" xfId="0" applyFont="1" applyAlignment="1">
      <alignment horizontal="center" vertical="center"/>
    </xf>
    <xf numFmtId="166" fontId="22" fillId="0" borderId="0" xfId="2" applyNumberFormat="1" applyFont="1" applyAlignment="1">
      <alignment horizontal="center" vertical="center"/>
    </xf>
    <xf numFmtId="166" fontId="32" fillId="0" borderId="17" xfId="2" applyNumberFormat="1" applyFont="1" applyBorder="1" applyAlignment="1">
      <alignment horizontal="center" vertical="center"/>
    </xf>
    <xf numFmtId="166" fontId="0" fillId="0" borderId="0" xfId="2" applyNumberFormat="1" applyFont="1" applyAlignment="1">
      <alignment horizontal="center" vertical="center"/>
    </xf>
    <xf numFmtId="166" fontId="26" fillId="0" borderId="6" xfId="2" applyNumberFormat="1" applyFont="1" applyBorder="1" applyAlignment="1">
      <alignment horizontal="right" vertical="center"/>
    </xf>
    <xf numFmtId="164" fontId="26" fillId="0" borderId="6" xfId="2" applyNumberFormat="1" applyFont="1" applyBorder="1" applyAlignment="1">
      <alignment horizontal="center" vertical="center"/>
    </xf>
    <xf numFmtId="166" fontId="26" fillId="0" borderId="6" xfId="2" applyNumberFormat="1" applyFont="1" applyFill="1" applyBorder="1" applyAlignment="1">
      <alignment horizontal="right" vertical="center"/>
    </xf>
    <xf numFmtId="0" fontId="26" fillId="0" borderId="6" xfId="0" applyFont="1" applyBorder="1" applyAlignment="1">
      <alignment horizontal="center"/>
    </xf>
    <xf numFmtId="0" fontId="26" fillId="0" borderId="6" xfId="0" applyFont="1" applyBorder="1"/>
    <xf numFmtId="43" fontId="26" fillId="0" borderId="6" xfId="2" applyFont="1" applyBorder="1" applyAlignment="1"/>
    <xf numFmtId="2" fontId="26" fillId="0" borderId="6" xfId="2" applyNumberFormat="1" applyFont="1" applyBorder="1" applyAlignment="1">
      <alignment horizontal="center" vertical="center"/>
    </xf>
    <xf numFmtId="43" fontId="26" fillId="0" borderId="6" xfId="2" applyFont="1" applyFill="1" applyBorder="1" applyAlignment="1">
      <alignment horizontal="center"/>
    </xf>
    <xf numFmtId="0" fontId="39" fillId="0" borderId="6" xfId="5" applyFont="1" applyFill="1" applyBorder="1" applyAlignment="1">
      <alignment horizontal="center" vertical="center"/>
    </xf>
    <xf numFmtId="3" fontId="40" fillId="0" borderId="6" xfId="5" applyNumberFormat="1" applyFont="1" applyFill="1" applyBorder="1" applyAlignment="1">
      <alignment horizontal="center" vertical="center"/>
    </xf>
    <xf numFmtId="2" fontId="40" fillId="0" borderId="6" xfId="5" applyNumberFormat="1" applyFont="1" applyFill="1" applyBorder="1" applyAlignment="1">
      <alignment horizontal="center" vertical="center"/>
    </xf>
    <xf numFmtId="166" fontId="40" fillId="0" borderId="6" xfId="5" applyNumberFormat="1" applyFont="1" applyFill="1" applyBorder="1" applyAlignment="1">
      <alignment horizontal="center" vertical="center"/>
    </xf>
    <xf numFmtId="2" fontId="22" fillId="7" borderId="6" xfId="2" applyNumberFormat="1" applyFont="1" applyFill="1" applyBorder="1" applyAlignment="1">
      <alignment horizontal="center" vertical="center"/>
    </xf>
    <xf numFmtId="0" fontId="27" fillId="0" borderId="0" xfId="0" applyFont="1" applyAlignment="1">
      <alignment horizontal="center" vertical="center" wrapText="1"/>
    </xf>
    <xf numFmtId="0" fontId="19" fillId="7" borderId="0" xfId="0" applyFont="1" applyFill="1"/>
    <xf numFmtId="2" fontId="22" fillId="0" borderId="6" xfId="2" applyNumberFormat="1" applyFont="1" applyFill="1" applyBorder="1" applyAlignment="1">
      <alignment horizontal="center" vertical="center"/>
    </xf>
    <xf numFmtId="15" fontId="41" fillId="0" borderId="0" xfId="9" applyNumberFormat="1" applyFont="1"/>
    <xf numFmtId="166" fontId="41" fillId="0" borderId="0" xfId="10" applyNumberFormat="1" applyFont="1" applyAlignment="1">
      <alignment vertical="center"/>
    </xf>
    <xf numFmtId="0" fontId="41" fillId="0" borderId="0" xfId="9" applyFont="1"/>
    <xf numFmtId="166" fontId="42" fillId="0" borderId="0" xfId="11" applyNumberFormat="1" applyFont="1" applyAlignment="1">
      <alignment horizontal="center"/>
    </xf>
    <xf numFmtId="0" fontId="33" fillId="0" borderId="0" xfId="9" applyFont="1" applyAlignment="1">
      <alignment horizontal="left"/>
    </xf>
    <xf numFmtId="0" fontId="33" fillId="0" borderId="0" xfId="9" applyFont="1"/>
    <xf numFmtId="0" fontId="44" fillId="0" borderId="0" xfId="9" applyFont="1"/>
    <xf numFmtId="0" fontId="41" fillId="0" borderId="0" xfId="9" applyFont="1" applyAlignment="1">
      <alignment horizontal="right"/>
    </xf>
    <xf numFmtId="0" fontId="33" fillId="6" borderId="6" xfId="9" applyFont="1" applyFill="1" applyBorder="1" applyAlignment="1">
      <alignment horizontal="center" vertical="center"/>
    </xf>
    <xf numFmtId="166" fontId="41" fillId="0" borderId="0" xfId="10" applyNumberFormat="1" applyFont="1" applyAlignment="1">
      <alignment horizontal="center" vertical="center"/>
    </xf>
    <xf numFmtId="0" fontId="42" fillId="0" borderId="6" xfId="9" applyFont="1" applyBorder="1" applyAlignment="1">
      <alignment horizontal="center" vertical="center"/>
    </xf>
    <xf numFmtId="0" fontId="41" fillId="0" borderId="6" xfId="9" applyFont="1" applyBorder="1" applyAlignment="1">
      <alignment horizontal="center" vertical="center"/>
    </xf>
    <xf numFmtId="166" fontId="42" fillId="0" borderId="6" xfId="10" applyNumberFormat="1" applyFont="1" applyBorder="1" applyAlignment="1">
      <alignment horizontal="center" vertical="center"/>
    </xf>
    <xf numFmtId="0" fontId="41" fillId="0" borderId="0" xfId="9" applyFont="1" applyAlignment="1">
      <alignment horizontal="center" vertical="center"/>
    </xf>
    <xf numFmtId="0" fontId="42" fillId="0" borderId="6" xfId="9" applyFont="1" applyBorder="1" applyAlignment="1">
      <alignment horizontal="center" vertical="center" wrapText="1"/>
    </xf>
    <xf numFmtId="0" fontId="33" fillId="0" borderId="6" xfId="9" applyFont="1" applyBorder="1" applyAlignment="1">
      <alignment horizontal="right" vertical="center" wrapText="1"/>
    </xf>
    <xf numFmtId="166" fontId="46" fillId="0" borderId="6" xfId="10" applyNumberFormat="1" applyFont="1" applyBorder="1" applyAlignment="1">
      <alignment vertical="center"/>
    </xf>
    <xf numFmtId="43" fontId="33" fillId="0" borderId="6" xfId="11" applyFont="1" applyBorder="1" applyAlignment="1">
      <alignment vertical="center"/>
    </xf>
    <xf numFmtId="166" fontId="33" fillId="6" borderId="6" xfId="10" applyNumberFormat="1" applyFont="1" applyFill="1" applyBorder="1" applyAlignment="1">
      <alignment vertical="center"/>
    </xf>
    <xf numFmtId="0" fontId="42" fillId="0" borderId="6" xfId="9" applyFont="1" applyBorder="1" applyAlignment="1">
      <alignment vertical="center"/>
    </xf>
    <xf numFmtId="168" fontId="41" fillId="0" borderId="6" xfId="12" applyNumberFormat="1" applyFont="1" applyBorder="1" applyAlignment="1">
      <alignment vertical="center"/>
    </xf>
    <xf numFmtId="0" fontId="42" fillId="0" borderId="0" xfId="9" applyFont="1" applyAlignment="1">
      <alignment horizontal="left"/>
    </xf>
    <xf numFmtId="0" fontId="42" fillId="0" borderId="0" xfId="9" applyFont="1"/>
    <xf numFmtId="0" fontId="42" fillId="0" borderId="0" xfId="9" applyFont="1" applyAlignment="1">
      <alignment horizontal="right" wrapText="1"/>
    </xf>
    <xf numFmtId="0" fontId="42" fillId="0" borderId="0" xfId="9" applyFont="1" applyAlignment="1">
      <alignment horizontal="right"/>
    </xf>
    <xf numFmtId="0" fontId="42" fillId="0" borderId="0" xfId="9" applyFont="1" applyAlignment="1">
      <alignment horizontal="center"/>
    </xf>
    <xf numFmtId="0" fontId="42" fillId="0" borderId="0" xfId="9" applyFont="1" applyAlignment="1">
      <alignment wrapText="1"/>
    </xf>
    <xf numFmtId="0" fontId="33" fillId="0" borderId="0" xfId="9" applyFont="1" applyAlignment="1">
      <alignment horizontal="right" wrapText="1"/>
    </xf>
    <xf numFmtId="0" fontId="18" fillId="8" borderId="17" xfId="0" applyFont="1" applyFill="1" applyBorder="1" applyAlignment="1">
      <alignment horizontal="center" vertical="center"/>
    </xf>
    <xf numFmtId="0" fontId="33" fillId="6" borderId="6" xfId="9" applyFont="1" applyFill="1" applyBorder="1" applyAlignment="1">
      <alignment horizontal="center" vertical="center" wrapText="1"/>
    </xf>
    <xf numFmtId="0" fontId="32" fillId="0" borderId="0" xfId="9" applyFont="1" applyAlignment="1">
      <alignment horizontal="left"/>
    </xf>
    <xf numFmtId="0" fontId="33" fillId="0" borderId="0" xfId="9" applyFont="1" applyAlignment="1">
      <alignment horizontal="left"/>
    </xf>
    <xf numFmtId="0" fontId="43" fillId="0" borderId="0" xfId="9" applyFont="1" applyAlignment="1">
      <alignment horizontal="center"/>
    </xf>
    <xf numFmtId="0" fontId="32" fillId="0" borderId="0" xfId="9" applyFont="1" applyAlignment="1">
      <alignment horizontal="right"/>
    </xf>
    <xf numFmtId="0" fontId="45" fillId="0" borderId="0" xfId="9" applyFont="1" applyAlignment="1">
      <alignment horizontal="center"/>
    </xf>
    <xf numFmtId="0" fontId="27" fillId="0" borderId="0" xfId="0" applyFont="1" applyAlignment="1">
      <alignment horizontal="left" vertical="center"/>
    </xf>
    <xf numFmtId="0" fontId="37" fillId="0" borderId="0" xfId="0" applyFont="1" applyAlignment="1">
      <alignment horizontal="center" vertical="center"/>
    </xf>
    <xf numFmtId="0" fontId="38" fillId="0" borderId="0" xfId="0" applyFont="1" applyAlignment="1">
      <alignment horizontal="left" vertical="center"/>
    </xf>
    <xf numFmtId="166" fontId="22" fillId="0" borderId="9" xfId="2" applyNumberFormat="1" applyFont="1" applyBorder="1" applyAlignment="1">
      <alignment horizontal="center" vertical="center"/>
    </xf>
    <xf numFmtId="166" fontId="22" fillId="0" borderId="10" xfId="2" applyNumberFormat="1" applyFont="1" applyBorder="1" applyAlignment="1">
      <alignment horizontal="center" vertical="center"/>
    </xf>
    <xf numFmtId="0" fontId="31" fillId="0" borderId="6" xfId="5" applyFont="1" applyFill="1" applyBorder="1" applyAlignment="1">
      <alignment horizontal="left" vertical="center" wrapText="1"/>
    </xf>
    <xf numFmtId="0" fontId="20" fillId="6" borderId="6" xfId="0" applyFont="1" applyFill="1" applyBorder="1" applyAlignment="1">
      <alignment horizontal="center" vertical="center"/>
    </xf>
    <xf numFmtId="0" fontId="33" fillId="6" borderId="6" xfId="0" applyFont="1" applyFill="1" applyBorder="1" applyAlignment="1">
      <alignment horizontal="center" vertical="center"/>
    </xf>
    <xf numFmtId="43" fontId="35" fillId="6" borderId="9" xfId="2" applyFont="1" applyFill="1" applyBorder="1" applyAlignment="1">
      <alignment horizontal="center" vertical="center" wrapText="1"/>
    </xf>
    <xf numFmtId="43" fontId="35" fillId="6" borderId="2" xfId="2" applyFont="1" applyFill="1" applyBorder="1" applyAlignment="1">
      <alignment horizontal="center" vertical="center" wrapText="1"/>
    </xf>
    <xf numFmtId="43" fontId="35" fillId="6" borderId="10" xfId="2" applyFont="1" applyFill="1" applyBorder="1" applyAlignment="1">
      <alignment horizontal="center" vertical="center" wrapText="1"/>
    </xf>
    <xf numFmtId="43" fontId="35" fillId="6" borderId="6" xfId="2" applyFont="1" applyFill="1" applyBorder="1" applyAlignment="1">
      <alignment horizontal="center" vertical="center" wrapText="1"/>
    </xf>
    <xf numFmtId="43" fontId="35" fillId="6" borderId="11" xfId="2" applyFont="1" applyFill="1" applyBorder="1" applyAlignment="1">
      <alignment horizontal="center" vertical="center" wrapText="1"/>
    </xf>
    <xf numFmtId="43" fontId="35" fillId="6" borderId="12" xfId="2" applyFont="1" applyFill="1" applyBorder="1" applyAlignment="1">
      <alignment horizontal="center" vertical="center" wrapText="1"/>
    </xf>
    <xf numFmtId="0" fontId="34" fillId="6" borderId="13" xfId="0" applyFont="1" applyFill="1" applyBorder="1" applyAlignment="1">
      <alignment horizontal="center" vertical="center"/>
    </xf>
    <xf numFmtId="0" fontId="34" fillId="6" borderId="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1" xfId="0" applyFont="1" applyFill="1" applyBorder="1" applyAlignment="1">
      <alignment horizontal="center" vertical="center"/>
    </xf>
    <xf numFmtId="0" fontId="34" fillId="6" borderId="12" xfId="0" applyFont="1" applyFill="1" applyBorder="1" applyAlignment="1">
      <alignment horizontal="center" vertical="center"/>
    </xf>
    <xf numFmtId="0" fontId="40" fillId="0" borderId="6" xfId="5" applyFont="1" applyFill="1" applyBorder="1" applyAlignment="1">
      <alignment horizontal="left" vertical="center" wrapText="1"/>
    </xf>
    <xf numFmtId="43" fontId="32" fillId="6" borderId="11" xfId="2" applyFont="1" applyFill="1" applyBorder="1" applyAlignment="1">
      <alignment horizontal="center" vertical="center" wrapText="1"/>
    </xf>
    <xf numFmtId="43" fontId="32" fillId="6" borderId="12" xfId="2" applyFont="1" applyFill="1" applyBorder="1" applyAlignment="1">
      <alignment horizontal="center" vertical="center" wrapText="1"/>
    </xf>
    <xf numFmtId="0" fontId="34" fillId="6" borderId="13" xfId="0" applyFont="1" applyFill="1" applyBorder="1" applyAlignment="1">
      <alignment horizontal="center" vertical="center" wrapText="1"/>
    </xf>
    <xf numFmtId="0" fontId="34" fillId="6" borderId="5" xfId="0" applyFont="1" applyFill="1" applyBorder="1" applyAlignment="1">
      <alignment horizontal="center" vertical="center" wrapText="1"/>
    </xf>
    <xf numFmtId="0" fontId="34" fillId="6" borderId="11" xfId="0" applyFont="1" applyFill="1" applyBorder="1" applyAlignment="1">
      <alignment horizontal="center" vertical="center" wrapText="1"/>
    </xf>
    <xf numFmtId="0" fontId="34" fillId="6" borderId="14" xfId="0" applyFont="1" applyFill="1" applyBorder="1" applyAlignment="1">
      <alignment horizontal="center" vertical="center" wrapText="1"/>
    </xf>
    <xf numFmtId="0" fontId="34" fillId="6" borderId="1" xfId="0" applyFont="1" applyFill="1" applyBorder="1" applyAlignment="1">
      <alignment horizontal="center" vertical="center" wrapText="1"/>
    </xf>
    <xf numFmtId="0" fontId="34" fillId="6" borderId="12" xfId="0" applyFont="1" applyFill="1" applyBorder="1" applyAlignment="1">
      <alignment horizontal="center" vertical="center" wrapText="1"/>
    </xf>
  </cellXfs>
  <cellStyles count="13">
    <cellStyle name="Accent1" xfId="4" builtinId="29"/>
    <cellStyle name="Accent2" xfId="5" builtinId="33"/>
    <cellStyle name="Comma" xfId="2" builtinId="3"/>
    <cellStyle name="Comma [0]" xfId="3" builtinId="6"/>
    <cellStyle name="Comma [0] 3" xfId="12" xr:uid="{E477E4F3-EA45-4A8C-93A4-9051CBB76B17}"/>
    <cellStyle name="Comma 13" xfId="11" xr:uid="{E47A9E2C-6267-49DB-A7BF-27A2D6C9635E}"/>
    <cellStyle name="Comma 2" xfId="1" xr:uid="{00000000-0005-0000-0000-000004000000}"/>
    <cellStyle name="Comma 2 2" xfId="10" xr:uid="{6F1D978B-6668-41B4-BAC9-846FD1C5773E}"/>
    <cellStyle name="Normal" xfId="0" builtinId="0"/>
    <cellStyle name="Normal 19" xfId="9" xr:uid="{9EB5D9B9-8193-43D2-A7A1-74001BDD2301}"/>
    <cellStyle name="Normal 2" xfId="6" xr:uid="{00000000-0005-0000-0000-000006000000}"/>
    <cellStyle name="Normal 2 2" xfId="8" xr:uid="{00000000-0005-0000-0000-000007000000}"/>
    <cellStyle name="Normal 3" xfId="7" xr:uid="{00000000-0005-0000-0000-000008000000}"/>
  </cellStyles>
  <dxfs count="0"/>
  <tableStyles count="0" defaultTableStyle="TableStyleMedium9" defaultPivotStyle="PivotStyleLight16"/>
  <colors>
    <mruColors>
      <color rgb="FFC05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customXml" Target="../customXml/item2.xml"/><Relationship Id="rId10" Type="http://schemas.openxmlformats.org/officeDocument/2006/relationships/externalLink" Target="externalLinks/externalLink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mp8\comp8c\%60COMP8%20DOCS\~Marketing\m703~Weyerhauser\m703A\PROPOSAL\970131\old%20files\970121%20fee%20rat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B:\WINDOWS\DEPR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in211979\Local%20Settings\Temporary%20Internet%20Files\OLKA\Order%20Monitoring_Kapatgud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Documents%20and%20Settings\ripal\Desktop\Extra\Book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SRM/CF-Control%20Requirements-SRM.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DLA%20Standard%20Cost%20Report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t_server\projects\3745A\civil\Tender\BOQ.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226.10.10\cpc%20database\DOCUME~1\ADFC18~1\LOCALS~1\Temp\notesE8DBF2\Completed%20Projects\G.P%20Road\Final%20Bill%20from%20DPIPL%20to%20HDFC%20Bank\Final%20Bill%20G.P%20Road%20(R1)%20-%2025.08.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ITR/ITR%20CF-Control%20Requirements-TemplateV2%20Final%20R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 Rate Summary"/>
      <sheetName val="970121 fee rates"/>
      <sheetName val="p&amp;m"/>
      <sheetName val="SOR"/>
      <sheetName val="Headings"/>
      <sheetName val="Civil Boq"/>
      <sheetName val="BOQ"/>
      <sheetName val="SPT vs PHI"/>
      <sheetName val="Site Dev BOQ"/>
      <sheetName val="BOQ (2)"/>
      <sheetName val="PRECAST lightconc-II"/>
      <sheetName val="GBW"/>
      <sheetName val="FitOutConfCentre"/>
      <sheetName val="MASTER_RATE ANALYSIS"/>
      <sheetName val="A1-Continuous"/>
      <sheetName val="Tax Invoice"/>
      <sheetName val="Design"/>
      <sheetName val="PA- Consutant "/>
      <sheetName val="Materials Cost"/>
      <sheetName val="INDIGINEOUS ITEMS "/>
      <sheetName val="FORM7"/>
      <sheetName val="Kurkumbh BOQ"/>
      <sheetName val="VCH-SLC"/>
      <sheetName val="Supplier"/>
      <sheetName val="sheet6"/>
      <sheetName val="CASHFLOWS"/>
      <sheetName val="Form 6"/>
      <sheetName val="jobhist"/>
      <sheetName val="upa"/>
      <sheetName val="Assumptions"/>
      <sheetName val="PPA Summary"/>
      <sheetName val="India F&amp;S Template"/>
      <sheetName val="1"/>
      <sheetName val="Lab"/>
      <sheetName val="girder"/>
      <sheetName val="PRELIM5"/>
      <sheetName val="Rocker"/>
      <sheetName val="office"/>
      <sheetName val="Summary"/>
      <sheetName val="Resource Usag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PointNo.5"/>
      <sheetName val="Input"/>
      <sheetName val="Sheet1"/>
      <sheetName val="monitoring-breakup Feb02"/>
      <sheetName val="Manpower"/>
      <sheetName val="TBEAM"/>
      <sheetName val="Fee_Rate_Summary"/>
      <sheetName val="970121_fee_rates"/>
      <sheetName val="PA-_Consutant_"/>
      <sheetName val="Materials_Cost"/>
      <sheetName val="Civil_Boq"/>
      <sheetName val="SPT_vs_PHI"/>
      <sheetName val="Site_Dev_BOQ"/>
      <sheetName val="BOQ_(2)"/>
      <sheetName val="PRECAST_lightconc-II"/>
      <sheetName val="rev.02"/>
      <sheetName val="Approved MTD Proj #'s"/>
      <sheetName val="BLK2"/>
      <sheetName val="BLK3"/>
      <sheetName val="E &amp; R"/>
      <sheetName val="radar"/>
      <sheetName val="UG"/>
      <sheetName val="가격조사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2)"/>
      <sheetName val="Portfolio Summary"/>
      <sheetName val="GBW"/>
      <sheetName val="Set"/>
      <sheetName val="Current Bill MB ref"/>
      <sheetName val="OpRes"/>
      <sheetName val="master"/>
      <sheetName val="Meas.-Hotel Part"/>
      <sheetName val="Builtup Area"/>
      <sheetName val="#REF"/>
      <sheetName val="Sheet1"/>
      <sheetName val="03 (2)"/>
      <sheetName val="Project Budget Worksheet"/>
      <sheetName val="IO LIST"/>
      <sheetName val="Fill this out first..."/>
      <sheetName val="PLAN_FEB97"/>
      <sheetName val="Income Statements"/>
      <sheetName val="Sheet3 _2_"/>
      <sheetName val="extra work elec bill "/>
      <sheetName val="Approved MTD Proj #'s"/>
      <sheetName val="compu"/>
      <sheetName val="BBEuros"/>
      <sheetName val="WIng F(Typical)"/>
      <sheetName val="Fin Sum"/>
      <sheetName val="BOQ T4B"/>
      <sheetName val="ABP inputs"/>
      <sheetName val="Synergy Sales Budget"/>
      <sheetName val="DEPRE"/>
      <sheetName val="QoQ Forecast"/>
      <sheetName val="InvoiceList"/>
      <sheetName val="Income &amp; Occupancy Customer"/>
      <sheetName val="RCC,Ret. Wall"/>
      <sheetName val="analysis"/>
      <sheetName val="Calculation (2)"/>
      <sheetName val="JCF"/>
      <sheetName val="Multiple output"/>
      <sheetName val="sheet6"/>
      <sheetName val="유통망계획"/>
      <sheetName val="Headings"/>
      <sheetName val="Formulas"/>
      <sheetName val="F1a-Pile"/>
      <sheetName val="CV"/>
      <sheetName val="ES(Kor)"/>
      <sheetName val="INDIGINEOUS ITEMS "/>
      <sheetName val="fco"/>
      <sheetName val="Summary"/>
      <sheetName val="노무비"/>
      <sheetName val="Material "/>
      <sheetName val="Labour &amp; Plant"/>
      <sheetName val="Lead"/>
      <sheetName val="Main-Material"/>
      <sheetName val="Legal Risk Analysis"/>
      <sheetName val="Design"/>
      <sheetName val="BOQ"/>
      <sheetName val=" B3"/>
      <sheetName val=" B1"/>
      <sheetName val="beam-reinft-IIInd floor"/>
      <sheetName val="Depreciation"/>
      <sheetName val="Data"/>
      <sheetName val="Load Details-220kV"/>
      <sheetName val="Sensitivity"/>
      <sheetName val="labour"/>
      <sheetName val="Cost summary"/>
      <sheetName val="CFForecast detail"/>
      <sheetName val="Site Dev BOQ"/>
      <sheetName val="TIll_Q_sal"/>
      <sheetName val="tiller"/>
      <sheetName val="Input"/>
      <sheetName val="Global Assm."/>
      <sheetName val="Summ"/>
      <sheetName val="Fossil_DCF"/>
      <sheetName val="SOPMA DD"/>
      <sheetName val="Break up Sheet"/>
      <sheetName val="MN T.B."/>
      <sheetName val="Aladdin Macro1"/>
      <sheetName val="BalSht"/>
      <sheetName val="Acc_10.5"/>
      <sheetName val="Vind-BtB"/>
      <sheetName val="PLGroupings"/>
      <sheetName val="Results"/>
      <sheetName val="Basement Budget"/>
      <sheetName val="소상 &quot;1&quot;"/>
      <sheetName val="Variables_x"/>
      <sheetName val="Variables"/>
      <sheetName val="Architectural Summary"/>
      <sheetName val="Sheet3_(2)"/>
      <sheetName val="Income_Statements"/>
      <sheetName val="Sheet3__2_"/>
      <sheetName val="Acc_10_5"/>
      <sheetName val="QoQ_Forecast"/>
      <sheetName val="Aladdin_Macro1"/>
      <sheetName val="TB_FOR_MIS"/>
      <sheetName val="Area"/>
      <sheetName val="TB FOR MIS"/>
      <sheetName val="INPUT SHEET"/>
      <sheetName val="Sheet2"/>
      <sheetName val="CapitalOutlay"/>
      <sheetName val="Assum"/>
      <sheetName val="Hot"/>
      <sheetName val="Assumptions"/>
      <sheetName val="Mico"/>
      <sheetName val="EBITDA"/>
      <sheetName val="IMPORT T12"/>
      <sheetName val="van khuon"/>
      <sheetName val="Names"/>
      <sheetName val="Block A - BOQ"/>
      <sheetName val="Introduction"/>
      <sheetName val="IDC macro"/>
      <sheetName val="SALE"/>
      <sheetName val="March Analysts"/>
      <sheetName val="Rollup Summary"/>
      <sheetName val="strand"/>
      <sheetName val="ABP_inputs"/>
      <sheetName val="Synergy_Sales_Budget"/>
      <sheetName val="Project_Budget_Worksheet"/>
      <sheetName val="Income_&amp;_Occupancy_Customer"/>
      <sheetName val="RCC,Ret__Wall"/>
      <sheetName val="Calculation_(2)"/>
      <sheetName val="Multiple_output"/>
      <sheetName val="Builtup_Area"/>
      <sheetName val="BOQ_T4B"/>
      <sheetName val="INDIGINEOUS_ITEMS_"/>
      <sheetName val="Material_"/>
      <sheetName val="Labour_&amp;_Plant"/>
      <sheetName val="Approved_MTD_Proj_#'s"/>
      <sheetName val="_B3"/>
      <sheetName val="_B1"/>
      <sheetName val="beam-reinft-IIInd_floor"/>
      <sheetName val="Global_Assm_"/>
      <sheetName val="MN_T_B_"/>
      <sheetName val="CFForecast_detail"/>
      <sheetName val="Site_Dev_BOQ"/>
      <sheetName val="Break_up_Sheet"/>
      <sheetName val="Load_Details-220kV"/>
      <sheetName val="Block_A_-_BOQ"/>
      <sheetName val="Sheet3_(2)1"/>
      <sheetName val="ABP_inputs1"/>
      <sheetName val="Synergy_Sales_Budget1"/>
      <sheetName val="Project_Budget_Worksheet1"/>
      <sheetName val="QoQ_Forecast1"/>
      <sheetName val="Income_Statements1"/>
      <sheetName val="Sheet3__2_1"/>
      <sheetName val="Income_&amp;_Occupancy_Customer1"/>
      <sheetName val="RCC,Ret__Wall1"/>
      <sheetName val="Calculation_(2)1"/>
      <sheetName val="Multiple_output1"/>
      <sheetName val="Builtup_Area1"/>
      <sheetName val="BOQ_T4B1"/>
      <sheetName val="INDIGINEOUS_ITEMS_1"/>
      <sheetName val="Material_1"/>
      <sheetName val="Labour_&amp;_Plant1"/>
      <sheetName val="Approved_MTD_Proj_#'s1"/>
      <sheetName val="_B31"/>
      <sheetName val="_B11"/>
      <sheetName val="beam-reinft-IIInd_floor1"/>
      <sheetName val="Aladdin_Macro11"/>
      <sheetName val="Acc_10_51"/>
      <sheetName val="Global_Assm_1"/>
      <sheetName val="MN_T_B_1"/>
      <sheetName val="CFForecast_detail1"/>
      <sheetName val="Site_Dev_BOQ1"/>
      <sheetName val="Break_up_Sheet1"/>
      <sheetName val="Load_Details-220kV1"/>
      <sheetName val="Block_A_-_BOQ1"/>
      <sheetName val="Sheet3_(2)2"/>
      <sheetName val="ABP_inputs2"/>
      <sheetName val="Synergy_Sales_Budget2"/>
      <sheetName val="Project_Budget_Worksheet2"/>
      <sheetName val="QoQ_Forecast2"/>
      <sheetName val="Income_Statements2"/>
      <sheetName val="Sheet3__2_2"/>
      <sheetName val="Income_&amp;_Occupancy_Customer2"/>
      <sheetName val="RCC,Ret__Wall2"/>
      <sheetName val="Calculation_(2)2"/>
      <sheetName val="Multiple_output2"/>
      <sheetName val="Builtup_Area2"/>
      <sheetName val="BOQ_T4B2"/>
      <sheetName val="INDIGINEOUS_ITEMS_2"/>
      <sheetName val="Material_2"/>
      <sheetName val="Labour_&amp;_Plant2"/>
      <sheetName val="Approved_MTD_Proj_#'s2"/>
      <sheetName val="_B32"/>
      <sheetName val="_B12"/>
      <sheetName val="beam-reinft-IIInd_floor2"/>
      <sheetName val="Aladdin_Macro12"/>
      <sheetName val="Acc_10_52"/>
      <sheetName val="Global_Assm_2"/>
      <sheetName val="MN_T_B_2"/>
      <sheetName val="CFForecast_detail2"/>
      <sheetName val="Site_Dev_BOQ2"/>
      <sheetName val="Break_up_Sheet2"/>
      <sheetName val="Load_Details-220kV2"/>
      <sheetName val="Block_A_-_BOQ2"/>
      <sheetName val="Sheet3_(2)3"/>
      <sheetName val="ABP_inputs3"/>
      <sheetName val="Synergy_Sales_Budget3"/>
      <sheetName val="Project_Budget_Worksheet3"/>
      <sheetName val="QoQ_Forecast3"/>
      <sheetName val="Income_Statements3"/>
      <sheetName val="Sheet3__2_3"/>
      <sheetName val="Income_&amp;_Occupancy_Customer3"/>
      <sheetName val="RCC,Ret__Wall3"/>
      <sheetName val="Calculation_(2)3"/>
      <sheetName val="Multiple_output3"/>
      <sheetName val="Builtup_Area3"/>
      <sheetName val="BOQ_T4B3"/>
      <sheetName val="INDIGINEOUS_ITEMS_3"/>
      <sheetName val="Material_3"/>
      <sheetName val="Labour_&amp;_Plant3"/>
      <sheetName val="Approved_MTD_Proj_#'s3"/>
      <sheetName val="_B33"/>
      <sheetName val="_B13"/>
      <sheetName val="beam-reinft-IIInd_floor3"/>
      <sheetName val="Aladdin_Macro13"/>
      <sheetName val="Acc_10_53"/>
      <sheetName val="Global_Assm_3"/>
      <sheetName val="MN_T_B_3"/>
      <sheetName val="CFForecast_detail3"/>
      <sheetName val="Site_Dev_BOQ3"/>
      <sheetName val="Break_up_Sheet3"/>
      <sheetName val="Load_Details-220kV3"/>
      <sheetName val="Block_A_-_BOQ3"/>
      <sheetName val="Sheet3_(2)4"/>
      <sheetName val="ABP_inputs4"/>
      <sheetName val="Synergy_Sales_Budget4"/>
      <sheetName val="Project_Budget_Worksheet4"/>
      <sheetName val="QoQ_Forecast4"/>
      <sheetName val="Income_Statements4"/>
      <sheetName val="Sheet3__2_4"/>
      <sheetName val="Income_&amp;_Occupancy_Customer4"/>
      <sheetName val="RCC,Ret__Wall4"/>
      <sheetName val="Calculation_(2)4"/>
      <sheetName val="Multiple_output4"/>
      <sheetName val="Builtup_Area4"/>
      <sheetName val="BOQ_T4B4"/>
      <sheetName val="INDIGINEOUS_ITEMS_4"/>
      <sheetName val="Material_4"/>
      <sheetName val="Labour_&amp;_Plant4"/>
      <sheetName val="Approved_MTD_Proj_#'s4"/>
      <sheetName val="_B34"/>
      <sheetName val="_B14"/>
      <sheetName val="beam-reinft-IIInd_floor4"/>
      <sheetName val="Aladdin_Macro14"/>
      <sheetName val="Acc_10_54"/>
      <sheetName val="Global_Assm_4"/>
      <sheetName val="MN_T_B_4"/>
      <sheetName val="CFForecast_detail4"/>
      <sheetName val="Site_Dev_BOQ4"/>
      <sheetName val="Break_up_Sheet4"/>
      <sheetName val="Load_Details-220kV4"/>
      <sheetName val="Block_A_-_BOQ4"/>
      <sheetName val="download"/>
      <sheetName val="170810-lease tax"/>
      <sheetName val="CABLE DATA"/>
      <sheetName val="1st flr"/>
      <sheetName val="Civil Boq"/>
      <sheetName val="SCH-E-1"/>
      <sheetName val="Inputs"/>
      <sheetName val="BIPR"/>
      <sheetName val="BPCA"/>
      <sheetName val="BBRS"/>
      <sheetName val="KPM DT"/>
      <sheetName val="F"/>
      <sheetName val="EXHIBIT&quot; T&quot;"/>
      <sheetName val="Turnover"/>
      <sheetName val="Non-Factory"/>
      <sheetName val="Publicbuilding"/>
      <sheetName val=""/>
      <sheetName val="Elec Summ"/>
      <sheetName val="ELEC BOQ"/>
      <sheetName val="TRACK BUSWAY"/>
      <sheetName val="BBT"/>
      <sheetName val="LIGHTING"/>
      <sheetName val="LMS"/>
      <sheetName val="Beam at Ground flr lvl(Steel)"/>
      <sheetName val="INDEX"/>
      <sheetName val="AREAS"/>
      <sheetName val="sumary"/>
      <sheetName val="1st -vpd"/>
      <sheetName val="RCC Rates"/>
      <sheetName val="conc-foot-gradeslab"/>
      <sheetName val="Material List "/>
      <sheetName val="Master list"/>
      <sheetName val="Labour List"/>
      <sheetName val="Material List"/>
      <sheetName val="Labor abs-NMR"/>
      <sheetName val="Rates"/>
      <sheetName val="SCHEDULE"/>
      <sheetName val="Database"/>
      <sheetName val="schedule nos"/>
      <sheetName val="WT-LIST"/>
      <sheetName val="Material"/>
      <sheetName val="NEW-IDs Fun &amp; Group"/>
      <sheetName val="XZLC003_PART1"/>
      <sheetName val="q-details"/>
      <sheetName val="final abstract"/>
      <sheetName val="Rate analysis"/>
      <sheetName val="02"/>
      <sheetName val="03"/>
      <sheetName val="04"/>
      <sheetName val="01"/>
      <sheetName val="sept-plan"/>
      <sheetName val="Occ"/>
      <sheetName val="Demand"/>
      <sheetName val="Ref"/>
      <sheetName val="Main Sheet (MTD)"/>
      <sheetName val="Consl Daily Report"/>
      <sheetName val="Preside"/>
      <sheetName val="balance sheet"/>
      <sheetName val=" Acc. Sched."/>
      <sheetName val="classes"/>
      <sheetName val="IT Block"/>
      <sheetName val="Location CODE"/>
      <sheetName val="Location TYPE"/>
      <sheetName val="sub class"/>
      <sheetName val=" sub Loc "/>
      <sheetName val="Company"/>
      <sheetName val="LBO"/>
      <sheetName val="EDS  Bestshore Migration"/>
      <sheetName val="NewCo"/>
      <sheetName val="Summary Excise"/>
      <sheetName val="Grouping Master"/>
      <sheetName val="LISTS"/>
      <sheetName val="02022005"/>
      <sheetName val="16022005"/>
      <sheetName val="05012005"/>
      <sheetName val="19012005"/>
      <sheetName val="02032005"/>
      <sheetName val="16032005"/>
      <sheetName val="30032005"/>
      <sheetName val="van_khuon"/>
      <sheetName val="IDC_macro"/>
      <sheetName val="Portfolio_Summary"/>
      <sheetName val="Current_Bill_MB_ref"/>
      <sheetName val="Meas_-Hotel_Part"/>
      <sheetName val="Fin_Sum"/>
      <sheetName val="BS"/>
      <sheetName val="Other BS Sch 5-9"/>
      <sheetName val="Excess Calc"/>
      <sheetName val="RES-PLANNING"/>
      <sheetName val="Cost_any"/>
      <sheetName val="10. &amp; 11. Rate Code &amp; BQ"/>
      <sheetName val="Code"/>
      <sheetName val="new_data"/>
      <sheetName val="earnmodl"/>
      <sheetName val="Dom Cell (IS)"/>
      <sheetName val="RNT"/>
      <sheetName val="Combi"/>
      <sheetName val="FlashMgtMo"/>
      <sheetName val="FlashMgtYTD"/>
      <sheetName val="QoQ In Lakhs"/>
      <sheetName val="Main workings"/>
      <sheetName val="GENERAL2"/>
      <sheetName val="P &amp; L"/>
      <sheetName val="YTD"/>
      <sheetName val="Pay_Sep06"/>
      <sheetName val="Balance Sheet "/>
      <sheetName val="Master Price List"/>
      <sheetName val="reference"/>
      <sheetName val="vb 9&amp;10"/>
      <sheetName val="AOR"/>
      <sheetName val="Factor_Sheet"/>
      <sheetName val="MASTER_RATE ANALYSIS"/>
      <sheetName val="Valuation - block 2"/>
      <sheetName val="International"/>
      <sheetName val="Internet"/>
      <sheetName val="Base Assumptions"/>
      <sheetName val="FITZ MORT 94"/>
      <sheetName val="Goldberg Portfolio Combined"/>
      <sheetName val="Intaccrual"/>
      <sheetName val="SBU"/>
      <sheetName val="GenAssump"/>
      <sheetName val="TB"/>
      <sheetName val="A-Mum"/>
      <sheetName val="ras"/>
      <sheetName val="BKCSTOCKVAL"/>
      <sheetName val="MAHSTOCKVAL"/>
      <sheetName val="Portfolio_Summary1"/>
      <sheetName val="Current_Bill_MB_ref1"/>
      <sheetName val="Meas_-Hotel_Part1"/>
      <sheetName val="A1-Continuous"/>
      <sheetName val="Debtors analysis"/>
      <sheetName val="SEW4"/>
      <sheetName val="MIS - kINR"/>
      <sheetName val="pile Fabrication"/>
      <sheetName val="Improvements"/>
      <sheetName val="Sheet4"/>
      <sheetName val="CrRajWMM"/>
      <sheetName val="Open Items-311208"/>
      <sheetName val="DET0900"/>
      <sheetName val="Theatre mgmt cont"/>
      <sheetName val="FORM7"/>
      <sheetName val="目录"/>
      <sheetName val="PRECAST lightconc-II"/>
      <sheetName val="Tender Summary"/>
      <sheetName val="RA"/>
      <sheetName val="Bill 1-BOQ-Civil Works"/>
      <sheetName val="UNP-NCW "/>
      <sheetName val="4.4 External Plaster"/>
      <sheetName val="CashFlow"/>
      <sheetName val="IMPORT_T12"/>
      <sheetName val="KPM_DT"/>
      <sheetName val="Task"/>
      <sheetName val="Training Deposits coding"/>
      <sheetName val="M-2 Adjusted"/>
      <sheetName val="OpTrack"/>
      <sheetName val="USB 1"/>
      <sheetName val="Phasing"/>
      <sheetName val=" "/>
      <sheetName val="Graph (LGEN)"/>
      <sheetName val="out_prog"/>
      <sheetName val="선적schedule (2)"/>
      <sheetName val="steam outlet"/>
      <sheetName val="BOQ Distribution"/>
      <sheetName val="wordsdata"/>
      <sheetName val="GM &amp; TA"/>
      <sheetName val="MFG"/>
      <sheetName val="Leasing Commision"/>
      <sheetName val="9. Package split - Cost "/>
      <sheetName val="horizontal"/>
      <sheetName val="Checks"/>
      <sheetName val="Cash Flow Working"/>
      <sheetName val="15-21"/>
      <sheetName val="Commercial Research"/>
      <sheetName val="269T(final)"/>
      <sheetName val="Params"/>
      <sheetName val="Operating Statistics"/>
      <sheetName val="Trial Balance"/>
      <sheetName val="Contribution"/>
      <sheetName val="Rx"/>
      <sheetName val="Menu"/>
      <sheetName val="Licences"/>
      <sheetName val="FA Schedule Dec 07"/>
      <sheetName val="P.R. TAXES"/>
      <sheetName val="BILLING SUM"/>
      <sheetName val="Service Invoice"/>
      <sheetName val="SODA02"/>
      <sheetName val="Cover"/>
      <sheetName val="Retail Mall"/>
      <sheetName val="Sheet3"/>
      <sheetName val="MIS AC wise"/>
      <sheetName val="apr-aug"/>
      <sheetName val="Rev Opt - Rollup"/>
      <sheetName val="?????"/>
      <sheetName val="Budget Summary"/>
      <sheetName val="PERHW"/>
      <sheetName val="Standalone"/>
      <sheetName val="RATE LIST (2)"/>
      <sheetName val="EXPENSES"/>
      <sheetName val="AOP13"/>
      <sheetName val="ANN.K"/>
      <sheetName val="CAP"/>
      <sheetName val="Macro1"/>
      <sheetName val="97-98"/>
      <sheetName val="LBO Financials"/>
      <sheetName val="CARO"/>
      <sheetName val="Control Sheet"/>
      <sheetName val="Sheet3_(2)5"/>
      <sheetName val="Sheet3__2_5"/>
      <sheetName val="Calculation_(2)5"/>
      <sheetName val="Multiple_output5"/>
      <sheetName val="170810-lease_tax"/>
      <sheetName val="QoQ_Forecast5"/>
      <sheetName val="Income_Statements5"/>
      <sheetName val="Income_&amp;_Occupancy_Customer5"/>
      <sheetName val="ABP_inputs5"/>
      <sheetName val="Synergy_Sales_Budget5"/>
      <sheetName val="Project_Budget_Worksheet5"/>
      <sheetName val="INDIGINEOUS_ITEMS_5"/>
      <sheetName val="Builtup_Area5"/>
      <sheetName val="RCC,Ret__Wall5"/>
      <sheetName val="BOQ_T4B5"/>
      <sheetName val="Material_5"/>
      <sheetName val="Labour_&amp;_Plant5"/>
      <sheetName val="_B35"/>
      <sheetName val="_B15"/>
      <sheetName val="CFForecast_detail5"/>
      <sheetName val="Site_Dev_BOQ5"/>
      <sheetName val="beam-reinft-IIInd_floor5"/>
      <sheetName val="Global_Assm_5"/>
      <sheetName val="Main_Sheet_(MTD)"/>
      <sheetName val="Consl_Daily_Report"/>
      <sheetName val="balance_sheet"/>
      <sheetName val="Aladdin_Macro15"/>
      <sheetName val="Acc_10_55"/>
      <sheetName val="MIS_-_kINR"/>
      <sheetName val="Break_up_Sheet5"/>
      <sheetName val="Approved_MTD_Proj_#'s5"/>
      <sheetName val="MN_T_B_5"/>
      <sheetName val="Load_Details-220kV5"/>
      <sheetName val="Block_A_-_BOQ5"/>
      <sheetName val="CABLE_DATA"/>
      <sheetName val="1st_flr"/>
      <sheetName val="final_abstract"/>
      <sheetName val="Rate_analysis"/>
      <sheetName val="Rollup_Summary"/>
      <sheetName val="Civil_Boq"/>
      <sheetName val="Recon"/>
      <sheetName val="Loss 3004"/>
      <sheetName val="Reconciliation of GL &amp; FAR"/>
      <sheetName val="FA"/>
      <sheetName val="ITEM  STUDY (2)"/>
      <sheetName val="EVA1"/>
      <sheetName val="Felix Street Summary"/>
      <sheetName val="Newspapers"/>
      <sheetName val="AccDil"/>
      <sheetName val="S &amp; A"/>
      <sheetName val="RA-markate"/>
      <sheetName val="03_(2)"/>
      <sheetName val="WIng_F(Typical)"/>
      <sheetName val="Legal_Risk_Analysis"/>
      <sheetName val="SOPMA_DD"/>
      <sheetName val="Architectural_Summary"/>
      <sheetName val="TB_FOR_MIS1"/>
      <sheetName val="INPUT_SHEET"/>
      <sheetName val="March_Analysts"/>
      <sheetName val="EXHIBIT&quot;_T&quot;"/>
      <sheetName val="IO_LIST"/>
      <sheetName val="Master_list"/>
      <sheetName val="Labour_List"/>
      <sheetName val="Material_List"/>
      <sheetName val="Labor_abs-NMR"/>
      <sheetName val="Beam_at_Ground_flr_lvl(Steel)"/>
      <sheetName val="1st_-vpd"/>
      <sheetName val="Material_List_"/>
      <sheetName val="schedule_nos"/>
      <sheetName val="Debtors_analysis"/>
      <sheetName val="Names&amp;Cases"/>
      <sheetName val="CASHFLOWS"/>
      <sheetName val="Boiler&amp;TG"/>
      <sheetName val="Dep"/>
      <sheetName val="cash_flow"/>
      <sheetName val="sales_value"/>
      <sheetName val="colaw_dep"/>
      <sheetName val="freight"/>
      <sheetName val="gm"/>
      <sheetName val="interest"/>
      <sheetName val="jb_cost"/>
      <sheetName val="c_flow_%"/>
      <sheetName val="consum_cost"/>
      <sheetName val="form26"/>
      <sheetName val="F29B"/>
      <sheetName val="Related party - P&amp;L"/>
      <sheetName val="Night Shift"/>
      <sheetName val="Fin. Assumpt. - Sensitivities"/>
      <sheetName val="Fin"/>
      <sheetName val="Intro"/>
      <sheetName val="Approval"/>
      <sheetName val=" COP"/>
      <sheetName val="Timesheet"/>
      <sheetName val="Loads"/>
      <sheetName val="p&amp;m"/>
      <sheetName val="Rollup"/>
      <sheetName val="notes"/>
      <sheetName val="FA(Apr 07)"/>
      <sheetName val="Reco O.S"/>
      <sheetName val="Accounts"/>
      <sheetName val="BOM"/>
      <sheetName val="currency"/>
      <sheetName val="TMasterCurrency"/>
      <sheetName val="TMasterSeg"/>
      <sheetName val="Portfolio_Summary2"/>
      <sheetName val="Current_Bill_MB_ref2"/>
      <sheetName val="Meas_-Hotel_Part2"/>
      <sheetName val="Fill_this_out_first___"/>
      <sheetName val="extra_work_elec_bill_"/>
      <sheetName val="_Acc__Sched_"/>
      <sheetName val="10__&amp;_11__Rate_Code_&amp;_BQ"/>
      <sheetName val="NEW-IDs_Fun_&amp;_Group"/>
      <sheetName val="TBAL9697 -group wise  sdpl"/>
      <sheetName val="Scope"/>
      <sheetName val="Multipliers &amp; KRA"/>
      <sheetName val="ASSETS P&amp;M"/>
      <sheetName val="Assets Land &amp; Mise FA"/>
      <sheetName val="OHT_Abs"/>
      <sheetName val="Settings"/>
      <sheetName val="1"/>
      <sheetName val="Linked Lead"/>
      <sheetName val="hist&amp;proj"/>
      <sheetName val="drop-dwn list"/>
      <sheetName val="Base data Security Procedures"/>
      <sheetName val="Summary_Local"/>
      <sheetName val="Hardware"/>
      <sheetName val="dlvoid"/>
      <sheetName val="L"/>
      <sheetName val="Notes-pivot1 "/>
      <sheetName val="tngst1"/>
      <sheetName val="Estimate"/>
      <sheetName val="12-ACTPL"/>
      <sheetName val="exp"/>
      <sheetName val="Kontensalden"/>
      <sheetName val="Micro"/>
      <sheetName val="Macro"/>
      <sheetName val="Scaff-Rose"/>
      <sheetName val="Control"/>
      <sheetName val="cl 14 Annex 7 "/>
      <sheetName val="Encl 7A"/>
      <sheetName val="oresreqsum"/>
      <sheetName val="Timeline"/>
      <sheetName val="Assump"/>
      <sheetName val="ES"/>
      <sheetName val="A.O.R."/>
      <sheetName val="HBI NCD"/>
      <sheetName val="CUSTOM Jun99"/>
      <sheetName val="Overall Summary"/>
      <sheetName val="Assumption"/>
      <sheetName val="TDS Certificate-Format"/>
      <sheetName val="FY2001-02"/>
      <sheetName val="XLR_NoRangeSheet"/>
      <sheetName val="HRD1"/>
      <sheetName val="Taluka wise dealer (2)"/>
      <sheetName val="STAFFSCHED "/>
      <sheetName val="Basic Rate"/>
      <sheetName val="4 Annex 1 Basic rate"/>
      <sheetName val="Other notes"/>
      <sheetName val="SP Break Up"/>
      <sheetName val="HELP"/>
      <sheetName val="BS-2005"/>
      <sheetName val="MAIN_MENU"/>
      <sheetName val="exec summ"/>
      <sheetName val="Ins Erection"/>
      <sheetName val="TH"/>
      <sheetName val="Redelvery provision changed"/>
      <sheetName val="Capital Structure"/>
      <sheetName val="IO"/>
      <sheetName val="GROUPING"/>
      <sheetName val="Power &amp; Fuel (S)"/>
      <sheetName val="concrete"/>
      <sheetName val="CSCCincSKR"/>
      <sheetName val="crs"/>
      <sheetName val="PIMS"/>
      <sheetName val="SCH 10"/>
      <sheetName val="SAP EMP"/>
      <sheetName val="schedules"/>
      <sheetName val="details"/>
      <sheetName val="BQ"/>
      <sheetName val="Base"/>
    </sheetNames>
    <sheetDataSet>
      <sheetData sheetId="0" refreshError="1">
        <row r="65">
          <cell r="A65" t="str">
            <v>(II)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ow r="65">
          <cell r="A65" t="str">
            <v>(II)</v>
          </cell>
        </row>
      </sheetData>
      <sheetData sheetId="110"/>
      <sheetData sheetId="111">
        <row r="65">
          <cell r="A65" t="str">
            <v>(II)</v>
          </cell>
        </row>
      </sheetData>
      <sheetData sheetId="112">
        <row r="65">
          <cell r="A65" t="str">
            <v>(II)</v>
          </cell>
        </row>
      </sheetData>
      <sheetData sheetId="113">
        <row r="65">
          <cell r="A65" t="str">
            <v>(II)</v>
          </cell>
        </row>
      </sheetData>
      <sheetData sheetId="114">
        <row r="65">
          <cell r="A65" t="str">
            <v>(II)</v>
          </cell>
        </row>
      </sheetData>
      <sheetData sheetId="115">
        <row r="65">
          <cell r="A65" t="str">
            <v>(II)</v>
          </cell>
        </row>
      </sheetData>
      <sheetData sheetId="116">
        <row r="65">
          <cell r="A65" t="str">
            <v>(II)</v>
          </cell>
        </row>
      </sheetData>
      <sheetData sheetId="117">
        <row r="65">
          <cell r="A65" t="str">
            <v>(II)</v>
          </cell>
        </row>
      </sheetData>
      <sheetData sheetId="118">
        <row r="65">
          <cell r="A65" t="str">
            <v>(II)</v>
          </cell>
        </row>
      </sheetData>
      <sheetData sheetId="119">
        <row r="65">
          <cell r="A65" t="str">
            <v>(II)</v>
          </cell>
        </row>
      </sheetData>
      <sheetData sheetId="120">
        <row r="65">
          <cell r="A65" t="str">
            <v>(II)</v>
          </cell>
        </row>
      </sheetData>
      <sheetData sheetId="121">
        <row r="65">
          <cell r="A65" t="str">
            <v>(II)</v>
          </cell>
        </row>
      </sheetData>
      <sheetData sheetId="122">
        <row r="65">
          <cell r="A65" t="str">
            <v>(II)</v>
          </cell>
        </row>
      </sheetData>
      <sheetData sheetId="123">
        <row r="65">
          <cell r="A65" t="str">
            <v>(II)</v>
          </cell>
        </row>
      </sheetData>
      <sheetData sheetId="124">
        <row r="65">
          <cell r="A65" t="str">
            <v>(II)</v>
          </cell>
        </row>
      </sheetData>
      <sheetData sheetId="125">
        <row r="65">
          <cell r="A65" t="str">
            <v>(II)</v>
          </cell>
        </row>
      </sheetData>
      <sheetData sheetId="126">
        <row r="65">
          <cell r="A65" t="str">
            <v>(II)</v>
          </cell>
        </row>
      </sheetData>
      <sheetData sheetId="127">
        <row r="65">
          <cell r="A65" t="str">
            <v>(II)</v>
          </cell>
        </row>
      </sheetData>
      <sheetData sheetId="128">
        <row r="65">
          <cell r="A65" t="str">
            <v>(II)</v>
          </cell>
        </row>
      </sheetData>
      <sheetData sheetId="129">
        <row r="65">
          <cell r="A65" t="str">
            <v>(II)</v>
          </cell>
        </row>
      </sheetData>
      <sheetData sheetId="130">
        <row r="65">
          <cell r="A65" t="str">
            <v>(II)</v>
          </cell>
        </row>
      </sheetData>
      <sheetData sheetId="131">
        <row r="65">
          <cell r="A65" t="str">
            <v>(II)</v>
          </cell>
        </row>
      </sheetData>
      <sheetData sheetId="132">
        <row r="65">
          <cell r="A65" t="str">
            <v>(II)</v>
          </cell>
        </row>
      </sheetData>
      <sheetData sheetId="133">
        <row r="65">
          <cell r="A65" t="str">
            <v>(II)</v>
          </cell>
        </row>
      </sheetData>
      <sheetData sheetId="134">
        <row r="65">
          <cell r="A65" t="str">
            <v>(II)</v>
          </cell>
        </row>
      </sheetData>
      <sheetData sheetId="135">
        <row r="65">
          <cell r="A65" t="str">
            <v>(II)</v>
          </cell>
        </row>
      </sheetData>
      <sheetData sheetId="136">
        <row r="65">
          <cell r="A65" t="str">
            <v>(II)</v>
          </cell>
        </row>
      </sheetData>
      <sheetData sheetId="137">
        <row r="65">
          <cell r="A65" t="str">
            <v>(II)</v>
          </cell>
        </row>
      </sheetData>
      <sheetData sheetId="138">
        <row r="65">
          <cell r="A65" t="str">
            <v>(II)</v>
          </cell>
        </row>
      </sheetData>
      <sheetData sheetId="139">
        <row r="65">
          <cell r="A65" t="str">
            <v>(II)</v>
          </cell>
        </row>
      </sheetData>
      <sheetData sheetId="140">
        <row r="65">
          <cell r="A65" t="str">
            <v>(II)</v>
          </cell>
        </row>
      </sheetData>
      <sheetData sheetId="141">
        <row r="65">
          <cell r="A65" t="str">
            <v>(II)</v>
          </cell>
        </row>
      </sheetData>
      <sheetData sheetId="142">
        <row r="65">
          <cell r="A65" t="str">
            <v>(II)</v>
          </cell>
        </row>
      </sheetData>
      <sheetData sheetId="143">
        <row r="65">
          <cell r="A65" t="str">
            <v>(II)</v>
          </cell>
        </row>
      </sheetData>
      <sheetData sheetId="144">
        <row r="65">
          <cell r="A65" t="str">
            <v>(II)</v>
          </cell>
        </row>
      </sheetData>
      <sheetData sheetId="145">
        <row r="65">
          <cell r="A65" t="str">
            <v>(II)</v>
          </cell>
        </row>
      </sheetData>
      <sheetData sheetId="146">
        <row r="65">
          <cell r="A65" t="str">
            <v>(II)</v>
          </cell>
        </row>
      </sheetData>
      <sheetData sheetId="147">
        <row r="65">
          <cell r="A65" t="str">
            <v>(II)</v>
          </cell>
        </row>
      </sheetData>
      <sheetData sheetId="148">
        <row r="65">
          <cell r="A65" t="str">
            <v>(II)</v>
          </cell>
        </row>
      </sheetData>
      <sheetData sheetId="149">
        <row r="65">
          <cell r="A65" t="str">
            <v>(II)</v>
          </cell>
        </row>
      </sheetData>
      <sheetData sheetId="150">
        <row r="65">
          <cell r="A65" t="str">
            <v>(II)</v>
          </cell>
        </row>
      </sheetData>
      <sheetData sheetId="151">
        <row r="65">
          <cell r="A65" t="str">
            <v>(II)</v>
          </cell>
        </row>
      </sheetData>
      <sheetData sheetId="152">
        <row r="65">
          <cell r="A65" t="str">
            <v>(II)</v>
          </cell>
        </row>
      </sheetData>
      <sheetData sheetId="153">
        <row r="65">
          <cell r="A65" t="str">
            <v>(II)</v>
          </cell>
        </row>
      </sheetData>
      <sheetData sheetId="154">
        <row r="65">
          <cell r="A65" t="str">
            <v>(II)</v>
          </cell>
        </row>
      </sheetData>
      <sheetData sheetId="155">
        <row r="65">
          <cell r="A65" t="str">
            <v>(II)</v>
          </cell>
        </row>
      </sheetData>
      <sheetData sheetId="156">
        <row r="65">
          <cell r="A65" t="str">
            <v>(II)</v>
          </cell>
        </row>
      </sheetData>
      <sheetData sheetId="157">
        <row r="65">
          <cell r="A65" t="str">
            <v>(II)</v>
          </cell>
        </row>
      </sheetData>
      <sheetData sheetId="158">
        <row r="65">
          <cell r="A65" t="str">
            <v>(II)</v>
          </cell>
        </row>
      </sheetData>
      <sheetData sheetId="159">
        <row r="65">
          <cell r="A65" t="str">
            <v>(II)</v>
          </cell>
        </row>
      </sheetData>
      <sheetData sheetId="160">
        <row r="65">
          <cell r="A65" t="str">
            <v>(II)</v>
          </cell>
        </row>
      </sheetData>
      <sheetData sheetId="161">
        <row r="65">
          <cell r="A65" t="str">
            <v>(II)</v>
          </cell>
        </row>
      </sheetData>
      <sheetData sheetId="162">
        <row r="65">
          <cell r="A65" t="str">
            <v>(II)</v>
          </cell>
        </row>
      </sheetData>
      <sheetData sheetId="163">
        <row r="65">
          <cell r="A65" t="str">
            <v>(II)</v>
          </cell>
        </row>
      </sheetData>
      <sheetData sheetId="164">
        <row r="65">
          <cell r="A65" t="str">
            <v>(II)</v>
          </cell>
        </row>
      </sheetData>
      <sheetData sheetId="165">
        <row r="65">
          <cell r="A65" t="str">
            <v>(II)</v>
          </cell>
        </row>
      </sheetData>
      <sheetData sheetId="166">
        <row r="65">
          <cell r="A65" t="str">
            <v>(II)</v>
          </cell>
        </row>
      </sheetData>
      <sheetData sheetId="167">
        <row r="65">
          <cell r="A65" t="str">
            <v>(II)</v>
          </cell>
        </row>
      </sheetData>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ow r="65">
          <cell r="A65" t="str">
            <v>(II)</v>
          </cell>
        </row>
      </sheetData>
      <sheetData sheetId="269">
        <row r="65">
          <cell r="A65" t="str">
            <v>(II)</v>
          </cell>
        </row>
      </sheetData>
      <sheetData sheetId="270">
        <row r="65">
          <cell r="A65" t="str">
            <v>(II)</v>
          </cell>
        </row>
      </sheetData>
      <sheetData sheetId="27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sheetData sheetId="307"/>
      <sheetData sheetId="308">
        <row r="65">
          <cell r="A65" t="str">
            <v>(II)</v>
          </cell>
        </row>
      </sheetData>
      <sheetData sheetId="309">
        <row r="65">
          <cell r="A65" t="str">
            <v>(II)</v>
          </cell>
        </row>
      </sheetData>
      <sheetData sheetId="310">
        <row r="65">
          <cell r="A65" t="str">
            <v>(II)</v>
          </cell>
        </row>
      </sheetData>
      <sheetData sheetId="311" refreshError="1"/>
      <sheetData sheetId="312" refreshError="1"/>
      <sheetData sheetId="313" refreshError="1"/>
      <sheetData sheetId="314">
        <row r="65">
          <cell r="A65" t="str">
            <v>(II)</v>
          </cell>
        </row>
      </sheetData>
      <sheetData sheetId="315">
        <row r="65">
          <cell r="A65" t="str">
            <v>(II)</v>
          </cell>
        </row>
      </sheetData>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65">
          <cell r="A65" t="str">
            <v>(II)</v>
          </cell>
        </row>
      </sheetData>
      <sheetData sheetId="378">
        <row r="65">
          <cell r="A65" t="str">
            <v>(II)</v>
          </cell>
        </row>
      </sheetData>
      <sheetData sheetId="379">
        <row r="65">
          <cell r="A65" t="str">
            <v>(II)</v>
          </cell>
        </row>
      </sheetData>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ow r="65">
          <cell r="A65" t="str">
            <v>(II)</v>
          </cell>
        </row>
      </sheetData>
      <sheetData sheetId="458">
        <row r="65">
          <cell r="A65" t="str">
            <v>(II)</v>
          </cell>
        </row>
      </sheetData>
      <sheetData sheetId="459">
        <row r="65">
          <cell r="A65" t="str">
            <v>(II)</v>
          </cell>
        </row>
      </sheetData>
      <sheetData sheetId="460">
        <row r="65">
          <cell r="A65" t="str">
            <v>(II)</v>
          </cell>
        </row>
      </sheetData>
      <sheetData sheetId="461">
        <row r="65">
          <cell r="A65" t="str">
            <v>(II)</v>
          </cell>
        </row>
      </sheetData>
      <sheetData sheetId="462">
        <row r="65">
          <cell r="A65" t="str">
            <v>(II)</v>
          </cell>
        </row>
      </sheetData>
      <sheetData sheetId="463">
        <row r="65">
          <cell r="A65" t="str">
            <v>(II)</v>
          </cell>
        </row>
      </sheetData>
      <sheetData sheetId="464">
        <row r="65">
          <cell r="A65" t="str">
            <v>(II)</v>
          </cell>
        </row>
      </sheetData>
      <sheetData sheetId="465">
        <row r="65">
          <cell r="A65" t="str">
            <v>(II)</v>
          </cell>
        </row>
      </sheetData>
      <sheetData sheetId="466">
        <row r="65">
          <cell r="A65" t="str">
            <v>(II)</v>
          </cell>
        </row>
      </sheetData>
      <sheetData sheetId="467">
        <row r="65">
          <cell r="A65" t="str">
            <v>(II)</v>
          </cell>
        </row>
      </sheetData>
      <sheetData sheetId="468">
        <row r="65">
          <cell r="A65" t="str">
            <v>(II)</v>
          </cell>
        </row>
      </sheetData>
      <sheetData sheetId="469">
        <row r="65">
          <cell r="A65" t="str">
            <v>(II)</v>
          </cell>
        </row>
      </sheetData>
      <sheetData sheetId="470">
        <row r="65">
          <cell r="A65" t="str">
            <v>(II)</v>
          </cell>
        </row>
      </sheetData>
      <sheetData sheetId="471">
        <row r="65">
          <cell r="A65" t="str">
            <v>(II)</v>
          </cell>
        </row>
      </sheetData>
      <sheetData sheetId="472">
        <row r="65">
          <cell r="A65" t="str">
            <v>(II)</v>
          </cell>
        </row>
      </sheetData>
      <sheetData sheetId="473">
        <row r="65">
          <cell r="A65" t="str">
            <v>(II)</v>
          </cell>
        </row>
      </sheetData>
      <sheetData sheetId="474">
        <row r="65">
          <cell r="A65" t="str">
            <v>(II)</v>
          </cell>
        </row>
      </sheetData>
      <sheetData sheetId="475">
        <row r="65">
          <cell r="A65" t="str">
            <v>(II)</v>
          </cell>
        </row>
      </sheetData>
      <sheetData sheetId="476">
        <row r="65">
          <cell r="A65" t="str">
            <v>(II)</v>
          </cell>
        </row>
      </sheetData>
      <sheetData sheetId="477">
        <row r="65">
          <cell r="A65" t="str">
            <v>(II)</v>
          </cell>
        </row>
      </sheetData>
      <sheetData sheetId="478">
        <row r="65">
          <cell r="A65" t="str">
            <v>(II)</v>
          </cell>
        </row>
      </sheetData>
      <sheetData sheetId="479">
        <row r="65">
          <cell r="A65" t="str">
            <v>(II)</v>
          </cell>
        </row>
      </sheetData>
      <sheetData sheetId="480">
        <row r="65">
          <cell r="A65" t="str">
            <v>(II)</v>
          </cell>
        </row>
      </sheetData>
      <sheetData sheetId="481">
        <row r="65">
          <cell r="A65" t="str">
            <v>(II)</v>
          </cell>
        </row>
      </sheetData>
      <sheetData sheetId="482"/>
      <sheetData sheetId="483">
        <row r="65">
          <cell r="A65" t="str">
            <v>(II)</v>
          </cell>
        </row>
      </sheetData>
      <sheetData sheetId="484">
        <row r="65">
          <cell r="A65" t="str">
            <v>(II)</v>
          </cell>
        </row>
      </sheetData>
      <sheetData sheetId="485">
        <row r="65">
          <cell r="A65" t="str">
            <v>(II)</v>
          </cell>
        </row>
      </sheetData>
      <sheetData sheetId="486">
        <row r="65">
          <cell r="A65" t="str">
            <v>(II)</v>
          </cell>
        </row>
      </sheetData>
      <sheetData sheetId="487">
        <row r="65">
          <cell r="A65" t="str">
            <v>(II)</v>
          </cell>
        </row>
      </sheetData>
      <sheetData sheetId="488">
        <row r="65">
          <cell r="A65" t="str">
            <v>(II)</v>
          </cell>
        </row>
      </sheetData>
      <sheetData sheetId="489">
        <row r="65">
          <cell r="A65" t="str">
            <v>(II)</v>
          </cell>
        </row>
      </sheetData>
      <sheetData sheetId="490">
        <row r="65">
          <cell r="A65" t="str">
            <v>(II)</v>
          </cell>
        </row>
      </sheetData>
      <sheetData sheetId="491">
        <row r="65">
          <cell r="A65" t="str">
            <v>(II)</v>
          </cell>
        </row>
      </sheetData>
      <sheetData sheetId="492">
        <row r="65">
          <cell r="A65" t="str">
            <v>(II)</v>
          </cell>
        </row>
      </sheetData>
      <sheetData sheetId="493"/>
      <sheetData sheetId="494"/>
      <sheetData sheetId="495">
        <row r="65">
          <cell r="A65" t="str">
            <v>(II)</v>
          </cell>
        </row>
      </sheetData>
      <sheetData sheetId="496">
        <row r="65">
          <cell r="A65" t="str">
            <v>(II)</v>
          </cell>
        </row>
      </sheetData>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sheetData sheetId="562"/>
      <sheetData sheetId="563"/>
      <sheetData sheetId="564"/>
      <sheetData sheetId="565"/>
      <sheetData sheetId="566"/>
      <sheetData sheetId="567"/>
      <sheetData sheetId="568"/>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rice Calculation"/>
      <sheetName val="Rates"/>
      <sheetName val="Costcal"/>
      <sheetName val="Price Summary"/>
      <sheetName val="Civil&amp;Structure Estimate"/>
      <sheetName val="CRP"/>
      <sheetName val="Total BOQ"/>
      <sheetName val="Tray &amp; Steel"/>
      <sheetName val="Clamps &amp; Connectors"/>
      <sheetName val="SLD03_Cond&amp;Earthwire estimate"/>
      <sheetName val="TUB. BUS"/>
      <sheetName val="Fee Rate Summary"/>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boq"/>
      <sheetName val="chart"/>
      <sheetName val="PD"/>
      <sheetName val="Basic"/>
      <sheetName val="Area- TMC"/>
      <sheetName val="PMV "/>
      <sheetName val="TC"/>
      <sheetName val="Hoist &amp; scaff"/>
      <sheetName val="Conc(BP) "/>
      <sheetName val="Reinf"/>
      <sheetName val="WTR"/>
      <sheetName val="LBR"/>
      <sheetName val="consumption"/>
      <sheetName val="SRA"/>
      <sheetName val="IDC"/>
      <sheetName val="OFFTOP"/>
      <sheetName val="Comparative"/>
      <sheetName val="CLF"/>
      <sheetName val="BOQ for shuttering"/>
      <sheetName val="Abstract"/>
      <sheetName val="Formwork cost estimate"/>
      <sheetName val="summ- MEP"/>
      <sheetName val="ELECTRICAL BOQ"/>
      <sheetName val="Firefighting"/>
      <sheetName val="Plumbing"/>
      <sheetName val="HVAC (Comperative)"/>
      <sheetName val="Medical gas piping"/>
      <sheetName val="Elevators"/>
      <sheetName val="Machinery"/>
      <sheetName val="BA"/>
      <sheetName val="AR"/>
      <sheetName val="SCA"/>
      <sheetName val="CON"/>
      <sheetName val="RF"/>
      <sheetName val="CSMP"/>
      <sheetName val="ESC"/>
      <sheetName val="OFF"/>
      <sheetName val="PRECAST PROPOSAL"/>
      <sheetName val="Cost Estimate"/>
      <sheetName val=" BOQ"/>
      <sheetName val="03"/>
      <sheetName val="PWR"/>
      <sheetName val="03 "/>
      <sheetName val="03 (2)"/>
      <sheetName val="MMT"/>
      <sheetName val="PREBID"/>
      <sheetName val="ENQ"/>
      <sheetName val="Cash Flow"/>
      <sheetName val="PMV"/>
      <sheetName val="MTO"/>
      <sheetName val="BID Synopsis"/>
      <sheetName val="VAT CAL"/>
      <sheetName val="R0 &amp; R1"/>
      <sheetName val="R0&amp;R1"/>
      <sheetName val="macros"/>
      <sheetName val="analysis"/>
      <sheetName val="GUT (2)"/>
      <sheetName val="ACE-OUT"/>
      <sheetName val="banilad"/>
      <sheetName val="Mactan"/>
      <sheetName val="Mandaue"/>
      <sheetName val="Sheet5"/>
      <sheetName val="SCHEDULE"/>
      <sheetName val="Database"/>
      <sheetName val="schedule nos"/>
      <sheetName val="strain"/>
      <sheetName val="cost summary"/>
      <sheetName val="Elec Summ"/>
      <sheetName val="ELEC BOQ"/>
      <sheetName val="TRACK BUSWAY"/>
      <sheetName val="BBT"/>
      <sheetName val="LIGHTING"/>
      <sheetName val="LMS"/>
      <sheetName val="p&amp;m"/>
      <sheetName val="GR.slab-reinft"/>
      <sheetName val="MFG"/>
      <sheetName val="01"/>
      <sheetName val="Bill 1"/>
      <sheetName val="Bill 2"/>
      <sheetName val="Bill 3"/>
      <sheetName val="Bill 4"/>
      <sheetName val="Bill 5"/>
      <sheetName val="Bill 6"/>
      <sheetName val="Bill 7"/>
      <sheetName val="Consol"/>
      <sheetName val="s"/>
      <sheetName val="Total Debtors Ageing Sheet"/>
      <sheetName val="Sales &amp; Prod"/>
      <sheetName val="Summary"/>
      <sheetName val="final abstract"/>
      <sheetName val="Phasing"/>
      <sheetName val="Area-_TMC"/>
      <sheetName val="PMV_"/>
      <sheetName val="Hoist_&amp;_scaff"/>
      <sheetName val="Conc(BP)_"/>
      <sheetName val="BOQ_for_shuttering"/>
      <sheetName val="Formwork_cost_estimate"/>
      <sheetName val="summ-_MEP"/>
      <sheetName val="ELECTRICAL_BOQ"/>
      <sheetName val="HVAC_(Comperative)"/>
      <sheetName val="Medical_gas_piping"/>
      <sheetName val="PRECAST_PROPOSAL"/>
      <sheetName val="Cost_Estimate"/>
      <sheetName val="_BOQ"/>
      <sheetName val="03_"/>
      <sheetName val="03_(2)"/>
      <sheetName val="Cash_Flow"/>
      <sheetName val="BID_Synopsis"/>
      <sheetName val="VAT_CAL"/>
      <sheetName val="R0_&amp;_R1"/>
      <sheetName val="GUT_(2)"/>
      <sheetName val="schedule_nos"/>
      <sheetName val="GR_slab-reinft"/>
      <sheetName val="BASIC RATES"/>
      <sheetName val="ACE-IN"/>
      <sheetName val="NANJING"/>
      <sheetName val="Progress Curve"/>
      <sheetName val="Sales_&amp;_Prod"/>
      <sheetName val="Source Ref."/>
      <sheetName val="grid"/>
      <sheetName val="Transfer"/>
      <sheetName val="REL"/>
      <sheetName val="Costing"/>
      <sheetName val="Bed Class"/>
      <sheetName val="Cd"/>
      <sheetName val="MERGED CODES &amp; NAMES"/>
      <sheetName val="TYPES"/>
      <sheetName val="MPC"/>
      <sheetName val="Detail"/>
      <sheetName val="DATA"/>
      <sheetName val="Staff Acco."/>
      <sheetName val="Staff Acco_"/>
      <sheetName val="Set"/>
    </sheetNames>
    <sheetDataSet>
      <sheetData sheetId="0">
        <row r="5">
          <cell r="H5">
            <v>7340.666666666667</v>
          </cell>
        </row>
        <row r="6">
          <cell r="H6">
            <v>7374.9231111111121</v>
          </cell>
          <cell r="J6">
            <v>28</v>
          </cell>
        </row>
        <row r="7">
          <cell r="H7">
            <v>14715.589777777779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a"/>
      <sheetName val="Control Requirement 1 b"/>
      <sheetName val="Control Requirement 2"/>
      <sheetName val="Control Requirement 3"/>
      <sheetName val="Sheet1"/>
      <sheetName val="Control Requirement Spreadsheet"/>
      <sheetName val="INFO--&gt;"/>
      <sheetName val="Critical Spend Categories"/>
      <sheetName val="Focus Jurisdictions"/>
      <sheetName val="Admin"/>
      <sheetName val="Sheet2"/>
      <sheetName val="Error 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B1" t="str">
            <v>Information Security Risk (ISR)</v>
          </cell>
        </row>
        <row r="2">
          <cell r="B2" t="str">
            <v>Security Risk Management (SRM)</v>
          </cell>
        </row>
        <row r="3">
          <cell r="B3" t="str">
            <v>Business Continuity Management (BCM)</v>
          </cell>
        </row>
        <row r="4">
          <cell r="B4" t="str">
            <v>Data Management and Records Risk (DMRR)</v>
          </cell>
        </row>
        <row r="5">
          <cell r="B5" t="str">
            <v>Group Data Privacy (GDP)</v>
          </cell>
        </row>
        <row r="6">
          <cell r="B6" t="str">
            <v>Information Technology Risk (ITR)</v>
          </cell>
        </row>
        <row r="7">
          <cell r="B7" t="str">
            <v xml:space="preserve">Compliance </v>
          </cell>
        </row>
        <row r="8">
          <cell r="B8" t="str">
            <v>Living Wills</v>
          </cell>
        </row>
        <row r="9">
          <cell r="B9" t="str">
            <v>Group Legal</v>
          </cell>
        </row>
        <row r="10">
          <cell r="B10" t="str">
            <v>Group Tax</v>
          </cell>
        </row>
        <row r="11">
          <cell r="B11" t="str">
            <v>Human Resources (HR)</v>
          </cell>
        </row>
        <row r="12">
          <cell r="B12" t="str">
            <v>Anti Financial Crime (AFC)</v>
          </cell>
        </row>
        <row r="13">
          <cell r="B13" t="str">
            <v>Anti-Bribery and Corruption</v>
          </cell>
        </row>
        <row r="14">
          <cell r="B14" t="str">
            <v>Corporate Insurance</v>
          </cell>
        </row>
        <row r="15">
          <cell r="B15" t="str">
            <v>Group Sustainability</v>
          </cell>
        </row>
        <row r="16">
          <cell r="B16" t="str">
            <v>Reputational Risk</v>
          </cell>
        </row>
        <row r="17">
          <cell r="B17" t="str">
            <v xml:space="preserve">Disaster Recovery </v>
          </cell>
        </row>
      </sheetData>
      <sheetData sheetId="13" refreshError="1"/>
      <sheetData sheetId="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l this out first..."/>
      <sheetName val="Checklist"/>
      <sheetName val="Front"/>
      <sheetName val="PDF Front"/>
      <sheetName val="Simple Letter"/>
      <sheetName val="Inside"/>
      <sheetName val="Contents"/>
      <sheetName val="Basis"/>
      <sheetName val="Inclusions"/>
      <sheetName val="Exclusions"/>
      <sheetName val="Overall Summary"/>
      <sheetName val="CSI Summary"/>
      <sheetName val="Section 1 Areas"/>
      <sheetName val="Section 1 Summary"/>
      <sheetName val="Section 1"/>
      <sheetName val="Section 2 Areas"/>
      <sheetName val="Section 2 Summary"/>
      <sheetName val="Section 2"/>
      <sheetName val="Section 3 Areas"/>
      <sheetName val="Section 3 Summary"/>
      <sheetName val="Section 3"/>
      <sheetName val="Section 4 Areas"/>
      <sheetName val="Section 4 Summary"/>
      <sheetName val="Section 4"/>
      <sheetName val="Section 5 Areas"/>
      <sheetName val="Section 5 Summary"/>
      <sheetName val="Section 5"/>
      <sheetName val="Sitework Areas"/>
      <sheetName val="Section 6 Areas"/>
      <sheetName val="Section 6 Summary"/>
      <sheetName val="Section 6"/>
      <sheetName val="Sitework Summary"/>
      <sheetName val="Sitework"/>
      <sheetName val="Alternates"/>
      <sheetName val="Comparison Summary"/>
      <sheetName val="Fill this out first___"/>
      <sheetName val="Salient Features"/>
      <sheetName val="Index"/>
      <sheetName val="LOI"/>
      <sheetName val="construction_schedule"/>
      <sheetName val="top_sheet"/>
      <sheetName val="Offtop-Tender"/>
      <sheetName val="Offtop-Prestart"/>
      <sheetName val="Summary"/>
      <sheetName val="SummaryIDC"/>
      <sheetName val="Basic"/>
      <sheetName val="Items"/>
      <sheetName val="IDC.AHK "/>
      <sheetName val="BOQ_Direct_selling cost"/>
      <sheetName val="Monthwise breakup"/>
      <sheetName val="Labourrate"/>
      <sheetName val="conanalysis"/>
      <sheetName val="ShuttAna"/>
      <sheetName val="Reinf Analy"/>
      <sheetName val="Machinery"/>
      <sheetName val="Power anal"/>
      <sheetName val="quality_obj"/>
      <sheetName val="Assumptions"/>
      <sheetName val="water"/>
      <sheetName val="Power"/>
      <sheetName val="SHEET 1"/>
      <sheetName val="Sebtion 1 SumMary"/>
      <sheetName val="Sheet1"/>
      <sheetName val="Sheet2"/>
      <sheetName val="Sheet3"/>
      <sheetName val="labour coeff"/>
      <sheetName val="PRECAST lightconc-II"/>
      <sheetName val="DLA Standard Cost Report1"/>
      <sheetName val="boq"/>
      <sheetName val="Design"/>
      <sheetName val="IO List"/>
      <sheetName val="Macro custom function"/>
      <sheetName val="p&amp;m"/>
      <sheetName val="TBAL9697 -group wise  sdpl"/>
      <sheetName val="Data"/>
      <sheetName val="Lead"/>
      <sheetName val="RA-markate"/>
      <sheetName val="Bill-AAC_old"/>
      <sheetName val="Labour"/>
      <sheetName val="Staff Acco."/>
      <sheetName val="dBase"/>
      <sheetName val="Civil Works"/>
      <sheetName val="Pacakges split"/>
      <sheetName val="Basement Budget"/>
      <sheetName val="Extra Item"/>
      <sheetName val="Cat A Change Control"/>
      <sheetName val="A-General"/>
      <sheetName val="Meas.-Hotel Part"/>
      <sheetName val="Tender Summary"/>
      <sheetName val="Detail"/>
      <sheetName val="VCH-SLC"/>
      <sheetName val="Supplier"/>
      <sheetName val="sort2"/>
      <sheetName val="factors"/>
      <sheetName val="LMP"/>
      <sheetName val="RCC,Ret. Wall"/>
      <sheetName val="01"/>
      <sheetName val="Details"/>
      <sheetName val="SPT vs PHI"/>
      <sheetName val="dummy"/>
      <sheetName val="Cashflow projection"/>
      <sheetName val="2gii"/>
      <sheetName val="BHANDUP"/>
      <sheetName val="analysis"/>
      <sheetName val="#REF"/>
      <sheetName val="FORM7"/>
      <sheetName val="Data-Month"/>
      <sheetName val="공장별판관비배부"/>
      <sheetName val="Deduction of assets"/>
      <sheetName val="Database"/>
      <sheetName val="SCHEDULE"/>
      <sheetName val="schedule nos"/>
      <sheetName val="INPUT SHEET"/>
      <sheetName val="RES-PLANNING"/>
      <sheetName val="Stress Calculation"/>
      <sheetName val="Voucher"/>
      <sheetName val="DEPTH CHART (ORR) L.S."/>
      <sheetName val="Name List"/>
      <sheetName val="Driveway Beams"/>
      <sheetName val="Contract Night Staff"/>
      <sheetName val="Contract Day Staff"/>
      <sheetName val="Day Shift"/>
      <sheetName val="Night Shift"/>
      <sheetName val="PA- Consutant "/>
      <sheetName val="Raft"/>
      <sheetName val="MASTER_RATE ANALYSIS"/>
      <sheetName val="Fee Rate Summary"/>
      <sheetName val="Break up Sheet"/>
      <sheetName val="Intro"/>
      <sheetName val="strand"/>
      <sheetName val="Pay_Sep06"/>
      <sheetName val="1st flr"/>
      <sheetName val="DetEst"/>
      <sheetName val="Fin Sum"/>
      <sheetName val="Site Dev BOQ"/>
      <sheetName val="Labour productivity"/>
      <sheetName val="REL"/>
      <sheetName val="Inputs"/>
      <sheetName val="SILICATE"/>
      <sheetName val="LEVEL SHEET"/>
      <sheetName val="Costing"/>
      <sheetName val="Capex - Hry"/>
      <sheetName val="Sheet3 (2)"/>
      <sheetName val="\TCS, NAGPUR-MANJIRI C\PROGRESS"/>
      <sheetName val="Formulas"/>
      <sheetName val="1st Slab"/>
      <sheetName val="Input"/>
      <sheetName val="box-12"/>
      <sheetName val="Sun E Type"/>
      <sheetName val="SUMRY"/>
      <sheetName val="PrintManager"/>
      <sheetName val="Assumption"/>
      <sheetName val="FORM-16"/>
      <sheetName val="verrous"/>
      <sheetName val="Order Info"/>
      <sheetName val="BLOCK-A (MEA.SHEET)"/>
      <sheetName val="As per PCA"/>
      <sheetName val="Project Plan - WWW"/>
      <sheetName val="Invoice"/>
      <sheetName val="Scope Reconciliation"/>
      <sheetName val="Project Budget Worksheet"/>
      <sheetName val="Approved MTD Proj #'s"/>
      <sheetName val="Mar09"/>
      <sheetName val="FITZ MORT 94"/>
      <sheetName val="Results"/>
      <sheetName val="PLGroupings"/>
      <sheetName val="P&amp;L - AD"/>
      <sheetName val="Deprec."/>
      <sheetName val="gen"/>
      <sheetName val="Lowside"/>
      <sheetName val="Rate analysis"/>
      <sheetName val="SITE OVERHEADS"/>
      <sheetName val="Parameter"/>
      <sheetName val="girder"/>
      <sheetName val="WORK"/>
      <sheetName val="Total Quote"/>
      <sheetName val="Mat_Cost"/>
      <sheetName val="DETAILED  BOQ"/>
      <sheetName val="WORK TABLE"/>
      <sheetName val="Annexure"/>
      <sheetName val="list"/>
      <sheetName val="WWR"/>
      <sheetName val="Parameters"/>
      <sheetName val="FT-05-02IsoBOM"/>
      <sheetName val="Adimi bldg"/>
      <sheetName val="Pump House"/>
      <sheetName val="Fuel Regu Station"/>
      <sheetName val="Constants Summary"/>
      <sheetName val="PARAMETRES"/>
      <sheetName val="GF Columns"/>
      <sheetName val="COST"/>
      <sheetName val="DSLP"/>
      <sheetName val="Works - Quote Sheet"/>
      <sheetName val="Item- Compact"/>
      <sheetName val="Cement recon."/>
      <sheetName val="DLA%20Standard%20Cost%20Report1"/>
      <sheetName val="tower"/>
      <sheetName val="CABLERET"/>
      <sheetName val="GBW"/>
      <sheetName val="目录"/>
      <sheetName val="Interface_SC"/>
      <sheetName val="Calc_ISC"/>
      <sheetName val="Calc_SC"/>
      <sheetName val="Interface_ISC"/>
      <sheetName val="GD"/>
      <sheetName val="Intake"/>
      <sheetName val="Civil Boq"/>
      <sheetName val="basic-data"/>
      <sheetName val="mem-property"/>
      <sheetName val="dlvoid"/>
      <sheetName val="Material "/>
      <sheetName val="Factors "/>
      <sheetName val="SPS DETAIL"/>
      <sheetName val="환율"/>
      <sheetName val="Build-up"/>
      <sheetName val="PC Master List"/>
      <sheetName val="Field Values"/>
      <sheetName val="cubes_M20"/>
      <sheetName val="Structure Bills Qty"/>
      <sheetName val="BASIS -DEC 08"/>
      <sheetName val="run"/>
      <sheetName val="MN T.B."/>
      <sheetName val="Data Forecast"/>
      <sheetName val="Basic Rate"/>
      <sheetName val="Format"/>
      <sheetName val="sc-mar2000"/>
      <sheetName val="óc-sepVdec99"/>
      <sheetName val="final abstract"/>
      <sheetName val="Master Data Sheet"/>
      <sheetName val="Conc&amp;steel-assets"/>
      <sheetName val="bom"/>
      <sheetName val="HOME"/>
      <sheetName val="datatable"/>
      <sheetName val="Budget in SAP"/>
      <sheetName val="Cleaning &amp; Grubbing"/>
      <sheetName val="Sch-3"/>
      <sheetName val="Form 6"/>
      <sheetName val=" "/>
      <sheetName val="1"/>
      <sheetName val="COLUMN"/>
      <sheetName val="BOQ T4B"/>
      <sheetName val="HEAD"/>
      <sheetName val="????????"/>
      <sheetName val="Summary_Bank"/>
      <sheetName val="Load Details-220kV"/>
      <sheetName val="Option"/>
      <sheetName val="3mech"/>
      <sheetName val="2ELEC"/>
      <sheetName val="Material Rates"/>
      <sheetName val="Improvements"/>
      <sheetName val="Levels"/>
      <sheetName val="Material"/>
      <sheetName val="Plant &amp;  Machinery"/>
      <sheetName val="_TCS, NAGPUR-MANJIRI C_PROGRESS"/>
      <sheetName val="inWords"/>
      <sheetName val="Headings"/>
      <sheetName val="INDIGINEOUS ITEMS "/>
      <sheetName val="Discount &amp; Margin"/>
      <sheetName val="PointNo.5"/>
      <sheetName val="Rate_Analysis"/>
      <sheetName val="Measurment"/>
      <sheetName val="key dates"/>
      <sheetName val="Actuals"/>
      <sheetName val="Main Gate House"/>
      <sheetName val="CASHFLOWS"/>
      <sheetName val="Assumption Inputs"/>
      <sheetName val="India F&amp;S Template"/>
      <sheetName val="FitOutConfCentre"/>
      <sheetName val="Publicbuilding"/>
      <sheetName val="calcul"/>
      <sheetName val="concrete"/>
      <sheetName val="Boq - Flats"/>
      <sheetName val="Intro."/>
      <sheetName val="WBS"/>
      <sheetName val="Fcst vs Budgets"/>
      <sheetName val="Detail In Door Stad"/>
      <sheetName val="St.co.91.5lvl"/>
      <sheetName val="Layer Table"/>
      <sheetName val="office"/>
      <sheetName val="Lab"/>
      <sheetName val="1-OBJ98 "/>
      <sheetName val="INTSHEET"/>
      <sheetName val="INTSHEET3"/>
      <sheetName val="master"/>
      <sheetName val="CCB"/>
      <sheetName val="COP Final"/>
      <sheetName val="P1260Projected.5700 Detail"/>
      <sheetName val="P852.5000 Detail"/>
      <sheetName val="P854.5000 Detail"/>
      <sheetName val="P856.5000 Detail"/>
      <sheetName val="P858.5000 Detail"/>
      <sheetName val="P860Baseline.5000 Detail"/>
      <sheetName val="DataSheet"/>
      <sheetName val="Variations"/>
      <sheetName val="Criteria"/>
      <sheetName val="Cost Index"/>
      <sheetName val="TEXT"/>
      <sheetName val="foot-slab reinft"/>
      <sheetName val="SUPPLY -Sanitary Fixtures"/>
      <sheetName val="External"/>
      <sheetName val="ITEMS FOR CIVIL TENDER"/>
      <sheetName val="F Blk"/>
      <sheetName val="Fill_this_out_first___"/>
      <sheetName val="PDF_Front"/>
      <sheetName val="Simple_Letter"/>
      <sheetName val="Overall_Summary"/>
      <sheetName val="CSI_Summary"/>
      <sheetName val="Section_1_Areas"/>
      <sheetName val="Section_1_Summary"/>
      <sheetName val="Section_1"/>
      <sheetName val="Section_2_Areas"/>
      <sheetName val="Section_2_Summary"/>
      <sheetName val="Section_2"/>
      <sheetName val="Section_3_Areas"/>
      <sheetName val="Section_3_Summary"/>
      <sheetName val="Section_3"/>
      <sheetName val="Section_4_Areas"/>
      <sheetName val="Section_4_Summary"/>
      <sheetName val="Section_4"/>
      <sheetName val="Section_5_Areas"/>
      <sheetName val="Section_5_Summary"/>
      <sheetName val="Section_5"/>
      <sheetName val="Sitework_Areas"/>
      <sheetName val="Section_6_Areas"/>
      <sheetName val="Section_6_Summary"/>
      <sheetName val="Section_6"/>
      <sheetName val="Sitework_Summary"/>
      <sheetName val="Comparison_Summary"/>
      <sheetName val="Fill_this_out_first___1"/>
      <sheetName val="Salient_Features"/>
      <sheetName val="IDC_AHK_"/>
      <sheetName val="BOQ_Direct_selling_cost"/>
      <sheetName val="Monthwise_breakup"/>
      <sheetName val="Reinf_Analy"/>
      <sheetName val="Power_anal"/>
      <sheetName val="SHEET_1"/>
      <sheetName val="labour_coeff"/>
      <sheetName val="DLA_Standard_Cost_Report1"/>
      <sheetName val="PRECAST_lightconc-II"/>
      <sheetName val="IO_List"/>
      <sheetName val="Sebtion_1_SumMary"/>
      <sheetName val="Macro_custom_function"/>
      <sheetName val="Staff_Acco_"/>
      <sheetName val="Meas_-Hotel_Part"/>
      <sheetName val="TBAL9697_-group_wise__sdpl"/>
      <sheetName val="RCC,Ret__Wall"/>
      <sheetName val="Tender_Summary"/>
      <sheetName val="Cat_A_Change_Control"/>
      <sheetName val="Pacakges_split"/>
      <sheetName val="Basement_Budget"/>
      <sheetName val="Extra_Item"/>
      <sheetName val="Deduction_of_assets"/>
      <sheetName val="Civil_Works"/>
      <sheetName val="Driveway_Beams"/>
      <sheetName val="Contract_Night_Staff"/>
      <sheetName val="Contract_Day_Staff"/>
      <sheetName val="Day_Shift"/>
      <sheetName val="Night_Shift"/>
      <sheetName val="Cashflow_projection"/>
      <sheetName val="schedule_nos"/>
      <sheetName val="INPUT_SHEET"/>
      <sheetName val="Stress_Calculation"/>
      <sheetName val="DEPTH_CHART_(ORR)_L_S_"/>
      <sheetName val="Name_List"/>
      <sheetName val="PA-_Consutant_"/>
      <sheetName val="Break_up_Sheet"/>
      <sheetName val="Labour_productivity"/>
      <sheetName val="1st_flr"/>
      <sheetName val="Capex_-_Hry"/>
      <sheetName val="LEVEL_SHEET"/>
      <sheetName val="Fin_Sum"/>
      <sheetName val="1st_Slab"/>
      <sheetName val="Order_Info"/>
      <sheetName val="Works_-_Quote_Sheet"/>
      <sheetName val="Scope_Reconciliation"/>
      <sheetName val="Sun_E_Type"/>
      <sheetName val="As_per_PCA"/>
      <sheetName val="FITZ_MORT_94"/>
      <sheetName val="SITE_OVERHEADS"/>
      <sheetName val="SPT_vs_PHI"/>
      <sheetName val="MASTER_RATE_ANALYSIS"/>
      <sheetName val="Fee_Rate_Summary"/>
      <sheetName val="BLOCK-A_(MEA_SHEET)"/>
      <sheetName val="Project_Plan_-_WWW"/>
      <sheetName val="WORK_TABLE"/>
      <sheetName val="Approved_MTD_Proj_#'s"/>
      <sheetName val="Project_Budget_Worksheet"/>
      <sheetName val="GF_Columns"/>
      <sheetName val="P&amp;L_-_AD"/>
      <sheetName val="Site_Dev_BOQ"/>
      <sheetName val="Sheet3_(2)"/>
      <sheetName val="\TCS,_NAGPUR-MANJIRI_C\PROGRESS"/>
      <sheetName val="Cement_recon_"/>
      <sheetName val="DETAILED__BOQ"/>
      <sheetName val="Deprec_"/>
      <sheetName val="Item-_Compact"/>
      <sheetName val="SPS_DETAIL"/>
      <sheetName val="PC_Master_List"/>
      <sheetName val="Field_Values"/>
      <sheetName val="Structure_Bills_Qty"/>
      <sheetName val="BASIS_-DEC_08"/>
      <sheetName val="MN_T_B_"/>
      <sheetName val="Data_Forecast"/>
      <sheetName val="Basic_Rate"/>
      <sheetName val="final_abstract"/>
      <sheetName val="Master_Data_Sheet"/>
      <sheetName val="zone-8"/>
      <sheetName val="MHNO_LEV"/>
      <sheetName val="co_5"/>
      <sheetName val=" Acc. Sched."/>
      <sheetName val="Labor abs-NMR"/>
      <sheetName val="estimate"/>
      <sheetName val="M.S."/>
      <sheetName val="Fill_this_out_first___2"/>
      <sheetName val="Load_Details-220kV"/>
      <sheetName val="Civil_Boq"/>
      <sheetName val="Material_"/>
      <sheetName val="INDIGINEOUS_ITEMS_"/>
      <sheetName val="key_dates"/>
      <sheetName val="Main_Gate_House"/>
      <sheetName val="Total_Quote"/>
      <sheetName val="Factors_"/>
      <sheetName val="Budget_in_SAP"/>
      <sheetName val="Assumption_Inputs"/>
      <sheetName val="India_F&amp;S_Template"/>
      <sheetName val="Fill_this_out_first___3"/>
      <sheetName val="Fill_this_out_first___4"/>
      <sheetName val="PDF_Front1"/>
      <sheetName val="Simple_Letter1"/>
      <sheetName val="Overall_Summary1"/>
      <sheetName val="CSI_Summary1"/>
      <sheetName val="Section_1_Areas1"/>
      <sheetName val="Section_1_Summary1"/>
      <sheetName val="Section_11"/>
      <sheetName val="Section_2_Areas1"/>
      <sheetName val="Section_2_Summary1"/>
      <sheetName val="Section_21"/>
      <sheetName val="Section_3_Areas1"/>
      <sheetName val="Section_3_Summary1"/>
      <sheetName val="Section_31"/>
      <sheetName val="Section_4_Areas1"/>
      <sheetName val="Section_4_Summary1"/>
      <sheetName val="Section_41"/>
      <sheetName val="Section_5_Areas1"/>
      <sheetName val="Section_5_Summary1"/>
      <sheetName val="Section_51"/>
      <sheetName val="Sitework_Areas1"/>
      <sheetName val="Section_6_Areas1"/>
      <sheetName val="Section_6_Summary1"/>
      <sheetName val="Section_61"/>
      <sheetName val="Sitework_Summary1"/>
      <sheetName val="Comparison_Summary1"/>
      <sheetName val="Fill_this_out_first___5"/>
      <sheetName val="Salient_Features1"/>
      <sheetName val="IDC_AHK_1"/>
      <sheetName val="BOQ_Direct_selling_cost1"/>
      <sheetName val="Monthwise_breakup1"/>
      <sheetName val="Reinf_Analy1"/>
      <sheetName val="Power_anal1"/>
      <sheetName val="SHEET_11"/>
      <sheetName val="labour_coeff1"/>
      <sheetName val="PRECAST_lightconc-II1"/>
      <sheetName val="IO_List1"/>
      <sheetName val="Sebtion_1_SumMary1"/>
      <sheetName val="DLA_Standard_Cost_Report11"/>
      <sheetName val="Macro_custom_function1"/>
      <sheetName val="Pacakges_split1"/>
      <sheetName val="Basement_Budget1"/>
      <sheetName val="Extra_Item1"/>
      <sheetName val="TBAL9697_-group_wise__sdpl1"/>
      <sheetName val="schedule_nos1"/>
      <sheetName val="INPUT_SHEET1"/>
      <sheetName val="Stress_Calculation1"/>
      <sheetName val="DEPTH_CHART_(ORR)_L_S_1"/>
      <sheetName val="Name_List1"/>
      <sheetName val="Meas_-Hotel_Part1"/>
      <sheetName val="PA-_Consutant_1"/>
      <sheetName val="Break_up_Sheet1"/>
      <sheetName val="Cashflow_projection1"/>
      <sheetName val="1st_flr1"/>
      <sheetName val="Tender_Summary1"/>
      <sheetName val="Driveway_Beams1"/>
      <sheetName val="Staff_Acco_1"/>
      <sheetName val="Contract_Night_Staff1"/>
      <sheetName val="Contract_Day_Staff1"/>
      <sheetName val="Day_Shift1"/>
      <sheetName val="Night_Shift1"/>
      <sheetName val="Cat_A_Change_Control1"/>
      <sheetName val="RCC,Ret__Wall1"/>
      <sheetName val="Labour_productivity1"/>
      <sheetName val="Deduction_of_assets1"/>
      <sheetName val="Civil_Works1"/>
      <sheetName val="Fin_Sum1"/>
      <sheetName val="1st_Slab1"/>
      <sheetName val="Sun_E_Type1"/>
      <sheetName val="Project_Plan_-_WWW1"/>
      <sheetName val="As_per_PCA1"/>
      <sheetName val="BLOCK-A_(MEA_SHEET)1"/>
      <sheetName val="Order_Info1"/>
      <sheetName val="Approved_MTD_Proj_#'s1"/>
      <sheetName val="Scope_Reconciliation1"/>
      <sheetName val="FITZ_MORT_941"/>
      <sheetName val="Project_Budget_Worksheet1"/>
      <sheetName val="P&amp;L_-_AD1"/>
      <sheetName val="SPT_vs_PHI1"/>
      <sheetName val="MASTER_RATE_ANALYSIS1"/>
      <sheetName val="Fee_Rate_Summary1"/>
      <sheetName val="Deprec_1"/>
      <sheetName val="Capex_-_Hry1"/>
      <sheetName val="Rate_analysis1"/>
      <sheetName val="LEVEL_SHEET1"/>
      <sheetName val="SITE_OVERHEADS1"/>
      <sheetName val="WORK_TABLE1"/>
      <sheetName val="Sheet3_(2)1"/>
      <sheetName val="Structure_Bills_Qty1"/>
      <sheetName val="GF_Columns1"/>
      <sheetName val="Works_-_Quote_Sheet1"/>
      <sheetName val="Item-_Compact1"/>
      <sheetName val="PC_Master_List1"/>
      <sheetName val="Field_Values1"/>
      <sheetName val="Data_Forecast1"/>
      <sheetName val="SPS_DETAIL1"/>
      <sheetName val="Site_Dev_BOQ1"/>
      <sheetName val="\TCS,_NAGPUR-MANJIRI_C\PROGRES1"/>
      <sheetName val="MN_T_B_1"/>
      <sheetName val="Load_Details-220kV1"/>
      <sheetName val="Civil_Boq1"/>
      <sheetName val="Material_1"/>
      <sheetName val="BASIS_-DEC_081"/>
      <sheetName val="Basic_Rate1"/>
      <sheetName val="INDIGINEOUS_ITEMS_1"/>
      <sheetName val="DETAILED__BOQ1"/>
      <sheetName val="Master_Data_Sheet1"/>
      <sheetName val="final_abstract1"/>
      <sheetName val="conc-foot-gradeslab"/>
      <sheetName val="Bill-12"/>
      <sheetName val="Ra  stair"/>
      <sheetName val="Cost annalysis"/>
    </sheetNames>
    <sheetDataSet>
      <sheetData sheetId="0" refreshError="1">
        <row r="8">
          <cell r="D8" t="str">
            <v>Paramaz Avedisian Building</v>
          </cell>
        </row>
        <row r="9">
          <cell r="D9" t="str">
            <v>American University of Armenia</v>
          </cell>
        </row>
        <row r="10">
          <cell r="D10" t="str">
            <v>Yeravan, Armenia</v>
          </cell>
        </row>
        <row r="12">
          <cell r="D12" t="str">
            <v>Preliminary</v>
          </cell>
        </row>
        <row r="13">
          <cell r="D13" t="str">
            <v>Bills of Quantities</v>
          </cell>
        </row>
        <row r="14">
          <cell r="D14">
            <v>37802</v>
          </cell>
        </row>
        <row r="16">
          <cell r="D16">
            <v>1686997</v>
          </cell>
        </row>
        <row r="17">
          <cell r="D17">
            <v>510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D8" t="str">
            <v>Paramaz Avedisian Building</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8">
          <cell r="D8" t="str">
            <v>Paramaz Avedisian Building</v>
          </cell>
        </row>
      </sheetData>
      <sheetData sheetId="36">
        <row r="8">
          <cell r="D8" t="str">
            <v>Paramaz Avedisian Building</v>
          </cell>
        </row>
      </sheetData>
      <sheetData sheetId="37">
        <row r="8">
          <cell r="D8" t="str">
            <v>Paramaz Avedisian Building</v>
          </cell>
        </row>
      </sheetData>
      <sheetData sheetId="38">
        <row r="8">
          <cell r="D8" t="str">
            <v>Paramaz Avedisian Building</v>
          </cell>
        </row>
      </sheetData>
      <sheetData sheetId="39">
        <row r="8">
          <cell r="D8" t="str">
            <v>Paramaz Avedisian Building</v>
          </cell>
        </row>
      </sheetData>
      <sheetData sheetId="40">
        <row r="8">
          <cell r="D8" t="str">
            <v>Paramaz Avedisian Building</v>
          </cell>
        </row>
      </sheetData>
      <sheetData sheetId="41">
        <row r="8">
          <cell r="D8" t="str">
            <v>Paramaz Avedisian Building</v>
          </cell>
        </row>
      </sheetData>
      <sheetData sheetId="42">
        <row r="8">
          <cell r="D8" t="str">
            <v>Paramaz Avedisian Building</v>
          </cell>
        </row>
      </sheetData>
      <sheetData sheetId="43">
        <row r="8">
          <cell r="D8" t="str">
            <v>Paramaz Avedisian Building</v>
          </cell>
        </row>
      </sheetData>
      <sheetData sheetId="44">
        <row r="8">
          <cell r="D8" t="str">
            <v>Paramaz Avedisian Building</v>
          </cell>
        </row>
      </sheetData>
      <sheetData sheetId="45">
        <row r="8">
          <cell r="D8" t="str">
            <v>Paramaz Avedisian Building</v>
          </cell>
        </row>
      </sheetData>
      <sheetData sheetId="46">
        <row r="8">
          <cell r="D8" t="str">
            <v>Paramaz Avedisian Building</v>
          </cell>
        </row>
      </sheetData>
      <sheetData sheetId="47">
        <row r="8">
          <cell r="D8" t="str">
            <v>Paramaz Avedisian Building</v>
          </cell>
        </row>
      </sheetData>
      <sheetData sheetId="48">
        <row r="8">
          <cell r="D8" t="str">
            <v>Paramaz Avedisian Building</v>
          </cell>
        </row>
      </sheetData>
      <sheetData sheetId="49">
        <row r="8">
          <cell r="D8" t="str">
            <v>Paramaz Avedisian Building</v>
          </cell>
        </row>
      </sheetData>
      <sheetData sheetId="50">
        <row r="8">
          <cell r="D8" t="str">
            <v>Paramaz Avedisian Building</v>
          </cell>
        </row>
      </sheetData>
      <sheetData sheetId="51">
        <row r="8">
          <cell r="D8" t="str">
            <v>Paramaz Avedisian Building</v>
          </cell>
        </row>
      </sheetData>
      <sheetData sheetId="52">
        <row r="8">
          <cell r="D8" t="str">
            <v>Paramaz Avedisian Building</v>
          </cell>
        </row>
      </sheetData>
      <sheetData sheetId="53">
        <row r="8">
          <cell r="D8" t="str">
            <v>Paramaz Avedisian Building</v>
          </cell>
        </row>
      </sheetData>
      <sheetData sheetId="54">
        <row r="8">
          <cell r="D8" t="str">
            <v>Paramaz Avedisian Building</v>
          </cell>
        </row>
      </sheetData>
      <sheetData sheetId="55">
        <row r="8">
          <cell r="D8" t="str">
            <v>Paramaz Avedisian Building</v>
          </cell>
        </row>
      </sheetData>
      <sheetData sheetId="56">
        <row r="8">
          <cell r="D8" t="str">
            <v>Paramaz Avedisian Building</v>
          </cell>
        </row>
      </sheetData>
      <sheetData sheetId="57">
        <row r="8">
          <cell r="D8" t="str">
            <v>Paramaz Avedisian Building</v>
          </cell>
        </row>
      </sheetData>
      <sheetData sheetId="58">
        <row r="8">
          <cell r="D8" t="str">
            <v>Paramaz Avedisian Building</v>
          </cell>
        </row>
      </sheetData>
      <sheetData sheetId="59">
        <row r="8">
          <cell r="D8" t="str">
            <v>Paramaz Avedisian Building</v>
          </cell>
        </row>
      </sheetData>
      <sheetData sheetId="60">
        <row r="8">
          <cell r="D8" t="str">
            <v>Paramaz Avedisian Building</v>
          </cell>
        </row>
      </sheetData>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ow r="8">
          <cell r="D8" t="str">
            <v>Paramaz Avedisian Building</v>
          </cell>
        </row>
      </sheetData>
      <sheetData sheetId="290">
        <row r="8">
          <cell r="D8" t="str">
            <v>Paramaz Avedisian Building</v>
          </cell>
        </row>
      </sheetData>
      <sheetData sheetId="291">
        <row r="8">
          <cell r="D8" t="str">
            <v>Paramaz Avedisian Building</v>
          </cell>
        </row>
      </sheetData>
      <sheetData sheetId="292">
        <row r="8">
          <cell r="D8" t="str">
            <v>Paramaz Avedisian Building</v>
          </cell>
        </row>
      </sheetData>
      <sheetData sheetId="293">
        <row r="8">
          <cell r="D8" t="str">
            <v>Paramaz Avedisian Building</v>
          </cell>
        </row>
      </sheetData>
      <sheetData sheetId="294">
        <row r="8">
          <cell r="D8" t="str">
            <v>Paramaz Avedisian Building</v>
          </cell>
        </row>
      </sheetData>
      <sheetData sheetId="295">
        <row r="8">
          <cell r="D8" t="str">
            <v>Paramaz Avedisian Building</v>
          </cell>
        </row>
      </sheetData>
      <sheetData sheetId="296">
        <row r="8">
          <cell r="D8" t="str">
            <v>Paramaz Avedisian Building</v>
          </cell>
        </row>
      </sheetData>
      <sheetData sheetId="297">
        <row r="8">
          <cell r="D8" t="str">
            <v>Paramaz Avedisian Building</v>
          </cell>
        </row>
      </sheetData>
      <sheetData sheetId="298">
        <row r="8">
          <cell r="D8" t="str">
            <v>Paramaz Avedisian Building</v>
          </cell>
        </row>
      </sheetData>
      <sheetData sheetId="299">
        <row r="8">
          <cell r="D8" t="str">
            <v>Paramaz Avedisian Building</v>
          </cell>
        </row>
      </sheetData>
      <sheetData sheetId="300">
        <row r="8">
          <cell r="D8" t="str">
            <v>Paramaz Avedisian Building</v>
          </cell>
        </row>
      </sheetData>
      <sheetData sheetId="301">
        <row r="8">
          <cell r="D8" t="str">
            <v>Paramaz Avedisian Building</v>
          </cell>
        </row>
      </sheetData>
      <sheetData sheetId="302">
        <row r="8">
          <cell r="D8" t="str">
            <v>Paramaz Avedisian Building</v>
          </cell>
        </row>
      </sheetData>
      <sheetData sheetId="303">
        <row r="8">
          <cell r="D8" t="str">
            <v>Paramaz Avedisian Building</v>
          </cell>
        </row>
      </sheetData>
      <sheetData sheetId="304">
        <row r="8">
          <cell r="D8" t="str">
            <v>Paramaz Avedisian Building</v>
          </cell>
        </row>
      </sheetData>
      <sheetData sheetId="305">
        <row r="8">
          <cell r="D8" t="str">
            <v>Paramaz Avedisian Building</v>
          </cell>
        </row>
      </sheetData>
      <sheetData sheetId="306">
        <row r="8">
          <cell r="D8" t="str">
            <v>Paramaz Avedisian Building</v>
          </cell>
        </row>
      </sheetData>
      <sheetData sheetId="307">
        <row r="8">
          <cell r="D8" t="str">
            <v>Paramaz Avedisian Building</v>
          </cell>
        </row>
      </sheetData>
      <sheetData sheetId="308">
        <row r="8">
          <cell r="D8" t="str">
            <v>Paramaz Avedisian Building</v>
          </cell>
        </row>
      </sheetData>
      <sheetData sheetId="309">
        <row r="8">
          <cell r="D8" t="str">
            <v>Paramaz Avedisian Building</v>
          </cell>
        </row>
      </sheetData>
      <sheetData sheetId="310">
        <row r="8">
          <cell r="D8" t="str">
            <v>Paramaz Avedisian Building</v>
          </cell>
        </row>
      </sheetData>
      <sheetData sheetId="311">
        <row r="8">
          <cell r="D8" t="str">
            <v>Paramaz Avedisian Building</v>
          </cell>
        </row>
      </sheetData>
      <sheetData sheetId="312">
        <row r="8">
          <cell r="D8" t="str">
            <v>Paramaz Avedisian Building</v>
          </cell>
        </row>
      </sheetData>
      <sheetData sheetId="313">
        <row r="8">
          <cell r="D8" t="str">
            <v>Paramaz Avedisian Building</v>
          </cell>
        </row>
      </sheetData>
      <sheetData sheetId="314">
        <row r="8">
          <cell r="D8" t="str">
            <v>Paramaz Avedisian Building</v>
          </cell>
        </row>
      </sheetData>
      <sheetData sheetId="315">
        <row r="8">
          <cell r="D8" t="str">
            <v>Paramaz Avedisian Building</v>
          </cell>
        </row>
      </sheetData>
      <sheetData sheetId="316">
        <row r="8">
          <cell r="D8" t="str">
            <v>Paramaz Avedisian Building</v>
          </cell>
        </row>
      </sheetData>
      <sheetData sheetId="317">
        <row r="8">
          <cell r="D8" t="str">
            <v>Paramaz Avedisian Building</v>
          </cell>
        </row>
      </sheetData>
      <sheetData sheetId="318">
        <row r="8">
          <cell r="D8" t="str">
            <v>Paramaz Avedisian Building</v>
          </cell>
        </row>
      </sheetData>
      <sheetData sheetId="319">
        <row r="8">
          <cell r="D8" t="str">
            <v>Paramaz Avedisian Building</v>
          </cell>
        </row>
      </sheetData>
      <sheetData sheetId="320">
        <row r="8">
          <cell r="D8" t="str">
            <v>Paramaz Avedisian Building</v>
          </cell>
        </row>
      </sheetData>
      <sheetData sheetId="321">
        <row r="8">
          <cell r="D8" t="str">
            <v>Paramaz Avedisian Building</v>
          </cell>
        </row>
      </sheetData>
      <sheetData sheetId="322">
        <row r="8">
          <cell r="D8" t="str">
            <v>Paramaz Avedisian Building</v>
          </cell>
        </row>
      </sheetData>
      <sheetData sheetId="323">
        <row r="8">
          <cell r="D8" t="str">
            <v>Paramaz Avedisian Building</v>
          </cell>
        </row>
      </sheetData>
      <sheetData sheetId="324">
        <row r="8">
          <cell r="D8" t="str">
            <v>Paramaz Avedisian Building</v>
          </cell>
        </row>
      </sheetData>
      <sheetData sheetId="325">
        <row r="8">
          <cell r="D8" t="str">
            <v>Paramaz Avedisian Building</v>
          </cell>
        </row>
      </sheetData>
      <sheetData sheetId="326">
        <row r="8">
          <cell r="D8" t="str">
            <v>Paramaz Avedisian Building</v>
          </cell>
        </row>
      </sheetData>
      <sheetData sheetId="327">
        <row r="8">
          <cell r="D8" t="str">
            <v>Paramaz Avedisian Building</v>
          </cell>
        </row>
      </sheetData>
      <sheetData sheetId="328">
        <row r="8">
          <cell r="D8" t="str">
            <v>Paramaz Avedisian Building</v>
          </cell>
        </row>
      </sheetData>
      <sheetData sheetId="329">
        <row r="8">
          <cell r="D8" t="str">
            <v>Paramaz Avedisian Building</v>
          </cell>
        </row>
      </sheetData>
      <sheetData sheetId="330">
        <row r="8">
          <cell r="D8" t="str">
            <v>Paramaz Avedisian Building</v>
          </cell>
        </row>
      </sheetData>
      <sheetData sheetId="331">
        <row r="8">
          <cell r="D8" t="str">
            <v>Paramaz Avedisian Building</v>
          </cell>
        </row>
      </sheetData>
      <sheetData sheetId="332">
        <row r="8">
          <cell r="D8" t="str">
            <v>Paramaz Avedisian Building</v>
          </cell>
        </row>
      </sheetData>
      <sheetData sheetId="333">
        <row r="8">
          <cell r="D8" t="str">
            <v>Paramaz Avedisian Building</v>
          </cell>
        </row>
      </sheetData>
      <sheetData sheetId="334">
        <row r="8">
          <cell r="D8" t="str">
            <v>Paramaz Avedisian Building</v>
          </cell>
        </row>
      </sheetData>
      <sheetData sheetId="335">
        <row r="8">
          <cell r="D8" t="str">
            <v>Paramaz Avedisian Building</v>
          </cell>
        </row>
      </sheetData>
      <sheetData sheetId="336">
        <row r="8">
          <cell r="D8" t="str">
            <v>Paramaz Avedisian Building</v>
          </cell>
        </row>
      </sheetData>
      <sheetData sheetId="337">
        <row r="8">
          <cell r="D8" t="str">
            <v>Paramaz Avedisian Building</v>
          </cell>
        </row>
      </sheetData>
      <sheetData sheetId="338">
        <row r="8">
          <cell r="D8" t="str">
            <v>Paramaz Avedisian Building</v>
          </cell>
        </row>
      </sheetData>
      <sheetData sheetId="339">
        <row r="8">
          <cell r="D8" t="str">
            <v>Paramaz Avedisian Building</v>
          </cell>
        </row>
      </sheetData>
      <sheetData sheetId="340">
        <row r="8">
          <cell r="D8" t="str">
            <v>Paramaz Avedisian Building</v>
          </cell>
        </row>
      </sheetData>
      <sheetData sheetId="341">
        <row r="8">
          <cell r="D8" t="str">
            <v>Paramaz Avedisian Building</v>
          </cell>
        </row>
      </sheetData>
      <sheetData sheetId="342">
        <row r="8">
          <cell r="D8" t="str">
            <v>Paramaz Avedisian Building</v>
          </cell>
        </row>
      </sheetData>
      <sheetData sheetId="343">
        <row r="8">
          <cell r="D8" t="str">
            <v>Paramaz Avedisian Building</v>
          </cell>
        </row>
      </sheetData>
      <sheetData sheetId="344">
        <row r="8">
          <cell r="D8" t="str">
            <v>Paramaz Avedisian Building</v>
          </cell>
        </row>
      </sheetData>
      <sheetData sheetId="345">
        <row r="8">
          <cell r="D8" t="str">
            <v>Paramaz Avedisian Building</v>
          </cell>
        </row>
      </sheetData>
      <sheetData sheetId="346">
        <row r="8">
          <cell r="D8" t="str">
            <v>Paramaz Avedisian Building</v>
          </cell>
        </row>
      </sheetData>
      <sheetData sheetId="347">
        <row r="8">
          <cell r="D8" t="str">
            <v>Paramaz Avedisian Building</v>
          </cell>
        </row>
      </sheetData>
      <sheetData sheetId="348">
        <row r="8">
          <cell r="D8" t="str">
            <v>Paramaz Avedisian Building</v>
          </cell>
        </row>
      </sheetData>
      <sheetData sheetId="349">
        <row r="8">
          <cell r="D8" t="str">
            <v>Paramaz Avedisian Building</v>
          </cell>
        </row>
      </sheetData>
      <sheetData sheetId="350">
        <row r="8">
          <cell r="D8" t="str">
            <v>Paramaz Avedisian Building</v>
          </cell>
        </row>
      </sheetData>
      <sheetData sheetId="351">
        <row r="8">
          <cell r="D8" t="str">
            <v>Paramaz Avedisian Building</v>
          </cell>
        </row>
      </sheetData>
      <sheetData sheetId="352">
        <row r="8">
          <cell r="D8" t="str">
            <v>Paramaz Avedisian Building</v>
          </cell>
        </row>
      </sheetData>
      <sheetData sheetId="353">
        <row r="8">
          <cell r="D8" t="str">
            <v>Paramaz Avedisian Building</v>
          </cell>
        </row>
      </sheetData>
      <sheetData sheetId="354">
        <row r="8">
          <cell r="D8" t="str">
            <v>Paramaz Avedisian Building</v>
          </cell>
        </row>
      </sheetData>
      <sheetData sheetId="355">
        <row r="8">
          <cell r="D8" t="str">
            <v>Paramaz Avedisian Building</v>
          </cell>
        </row>
      </sheetData>
      <sheetData sheetId="356">
        <row r="8">
          <cell r="D8" t="str">
            <v>Paramaz Avedisian Building</v>
          </cell>
        </row>
      </sheetData>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
      <sheetName val="EARTH"/>
      <sheetName val="GBW"/>
      <sheetName val="WSRSS"/>
      <sheetName val=" Steel Work"/>
      <sheetName val="ROADS"/>
      <sheetName val="TOTOL OF SECTION"/>
      <sheetName val="Fee Rate Summary"/>
      <sheetName val="PRECAST lightconc-II"/>
      <sheetName val="INDEX"/>
      <sheetName val="AREAS"/>
      <sheetName val="SITE OVERHEADS"/>
      <sheetName val="Fill this out first..."/>
      <sheetName val="BOQ"/>
      <sheetName val="Sheet2"/>
      <sheetName val="labour coeff"/>
      <sheetName val="Names&amp;Cases"/>
      <sheetName val="Sheet3"/>
      <sheetName val="TBAL9697 -group wise  sdpl"/>
      <sheetName val="BOQ (2)"/>
      <sheetName val="BOQ_Direct_selling cost"/>
      <sheetName val="Data Input"/>
      <sheetName val="SGS ACQ"/>
      <sheetName val="final abstract"/>
      <sheetName val="p&amp;m"/>
      <sheetName val="WORK TABLE"/>
      <sheetName val="환율"/>
      <sheetName val="Design"/>
      <sheetName val="3. Elemental Summary"/>
      <sheetName val="9. Package split - Cost "/>
      <sheetName val="10. &amp; 11. Rate Code &amp; BQ"/>
      <sheetName val="12a. CFTable"/>
      <sheetName val="dlvoid"/>
      <sheetName val="Cost summary"/>
      <sheetName val="_Steel_Work"/>
      <sheetName val="TOTOL_OF_SECTION"/>
      <sheetName val="Fee_Rate_Summary"/>
      <sheetName val="PRECAST_lightconc-II"/>
      <sheetName val="SITE_OVERHEADS"/>
      <sheetName val="Fill_this_out_first___"/>
      <sheetName val="Input"/>
      <sheetName val="Phasing"/>
      <sheetName val="DP"/>
      <sheetName val="Fin Sum"/>
      <sheetName val="Data"/>
      <sheetName val="Lead"/>
      <sheetName val="girder"/>
      <sheetName val="Site Dev BOQ"/>
      <sheetName val="VCH-SLC"/>
      <sheetName val="Meas.-Hotel Part"/>
      <sheetName val="Supplier"/>
      <sheetName val="calcul"/>
      <sheetName val="INDIGINEOUS ITEMS "/>
      <sheetName val="PCS DATA"/>
      <sheetName val="Reference Information"/>
      <sheetName val="Employee List"/>
      <sheetName val="Sales Office"/>
      <sheetName val="INTRO"/>
      <sheetName val="Build-up"/>
      <sheetName val="Codes"/>
      <sheetName val="BOQ -Lab"/>
      <sheetName val="Background"/>
      <sheetName val="Model"/>
      <sheetName val="CONSTRUCTION COMPONENT"/>
      <sheetName val="Costing"/>
      <sheetName val="Analysis"/>
      <sheetName val="Intaccrual"/>
      <sheetName val="SBU"/>
      <sheetName val="tdint"/>
      <sheetName val="YTD"/>
      <sheetName val="Sheet1"/>
      <sheetName val="Break_Up"/>
      <sheetName val="RESULT"/>
      <sheetName val="crews"/>
      <sheetName val="01"/>
      <sheetName val="Rate analysis"/>
      <sheetName val="RA-markate"/>
      <sheetName val="Base data Security Procedures"/>
      <sheetName val="SCurv (3)"/>
      <sheetName val="07"/>
      <sheetName val="summary"/>
      <sheetName val="Pier -AC"/>
      <sheetName val="Cargo-AC"/>
      <sheetName val="renovation "/>
      <sheetName val="new piloty"/>
      <sheetName val="Pier -VENT"/>
      <sheetName val="BMS -pier"/>
      <sheetName val="Cargo -Vent"/>
      <sheetName val="BMS -cargo"/>
      <sheetName val="IDCCALHYD-GOO"/>
      <sheetName val="Cost of O &amp; O"/>
      <sheetName val="Sqn_Abs"/>
      <sheetName val="m"/>
      <sheetName val="BOQ "/>
      <sheetName val="Flooring"/>
      <sheetName val="ELEC_BOQ"/>
      <sheetName val="PHE"/>
      <sheetName val="#REF"/>
      <sheetName val="Headings"/>
      <sheetName val="IO LIST"/>
      <sheetName val="Conc-Site"/>
      <sheetName val="Shut"/>
      <sheetName val="T Crane"/>
      <sheetName val="OH"/>
      <sheetName val="TS"/>
      <sheetName val="SDF I"/>
      <sheetName val="Legend"/>
      <sheetName val="Civil Boq"/>
      <sheetName val="Assumptions"/>
      <sheetName val="RCC Rates"/>
      <sheetName val="MB.Prod"/>
      <sheetName val="Sheet3 (2)"/>
      <sheetName val="FORM7"/>
      <sheetName val="Labour productivity"/>
      <sheetName val="Tender Summary"/>
      <sheetName val="PARASITIC"/>
      <sheetName val="status"/>
      <sheetName val="strain"/>
      <sheetName val="Material "/>
      <sheetName val="Labour &amp; Plant"/>
      <sheetName val="list"/>
      <sheetName val="currency"/>
      <sheetName val="Switch costs lookup"/>
      <sheetName val="Eqpmnt Plng"/>
      <sheetName val="A.O.R."/>
      <sheetName val="DetEst"/>
      <sheetName val="labour"/>
      <sheetName val="Data sheet"/>
      <sheetName val="Per Unit"/>
      <sheetName val="Preside"/>
      <sheetName val="InputPO_Del"/>
      <sheetName val="SILICATE"/>
      <sheetName val="Staff Acco."/>
      <sheetName val="factors"/>
      <sheetName val="RA_EIL"/>
      <sheetName val="RA_MKT_QUOTE"/>
      <sheetName val="STDEV-M30 (2)"/>
      <sheetName val="Customize Your Purchase Order"/>
      <sheetName val="lsd"/>
      <sheetName val="Summ"/>
      <sheetName val="Fossil_DCF"/>
      <sheetName val="concrete"/>
      <sheetName val="precast RC element"/>
      <sheetName val="Package 2"/>
      <sheetName val=" working Sheet"/>
      <sheetName val="P4-B"/>
      <sheetName val="NT-Expan 50mm UBF"/>
      <sheetName val="ANNX - I ( a )"/>
      <sheetName val="Material week"/>
      <sheetName val="OVERHEADS"/>
      <sheetName val="BASIS -DEC 08"/>
      <sheetName val="SA Input"/>
      <sheetName val="DSLP"/>
      <sheetName val="Extra Item"/>
      <sheetName val="Database"/>
      <sheetName val="SCHEDULE"/>
      <sheetName val="schedule nos"/>
      <sheetName val="Estimation"/>
      <sheetName val="cubes_M20"/>
      <sheetName val="Set"/>
      <sheetName val="Invoice"/>
      <sheetName val="Sheet 1"/>
      <sheetName val="Brand"/>
      <sheetName val="PackSize"/>
      <sheetName val="PackagingType"/>
      <sheetName val="Plant"/>
      <sheetName val="ProductHierarchy"/>
      <sheetName val="PurchGroup"/>
      <sheetName val="Sub-brand"/>
      <sheetName val="UOM"/>
      <sheetName val="Variant"/>
      <sheetName val="Annexue B"/>
      <sheetName val="_Steel_Work1"/>
      <sheetName val="TOTOL_OF_SECTION1"/>
      <sheetName val="Fee_Rate_Summary1"/>
      <sheetName val="PRECAST_lightconc-II1"/>
      <sheetName val="SITE_OVERHEADS1"/>
      <sheetName val="WORK_TABLE"/>
      <sheetName val="Fill_this_out_first___1"/>
      <sheetName val="3__Elemental_Summary"/>
      <sheetName val="9__Package_split_-_Cost_"/>
      <sheetName val="10__&amp;_11__Rate_Code_&amp;_BQ"/>
      <sheetName val="12a__CFTable"/>
      <sheetName val="Site_Dev_BOQ"/>
      <sheetName val="TBAL9697_-group_wise__sdpl"/>
      <sheetName val="PCS_DATA"/>
      <sheetName val="Cost_summary"/>
      <sheetName val="labour_coeff"/>
      <sheetName val="Reference_Information"/>
      <sheetName val="Employee_List"/>
      <sheetName val="Sales_Office"/>
      <sheetName val="Fin_Sum"/>
      <sheetName val="Rate_analysis"/>
      <sheetName val="BOQ_-Lab"/>
      <sheetName val="Base_data_Security_Procedures"/>
      <sheetName val="SCurv_(3)"/>
      <sheetName val="Pier_-AC"/>
      <sheetName val="renovation_"/>
      <sheetName val="new_piloty"/>
      <sheetName val="Pier_-VENT"/>
      <sheetName val="BMS_-pier"/>
      <sheetName val="Cargo_-Vent"/>
      <sheetName val="BMS_-cargo"/>
      <sheetName val="INDIGINEOUS_ITEMS_"/>
      <sheetName val="Cost_of_O_&amp;_O"/>
      <sheetName val="BOQ_"/>
      <sheetName val="IO_LIST"/>
      <sheetName val="T_Crane"/>
      <sheetName val="SDF_I"/>
      <sheetName val="Civil_Boq"/>
      <sheetName val="Labour_productivity"/>
      <sheetName val="Tender_Summary"/>
      <sheetName val="BOQ_(2)"/>
      <sheetName val="final_abstract"/>
      <sheetName val="Data_Input"/>
      <sheetName val="SGS_ACQ"/>
      <sheetName val="BOQ_Direct_selling_cost"/>
      <sheetName val="Meas_-Hotel_Part"/>
      <sheetName val="Material_"/>
      <sheetName val="Labour_&amp;_Plant"/>
      <sheetName val="RCC_Rates"/>
      <sheetName val="CONSTRUCTION_COMPONENT"/>
      <sheetName val="A_O_R_"/>
      <sheetName val="Switch_costs_lookup"/>
      <sheetName val="Eqpmnt_Plng"/>
      <sheetName val="Data_sheet"/>
      <sheetName val="Per_Unit"/>
      <sheetName val="precast_RC_element"/>
      <sheetName val="Package_2"/>
      <sheetName val="_working_Sheet"/>
      <sheetName val="BASIS_-DEC_08"/>
      <sheetName val="MB_Prod"/>
      <sheetName val="Extra_Item"/>
      <sheetName val="schedule_nos"/>
      <sheetName val="SA_Input"/>
      <sheetName val="NT-Expan_50mm_UBF"/>
      <sheetName val="ANNX_-_I_(_a_)"/>
      <sheetName val="Customize_Your_Purchase_Order"/>
      <sheetName val="STDEV-M30_(2)"/>
      <sheetName val="INPUT SHEET"/>
      <sheetName val="RES-PLANNING"/>
      <sheetName val="CCTV_EST1"/>
      <sheetName val="_Steel_Work2"/>
      <sheetName val="TOTOL_OF_SECTION2"/>
      <sheetName val="Fee_Rate_Summary2"/>
      <sheetName val="PRECAST_lightconc-II2"/>
      <sheetName val="SITE_OVERHEADS2"/>
      <sheetName val="WORK_TABLE1"/>
      <sheetName val="Fill_this_out_first___2"/>
      <sheetName val="3__Elemental_Summary1"/>
      <sheetName val="9__Package_split_-_Cost_1"/>
      <sheetName val="10__&amp;_11__Rate_Code_&amp;_BQ1"/>
      <sheetName val="12a__CFTable1"/>
      <sheetName val="Site_Dev_BOQ1"/>
      <sheetName val="TBAL9697_-group_wise__sdpl1"/>
      <sheetName val="PCS_DATA1"/>
      <sheetName val="Cost_summary1"/>
      <sheetName val="labour_coeff1"/>
      <sheetName val="Reference_Information1"/>
      <sheetName val="Employee_List1"/>
      <sheetName val="Sales_Office1"/>
      <sheetName val="Fin_Sum1"/>
      <sheetName val="Rate_analysis1"/>
      <sheetName val="BOQ_-Lab1"/>
      <sheetName val="Base_data_Security_Procedures1"/>
      <sheetName val="SCurv_(3)1"/>
      <sheetName val="Pier_-AC1"/>
      <sheetName val="renovation_1"/>
      <sheetName val="new_piloty1"/>
      <sheetName val="Pier_-VENT1"/>
      <sheetName val="BMS_-pier1"/>
      <sheetName val="Cargo_-Vent1"/>
      <sheetName val="BMS_-cargo1"/>
      <sheetName val="INDIGINEOUS_ITEMS_1"/>
      <sheetName val="Cost_of_O_&amp;_O1"/>
      <sheetName val="BOQ_1"/>
      <sheetName val="IO_LIST1"/>
      <sheetName val="T_Crane1"/>
      <sheetName val="SDF_I1"/>
      <sheetName val="Civil_Boq1"/>
      <sheetName val="Labour_productivity1"/>
      <sheetName val="Tender_Summary1"/>
      <sheetName val="BOQ_(2)1"/>
      <sheetName val="final_abstract1"/>
      <sheetName val="Data_Input1"/>
      <sheetName val="SGS_ACQ1"/>
      <sheetName val="BOQ_Direct_selling_cost1"/>
      <sheetName val="Meas_-Hotel_Part1"/>
      <sheetName val="Material_1"/>
      <sheetName val="Labour_&amp;_Plant1"/>
      <sheetName val="RCC_Rates1"/>
      <sheetName val="CONSTRUCTION_COMPONENT1"/>
      <sheetName val="A_O_R_1"/>
      <sheetName val="Switch_costs_lookup1"/>
      <sheetName val="Eqpmnt_Plng1"/>
      <sheetName val="Data_sheet1"/>
      <sheetName val="Per_Unit1"/>
      <sheetName val="precast_RC_element1"/>
      <sheetName val="Package_21"/>
      <sheetName val="_working_Sheet1"/>
      <sheetName val="BASIS_-DEC_081"/>
      <sheetName val="MB_Prod1"/>
      <sheetName val="Extra_Item1"/>
      <sheetName val="schedule_nos1"/>
      <sheetName val="SA_Input1"/>
      <sheetName val="NT-Expan_50mm_UBF1"/>
      <sheetName val="ANNX_-_I_(_a_)1"/>
      <sheetName val="Customize_Your_Purchase_Order1"/>
      <sheetName val="STDEV-M30_(2)1"/>
      <sheetName val="_Steel_Work3"/>
      <sheetName val="TOTOL_OF_SECTION3"/>
      <sheetName val="Fee_Rate_Summary3"/>
      <sheetName val="PRECAST_lightconc-II3"/>
      <sheetName val="SITE_OVERHEADS3"/>
      <sheetName val="WORK_TABLE2"/>
      <sheetName val="Fill_this_out_first___3"/>
      <sheetName val="3__Elemental_Summary2"/>
      <sheetName val="9__Package_split_-_Cost_2"/>
      <sheetName val="10__&amp;_11__Rate_Code_&amp;_BQ2"/>
      <sheetName val="12a__CFTable2"/>
      <sheetName val="Site_Dev_BOQ2"/>
      <sheetName val="TBAL9697_-group_wise__sdpl2"/>
      <sheetName val="PCS_DATA2"/>
      <sheetName val="Cost_summary2"/>
      <sheetName val="labour_coeff2"/>
      <sheetName val="Reference_Information2"/>
      <sheetName val="Employee_List2"/>
      <sheetName val="Sales_Office2"/>
      <sheetName val="Fin_Sum2"/>
      <sheetName val="Rate_analysis2"/>
      <sheetName val="BOQ_-Lab2"/>
      <sheetName val="Base_data_Security_Procedures2"/>
      <sheetName val="SCurv_(3)2"/>
      <sheetName val="Pier_-AC2"/>
      <sheetName val="renovation_2"/>
      <sheetName val="new_piloty2"/>
      <sheetName val="Pier_-VENT2"/>
      <sheetName val="BMS_-pier2"/>
      <sheetName val="Cargo_-Vent2"/>
      <sheetName val="BMS_-cargo2"/>
      <sheetName val="INDIGINEOUS_ITEMS_2"/>
      <sheetName val="Cost_of_O_&amp;_O2"/>
      <sheetName val="BOQ_2"/>
      <sheetName val="IO_LIST2"/>
      <sheetName val="T_Crane2"/>
      <sheetName val="SDF_I2"/>
      <sheetName val="Civil_Boq2"/>
      <sheetName val="Labour_productivity2"/>
      <sheetName val="Tender_Summary2"/>
      <sheetName val="BOQ_(2)2"/>
      <sheetName val="final_abstract2"/>
      <sheetName val="Data_Input2"/>
      <sheetName val="SGS_ACQ2"/>
      <sheetName val="BOQ_Direct_selling_cost2"/>
      <sheetName val="Meas_-Hotel_Part2"/>
      <sheetName val="Material_2"/>
      <sheetName val="Labour_&amp;_Plant2"/>
      <sheetName val="RCC_Rates2"/>
      <sheetName val="CONSTRUCTION_COMPONENT2"/>
      <sheetName val="A_O_R_2"/>
      <sheetName val="Switch_costs_lookup2"/>
      <sheetName val="Eqpmnt_Plng2"/>
      <sheetName val="Data_sheet2"/>
      <sheetName val="Per_Unit2"/>
      <sheetName val="precast_RC_element2"/>
      <sheetName val="Package_22"/>
      <sheetName val="_working_Sheet2"/>
      <sheetName val="BASIS_-DEC_082"/>
      <sheetName val="MB_Prod2"/>
      <sheetName val="Extra_Item2"/>
      <sheetName val="schedule_nos2"/>
      <sheetName val="SA_Input2"/>
      <sheetName val="NT-Expan_50mm_UBF2"/>
      <sheetName val="ANNX_-_I_(_a_)2"/>
      <sheetName val="Customize_Your_Purchase_Order2"/>
      <sheetName val="STDEV-M30_(2)2"/>
      <sheetName val="_Steel_Work4"/>
      <sheetName val="TOTOL_OF_SECTION4"/>
      <sheetName val="Fee_Rate_Summary4"/>
      <sheetName val="PRECAST_lightconc-II4"/>
      <sheetName val="SITE_OVERHEADS4"/>
      <sheetName val="WORK_TABLE3"/>
      <sheetName val="Fill_this_out_first___4"/>
      <sheetName val="3__Elemental_Summary3"/>
      <sheetName val="9__Package_split_-_Cost_3"/>
      <sheetName val="10__&amp;_11__Rate_Code_&amp;_BQ3"/>
      <sheetName val="12a__CFTable3"/>
      <sheetName val="Site_Dev_BOQ3"/>
      <sheetName val="TBAL9697_-group_wise__sdpl3"/>
      <sheetName val="PCS_DATA3"/>
      <sheetName val="Cost_summary3"/>
      <sheetName val="labour_coeff3"/>
      <sheetName val="Reference_Information3"/>
      <sheetName val="Employee_List3"/>
      <sheetName val="Sales_Office3"/>
      <sheetName val="Fin_Sum3"/>
      <sheetName val="Rate_analysis3"/>
      <sheetName val="BOQ_-Lab3"/>
      <sheetName val="Base_data_Security_Procedures3"/>
      <sheetName val="SCurv_(3)3"/>
      <sheetName val="Pier_-AC3"/>
      <sheetName val="renovation_3"/>
      <sheetName val="new_piloty3"/>
      <sheetName val="Pier_-VENT3"/>
      <sheetName val="BMS_-pier3"/>
      <sheetName val="Cargo_-Vent3"/>
      <sheetName val="BMS_-cargo3"/>
      <sheetName val="INDIGINEOUS_ITEMS_3"/>
      <sheetName val="Cost_of_O_&amp;_O3"/>
      <sheetName val="BOQ_3"/>
      <sheetName val="IO_LIST3"/>
      <sheetName val="T_Crane3"/>
      <sheetName val="SDF_I3"/>
      <sheetName val="Civil_Boq3"/>
      <sheetName val="Labour_productivity3"/>
      <sheetName val="Tender_Summary3"/>
      <sheetName val="BOQ_(2)3"/>
      <sheetName val="final_abstract3"/>
      <sheetName val="Data_Input3"/>
      <sheetName val="SGS_ACQ3"/>
      <sheetName val="BOQ_Direct_selling_cost3"/>
      <sheetName val="Meas_-Hotel_Part3"/>
      <sheetName val="Material_3"/>
      <sheetName val="Labour_&amp;_Plant3"/>
      <sheetName val="RCC_Rates3"/>
      <sheetName val="CONSTRUCTION_COMPONENT3"/>
      <sheetName val="A_O_R_3"/>
      <sheetName val="Switch_costs_lookup3"/>
      <sheetName val="Eqpmnt_Plng3"/>
      <sheetName val="Data_sheet3"/>
      <sheetName val="Per_Unit3"/>
      <sheetName val="precast_RC_element3"/>
      <sheetName val="Package_23"/>
      <sheetName val="_working_Sheet3"/>
      <sheetName val="BASIS_-DEC_083"/>
      <sheetName val="MB_Prod3"/>
      <sheetName val="Extra_Item3"/>
      <sheetName val="schedule_nos3"/>
      <sheetName val="SA_Input3"/>
      <sheetName val="NT-Expan_50mm_UBF3"/>
      <sheetName val="ANNX_-_I_(_a_)3"/>
      <sheetName val="Customize_Your_Purchase_Order3"/>
      <sheetName val="STDEV-M30_(2)3"/>
      <sheetName val="_Steel_Work5"/>
      <sheetName val="TOTOL_OF_SECTION5"/>
      <sheetName val="Fee_Rate_Summary5"/>
      <sheetName val="PRECAST_lightconc-II5"/>
      <sheetName val="SITE_OVERHEADS5"/>
      <sheetName val="WORK_TABLE4"/>
      <sheetName val="Fill_this_out_first___5"/>
      <sheetName val="3__Elemental_Summary4"/>
      <sheetName val="9__Package_split_-_Cost_4"/>
      <sheetName val="10__&amp;_11__Rate_Code_&amp;_BQ4"/>
      <sheetName val="12a__CFTable4"/>
      <sheetName val="Site_Dev_BOQ4"/>
      <sheetName val="TBAL9697_-group_wise__sdpl4"/>
      <sheetName val="PCS_DATA4"/>
      <sheetName val="Cost_summary4"/>
      <sheetName val="labour_coeff4"/>
      <sheetName val="Reference_Information4"/>
      <sheetName val="Employee_List4"/>
      <sheetName val="Sales_Office4"/>
      <sheetName val="Fin_Sum4"/>
      <sheetName val="Rate_analysis4"/>
      <sheetName val="BOQ_-Lab4"/>
      <sheetName val="Base_data_Security_Procedures4"/>
      <sheetName val="SCurv_(3)4"/>
      <sheetName val="Pier_-AC4"/>
      <sheetName val="renovation_4"/>
      <sheetName val="new_piloty4"/>
      <sheetName val="Pier_-VENT4"/>
      <sheetName val="BMS_-pier4"/>
      <sheetName val="Cargo_-Vent4"/>
      <sheetName val="BMS_-cargo4"/>
      <sheetName val="INDIGINEOUS_ITEMS_4"/>
      <sheetName val="Cost_of_O_&amp;_O4"/>
      <sheetName val="BOQ_4"/>
      <sheetName val="IO_LIST4"/>
      <sheetName val="T_Crane4"/>
      <sheetName val="SDF_I4"/>
      <sheetName val="Civil_Boq4"/>
      <sheetName val="Labour_productivity4"/>
      <sheetName val="Tender_Summary4"/>
      <sheetName val="BOQ_(2)4"/>
      <sheetName val="final_abstract4"/>
      <sheetName val="Data_Input4"/>
      <sheetName val="SGS_ACQ4"/>
      <sheetName val="BOQ_Direct_selling_cost4"/>
      <sheetName val="Meas_-Hotel_Part4"/>
      <sheetName val="Material_4"/>
      <sheetName val="Labour_&amp;_Plant4"/>
      <sheetName val="RCC_Rates4"/>
      <sheetName val="CONSTRUCTION_COMPONENT4"/>
      <sheetName val="A_O_R_4"/>
      <sheetName val="Switch_costs_lookup4"/>
      <sheetName val="Eqpmnt_Plng4"/>
      <sheetName val="Data_sheet4"/>
      <sheetName val="Per_Unit4"/>
      <sheetName val="precast_RC_element4"/>
      <sheetName val="Package_24"/>
      <sheetName val="_working_Sheet4"/>
      <sheetName val="BASIS_-DEC_084"/>
      <sheetName val="MB_Prod4"/>
      <sheetName val="Extra_Item4"/>
      <sheetName val="schedule_nos4"/>
      <sheetName val="SA_Input4"/>
      <sheetName val="NT-Expan_50mm_UBF4"/>
      <sheetName val="ANNX_-_I_(_a_)4"/>
      <sheetName val="Customize_Your_Purchase_Order4"/>
      <sheetName val="STDEV-M30_(2)4"/>
      <sheetName val="Sheet_1"/>
      <sheetName val="_Steel_Work6"/>
      <sheetName val="TOTOL_OF_SECTION6"/>
      <sheetName val="Fee_Rate_Summary6"/>
      <sheetName val="PRECAST_lightconc-II6"/>
      <sheetName val="SITE_OVERHEADS6"/>
      <sheetName val="WORK_TABLE5"/>
      <sheetName val="Fill_this_out_first___6"/>
      <sheetName val="3__Elemental_Summary5"/>
      <sheetName val="9__Package_split_-_Cost_5"/>
      <sheetName val="10__&amp;_11__Rate_Code_&amp;_BQ5"/>
      <sheetName val="12a__CFTable5"/>
      <sheetName val="Site_Dev_BOQ5"/>
      <sheetName val="TBAL9697_-group_wise__sdpl5"/>
      <sheetName val="PCS_DATA5"/>
      <sheetName val="Cost_summary5"/>
      <sheetName val="labour_coeff5"/>
      <sheetName val="Reference_Information5"/>
      <sheetName val="Employee_List5"/>
      <sheetName val="Sales_Office5"/>
      <sheetName val="Fin_Sum5"/>
      <sheetName val="Rate_analysis5"/>
      <sheetName val="BOQ_-Lab5"/>
      <sheetName val="Base_data_Security_Procedures5"/>
      <sheetName val="SCurv_(3)5"/>
      <sheetName val="Pier_-AC5"/>
      <sheetName val=""/>
      <sheetName val="Manpower"/>
      <sheetName val="BLOC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refreshError="1"/>
      <sheetData sheetId="429" refreshError="1"/>
      <sheetData sheetId="430"/>
      <sheetData sheetId="43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ivil"/>
      <sheetName val="civil ms"/>
      <sheetName val="ms carp"/>
      <sheetName val="Carpentry"/>
      <sheetName val="elec bill"/>
      <sheetName val="External work"/>
      <sheetName val="external ms"/>
      <sheetName val="Extra Civil work"/>
      <sheetName val="Extra Civil Work Ms"/>
      <sheetName val="Staircase"/>
      <sheetName val="Staircase ms"/>
      <sheetName val="extra work elec bill "/>
      <sheetName val="electrical panel bill "/>
      <sheetName val="GBW"/>
      <sheetName val="Sheet2"/>
      <sheetName val="Fill this out first..."/>
      <sheetName val="Names&amp;Cas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2)"/>
      <sheetName val="Control Requirement 1"/>
      <sheetName val="Control Requirement Spreadsheet"/>
      <sheetName val="Sheet2"/>
      <sheetName val="Sheet1"/>
      <sheetName val="INFO--&gt;"/>
      <sheetName val="Critical Spend Categories"/>
      <sheetName val="Focus Jurisdictions"/>
      <sheetName val="Admin"/>
    </sheetNames>
    <sheetDataSet>
      <sheetData sheetId="0"/>
      <sheetData sheetId="1"/>
      <sheetData sheetId="2"/>
      <sheetData sheetId="3"/>
      <sheetData sheetId="4"/>
      <sheetData sheetId="5"/>
      <sheetData sheetId="6"/>
      <sheetData sheetId="7"/>
      <sheetData sheetId="8"/>
      <sheetData sheetId="9"/>
      <sheetData sheetId="10"/>
      <sheetData sheetId="11">
        <row r="1">
          <cell r="R1" t="str">
            <v>mandatory</v>
          </cell>
        </row>
        <row r="2">
          <cell r="R2" t="str">
            <v>non-mandatory</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9B506-E7F1-40CE-AE18-6FB3D41D4369}">
  <dimension ref="A1:D30"/>
  <sheetViews>
    <sheetView tabSelected="1" view="pageBreakPreview" zoomScale="85" zoomScaleNormal="85" zoomScaleSheetLayoutView="85" workbookViewId="0">
      <selection activeCell="C23" sqref="C23"/>
    </sheetView>
  </sheetViews>
  <sheetFormatPr defaultColWidth="9.140625" defaultRowHeight="21"/>
  <cols>
    <col min="1" max="1" width="11.5703125" style="421" customWidth="1"/>
    <col min="2" max="2" width="58.7109375" style="421" customWidth="1"/>
    <col min="3" max="3" width="31.85546875" style="421" customWidth="1"/>
    <col min="4" max="4" width="27.42578125" style="420" customWidth="1"/>
    <col min="5" max="16384" width="9.140625" style="421"/>
  </cols>
  <sheetData>
    <row r="1" spans="1:4">
      <c r="A1" s="449" t="s">
        <v>313</v>
      </c>
      <c r="B1" s="449"/>
      <c r="C1" s="419">
        <v>45069</v>
      </c>
    </row>
    <row r="2" spans="1:4">
      <c r="A2" s="449" t="s">
        <v>296</v>
      </c>
      <c r="B2" s="449"/>
      <c r="C2" s="422"/>
    </row>
    <row r="3" spans="1:4">
      <c r="A3" s="450"/>
      <c r="B3" s="450"/>
      <c r="C3" s="450"/>
    </row>
    <row r="4" spans="1:4">
      <c r="A4" s="424"/>
    </row>
    <row r="5" spans="1:4" ht="31.5">
      <c r="A5" s="451" t="s">
        <v>297</v>
      </c>
      <c r="B5" s="451"/>
      <c r="C5" s="451"/>
      <c r="D5" s="425"/>
    </row>
    <row r="6" spans="1:4">
      <c r="B6" s="452"/>
      <c r="C6" s="452"/>
    </row>
    <row r="7" spans="1:4" ht="46.5">
      <c r="A7" s="453" t="s">
        <v>312</v>
      </c>
      <c r="B7" s="453"/>
      <c r="C7" s="453"/>
      <c r="D7" s="425"/>
    </row>
    <row r="8" spans="1:4">
      <c r="A8" s="423"/>
      <c r="B8" s="423"/>
      <c r="C8" s="426"/>
    </row>
    <row r="9" spans="1:4" ht="27.75" customHeight="1">
      <c r="A9" s="427" t="s">
        <v>279</v>
      </c>
      <c r="B9" s="427" t="s">
        <v>298</v>
      </c>
      <c r="C9" s="427" t="s">
        <v>299</v>
      </c>
      <c r="D9" s="428"/>
    </row>
    <row r="10" spans="1:4" s="432" customFormat="1" ht="43.5" customHeight="1">
      <c r="A10" s="429"/>
      <c r="B10" s="430"/>
      <c r="C10" s="431"/>
      <c r="D10" s="428"/>
    </row>
    <row r="11" spans="1:4" s="432" customFormat="1" ht="43.5" customHeight="1">
      <c r="A11" s="429" t="s">
        <v>300</v>
      </c>
      <c r="B11" s="433" t="s">
        <v>301</v>
      </c>
      <c r="C11" s="431">
        <f>Summary!C21</f>
        <v>26847127.399999999</v>
      </c>
      <c r="D11" s="428"/>
    </row>
    <row r="12" spans="1:4" s="432" customFormat="1" ht="42" customHeight="1">
      <c r="A12" s="429"/>
      <c r="B12" s="433"/>
      <c r="C12" s="431"/>
      <c r="D12" s="428"/>
    </row>
    <row r="13" spans="1:4" ht="33" customHeight="1">
      <c r="A13" s="429"/>
      <c r="B13" s="434" t="s">
        <v>302</v>
      </c>
      <c r="C13" s="435">
        <f>SUM(C10:C11)</f>
        <v>26847127.399999999</v>
      </c>
    </row>
    <row r="14" spans="1:4" ht="24.95" hidden="1" customHeight="1">
      <c r="A14" s="429"/>
      <c r="B14" s="434" t="s">
        <v>303</v>
      </c>
      <c r="C14" s="436"/>
    </row>
    <row r="15" spans="1:4" ht="20.25" hidden="1" customHeight="1">
      <c r="A15" s="448" t="s">
        <v>304</v>
      </c>
      <c r="B15" s="448"/>
      <c r="C15" s="437">
        <f>C13</f>
        <v>26847127.399999999</v>
      </c>
    </row>
    <row r="16" spans="1:4" s="420" customFormat="1" hidden="1">
      <c r="A16" s="438"/>
      <c r="B16" s="438" t="s">
        <v>305</v>
      </c>
      <c r="C16" s="439">
        <v>10000</v>
      </c>
    </row>
    <row r="17" spans="1:3" s="420" customFormat="1" hidden="1">
      <c r="A17" s="438"/>
      <c r="B17" s="438" t="s">
        <v>306</v>
      </c>
      <c r="C17" s="439"/>
    </row>
    <row r="18" spans="1:3" s="420" customFormat="1">
      <c r="A18" s="440"/>
      <c r="B18" s="441"/>
      <c r="C18" s="421"/>
    </row>
    <row r="19" spans="1:3" s="420" customFormat="1" ht="33" customHeight="1">
      <c r="A19" s="429"/>
      <c r="B19" s="434" t="s">
        <v>307</v>
      </c>
      <c r="C19" s="435">
        <f>C13*4.5%</f>
        <v>1208120.7329999998</v>
      </c>
    </row>
    <row r="20" spans="1:3" s="420" customFormat="1" ht="33" customHeight="1">
      <c r="A20" s="429"/>
      <c r="B20" s="434" t="s">
        <v>293</v>
      </c>
      <c r="C20" s="435">
        <f>C19+C13</f>
        <v>28055248.132999998</v>
      </c>
    </row>
    <row r="21" spans="1:3" s="420" customFormat="1" ht="33" customHeight="1">
      <c r="A21" s="429"/>
      <c r="B21" s="434" t="s">
        <v>308</v>
      </c>
      <c r="C21" s="435">
        <v>3581218.75</v>
      </c>
    </row>
    <row r="22" spans="1:3" s="420" customFormat="1" ht="33" customHeight="1">
      <c r="A22" s="429"/>
      <c r="B22" s="434" t="s">
        <v>309</v>
      </c>
      <c r="C22" s="435">
        <f>C21+C20</f>
        <v>31636466.882999998</v>
      </c>
    </row>
    <row r="23" spans="1:3" s="420" customFormat="1" ht="33" customHeight="1">
      <c r="A23" s="429"/>
      <c r="B23" s="434" t="s">
        <v>310</v>
      </c>
      <c r="C23" s="435">
        <f>15289715-835500+4942834</f>
        <v>19397049</v>
      </c>
    </row>
    <row r="24" spans="1:3" s="420" customFormat="1" ht="33" customHeight="1">
      <c r="A24" s="429"/>
      <c r="B24" s="434" t="s">
        <v>311</v>
      </c>
      <c r="C24" s="435">
        <f>C22-C23</f>
        <v>12239417.882999998</v>
      </c>
    </row>
    <row r="25" spans="1:3" s="420" customFormat="1">
      <c r="A25" s="442"/>
      <c r="B25" s="441"/>
      <c r="C25" s="421"/>
    </row>
    <row r="26" spans="1:3" s="420" customFormat="1">
      <c r="A26" s="443"/>
      <c r="B26" s="441"/>
      <c r="C26" s="421"/>
    </row>
    <row r="27" spans="1:3" s="420" customFormat="1">
      <c r="A27" s="443"/>
      <c r="B27" s="441"/>
      <c r="C27" s="421"/>
    </row>
    <row r="28" spans="1:3" s="420" customFormat="1">
      <c r="A28" s="444"/>
      <c r="B28" s="445"/>
      <c r="C28" s="421"/>
    </row>
    <row r="29" spans="1:3" s="420" customFormat="1">
      <c r="A29" s="444"/>
      <c r="B29" s="445"/>
      <c r="C29" s="421"/>
    </row>
    <row r="30" spans="1:3" s="420" customFormat="1">
      <c r="A30" s="444"/>
      <c r="B30" s="446"/>
      <c r="C30" s="421"/>
    </row>
  </sheetData>
  <mergeCells count="7">
    <mergeCell ref="A15:B15"/>
    <mergeCell ref="A1:B1"/>
    <mergeCell ref="A2:B2"/>
    <mergeCell ref="A3:C3"/>
    <mergeCell ref="A5:C5"/>
    <mergeCell ref="B6:C6"/>
    <mergeCell ref="A7:C7"/>
  </mergeCells>
  <pageMargins left="0.88" right="0.7" top="1.53" bottom="0.75" header="0.26" footer="0.3"/>
  <pageSetup scale="86" orientation="portrait" r:id="rId1"/>
  <colBreaks count="1" manualBreakCount="1">
    <brk id="4" max="2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H29"/>
  <sheetViews>
    <sheetView topLeftCell="A10" workbookViewId="0">
      <selection activeCell="B37" sqref="B37"/>
    </sheetView>
  </sheetViews>
  <sheetFormatPr defaultRowHeight="15"/>
  <cols>
    <col min="1" max="1" width="6.28515625" style="239" customWidth="1"/>
    <col min="2" max="2" width="61.7109375" style="239" customWidth="1"/>
    <col min="3" max="3" width="21" style="239" customWidth="1"/>
    <col min="4" max="4" width="3.5703125" customWidth="1"/>
    <col min="5" max="5" width="17.7109375" customWidth="1"/>
    <col min="8" max="8" width="13.5703125" customWidth="1"/>
  </cols>
  <sheetData>
    <row r="4" spans="1:8" s="258" customFormat="1" ht="18.75">
      <c r="A4" s="386"/>
      <c r="C4" s="387" t="s">
        <v>286</v>
      </c>
    </row>
    <row r="5" spans="1:8" s="258" customFormat="1" ht="18.75">
      <c r="A5" s="386"/>
      <c r="C5" s="387"/>
    </row>
    <row r="6" spans="1:8" s="258" customFormat="1" ht="18.75">
      <c r="A6" s="386"/>
      <c r="C6" s="387"/>
    </row>
    <row r="7" spans="1:8" s="258" customFormat="1" ht="18.75">
      <c r="A7" s="236" t="s">
        <v>278</v>
      </c>
      <c r="C7" s="388">
        <v>45007</v>
      </c>
    </row>
    <row r="8" spans="1:8" s="258" customFormat="1" ht="18.75">
      <c r="A8" s="454" t="s">
        <v>285</v>
      </c>
      <c r="B8" s="454"/>
      <c r="C8" s="389"/>
    </row>
    <row r="9" spans="1:8" s="258" customFormat="1" ht="18.75">
      <c r="A9" s="300"/>
      <c r="C9" s="389"/>
    </row>
    <row r="10" spans="1:8" s="258" customFormat="1" ht="29.25" thickBot="1">
      <c r="A10" s="455" t="s">
        <v>291</v>
      </c>
      <c r="B10" s="455"/>
      <c r="C10" s="455"/>
    </row>
    <row r="11" spans="1:8" s="258" customFormat="1" ht="29.25" thickBot="1">
      <c r="A11" s="390"/>
      <c r="B11" s="390"/>
      <c r="C11" s="447" t="s">
        <v>315</v>
      </c>
      <c r="E11" s="447" t="s">
        <v>314</v>
      </c>
    </row>
    <row r="12" spans="1:8" ht="19.5" thickBot="1">
      <c r="A12" s="391" t="s">
        <v>279</v>
      </c>
      <c r="B12" s="392" t="s">
        <v>0</v>
      </c>
      <c r="C12" s="393" t="s">
        <v>5</v>
      </c>
      <c r="E12" s="393" t="s">
        <v>5</v>
      </c>
    </row>
    <row r="13" spans="1:8" ht="18.75">
      <c r="A13" s="394">
        <v>1</v>
      </c>
      <c r="B13" s="394" t="s">
        <v>283</v>
      </c>
      <c r="C13" s="395">
        <f>'HVAC 15'!K135</f>
        <v>13942194.800000001</v>
      </c>
      <c r="E13" s="395">
        <v>13301241.4</v>
      </c>
    </row>
    <row r="14" spans="1:8" ht="19.5" thickBot="1">
      <c r="A14" s="396">
        <v>2</v>
      </c>
      <c r="B14" s="396" t="s">
        <v>280</v>
      </c>
      <c r="C14" s="397">
        <f>'HVAC 16'!K139</f>
        <v>10035169.899999999</v>
      </c>
      <c r="E14" s="397">
        <v>9975455.8999999985</v>
      </c>
    </row>
    <row r="15" spans="1:8" ht="19.5" thickBot="1">
      <c r="A15" s="391"/>
      <c r="B15" s="392" t="s">
        <v>287</v>
      </c>
      <c r="C15" s="398">
        <f>C14+C13</f>
        <v>23977364.699999999</v>
      </c>
      <c r="E15" s="398">
        <v>23276697.299999997</v>
      </c>
    </row>
    <row r="16" spans="1:8" ht="18.75">
      <c r="A16" s="399"/>
      <c r="B16" s="399"/>
      <c r="C16" s="400"/>
      <c r="E16" s="400"/>
      <c r="H16" s="417" t="s">
        <v>288</v>
      </c>
    </row>
    <row r="17" spans="1:5" ht="18.75">
      <c r="A17" s="212">
        <v>1</v>
      </c>
      <c r="B17" s="212" t="s">
        <v>284</v>
      </c>
      <c r="C17" s="303">
        <f>'Fire 15'!K48</f>
        <v>1668302.9</v>
      </c>
      <c r="E17" s="303">
        <v>1631714.9</v>
      </c>
    </row>
    <row r="18" spans="1:5" ht="19.5" thickBot="1">
      <c r="A18" s="396">
        <v>2</v>
      </c>
      <c r="B18" s="396" t="s">
        <v>281</v>
      </c>
      <c r="C18" s="397">
        <f>'Fire 16'!K41</f>
        <v>1201459.7999999998</v>
      </c>
      <c r="E18" s="397">
        <v>1212759.7999999998</v>
      </c>
    </row>
    <row r="19" spans="1:5" ht="19.5" thickBot="1">
      <c r="A19" s="391"/>
      <c r="B19" s="392" t="s">
        <v>287</v>
      </c>
      <c r="C19" s="398">
        <f>C18+C17</f>
        <v>2869762.6999999997</v>
      </c>
      <c r="E19" s="398">
        <v>2844474.6999999997</v>
      </c>
    </row>
    <row r="20" spans="1:5" ht="19.5" thickBot="1">
      <c r="A20" s="399"/>
      <c r="B20" s="399"/>
      <c r="C20" s="400"/>
      <c r="E20" s="400"/>
    </row>
    <row r="21" spans="1:5" ht="21.75" thickBot="1">
      <c r="A21" s="391"/>
      <c r="B21" s="392" t="s">
        <v>282</v>
      </c>
      <c r="C21" s="401">
        <f>C19+C15</f>
        <v>26847127.399999999</v>
      </c>
      <c r="E21" s="401">
        <v>26121171.999999996</v>
      </c>
    </row>
    <row r="22" spans="1:5">
      <c r="C22" s="402"/>
    </row>
    <row r="24" spans="1:5" ht="15.75" hidden="1">
      <c r="A24" s="456" t="s">
        <v>289</v>
      </c>
      <c r="B24" s="456"/>
      <c r="C24" s="456"/>
    </row>
    <row r="25" spans="1:5" ht="15.75" thickBot="1"/>
    <row r="26" spans="1:5" ht="19.5" thickBot="1">
      <c r="B26" s="392" t="s">
        <v>292</v>
      </c>
      <c r="C26" s="398">
        <v>3601753.6</v>
      </c>
      <c r="E26" s="398">
        <v>3581218.75</v>
      </c>
    </row>
    <row r="27" spans="1:5" ht="19.5" thickBot="1">
      <c r="B27" s="392" t="s">
        <v>293</v>
      </c>
      <c r="C27" s="398">
        <f>C26+C21</f>
        <v>30448881</v>
      </c>
      <c r="E27" s="398">
        <f>E26+E21</f>
        <v>29702390.749999996</v>
      </c>
    </row>
    <row r="28" spans="1:5" ht="19.5" thickBot="1">
      <c r="B28" s="392" t="s">
        <v>294</v>
      </c>
      <c r="C28" s="398">
        <v>15289715</v>
      </c>
      <c r="E28" s="398">
        <v>19397049</v>
      </c>
    </row>
    <row r="29" spans="1:5" ht="19.5" thickBot="1">
      <c r="B29" s="392" t="s">
        <v>295</v>
      </c>
      <c r="C29" s="398">
        <f>C27-C28</f>
        <v>15159166</v>
      </c>
      <c r="E29" s="398">
        <f>E27-E28</f>
        <v>10305341.749999996</v>
      </c>
    </row>
  </sheetData>
  <mergeCells count="3">
    <mergeCell ref="A8:B8"/>
    <mergeCell ref="A10:C10"/>
    <mergeCell ref="A24:C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36"/>
  <sheetViews>
    <sheetView showGridLines="0" zoomScaleNormal="100" zoomScaleSheetLayoutView="80" workbookViewId="0">
      <selection activeCell="I11" sqref="I11"/>
    </sheetView>
  </sheetViews>
  <sheetFormatPr defaultColWidth="9.140625" defaultRowHeight="15"/>
  <cols>
    <col min="1" max="1" width="6" style="239" customWidth="1"/>
    <col min="2" max="2" width="108.85546875" customWidth="1"/>
    <col min="3" max="3" width="9.140625" customWidth="1"/>
    <col min="4" max="4" width="8.85546875" style="109" customWidth="1"/>
    <col min="5" max="5" width="12.28515625" style="162" bestFit="1" customWidth="1"/>
    <col min="6" max="6" width="12.85546875" style="162" customWidth="1"/>
    <col min="7" max="7" width="10.85546875" style="368" bestFit="1" customWidth="1"/>
    <col min="8" max="8" width="15" style="162" customWidth="1"/>
    <col min="9" max="9" width="12.85546875" style="368" customWidth="1"/>
    <col min="10" max="10" width="12.85546875" style="162" customWidth="1"/>
    <col min="11" max="11" width="16.85546875" style="164" customWidth="1"/>
    <col min="12" max="12" width="14.5703125" style="298" customWidth="1"/>
    <col min="13" max="18" width="9.140625" style="108"/>
  </cols>
  <sheetData>
    <row r="1" spans="1:18" ht="18.75">
      <c r="A1" s="236" t="s">
        <v>124</v>
      </c>
      <c r="B1" s="102"/>
      <c r="C1" s="103"/>
      <c r="D1" s="104"/>
      <c r="E1" s="105"/>
      <c r="F1" s="105"/>
      <c r="G1" s="365"/>
      <c r="H1" s="105"/>
      <c r="I1" s="365"/>
      <c r="J1" s="105"/>
    </row>
    <row r="2" spans="1:18" ht="18.75">
      <c r="A2" s="236" t="s">
        <v>127</v>
      </c>
      <c r="B2" s="102"/>
      <c r="C2" s="103"/>
      <c r="D2" s="104"/>
      <c r="E2" s="105"/>
      <c r="F2" s="105"/>
      <c r="G2" s="365"/>
      <c r="H2" s="105"/>
      <c r="I2" s="365"/>
      <c r="J2" s="105"/>
      <c r="K2" s="107"/>
    </row>
    <row r="3" spans="1:18" ht="18.75">
      <c r="A3" s="236"/>
      <c r="B3" s="102"/>
      <c r="C3" s="103"/>
      <c r="D3" s="104"/>
      <c r="E3" s="105"/>
      <c r="F3" s="105"/>
      <c r="G3" s="365"/>
      <c r="H3" s="105"/>
      <c r="I3" s="365"/>
      <c r="J3" s="105"/>
      <c r="K3" s="110"/>
    </row>
    <row r="4" spans="1:18" ht="23.25" customHeight="1">
      <c r="A4" s="460" t="s">
        <v>276</v>
      </c>
      <c r="B4" s="461" t="s">
        <v>0</v>
      </c>
      <c r="C4" s="468" t="s">
        <v>271</v>
      </c>
      <c r="D4" s="469"/>
      <c r="E4" s="469"/>
      <c r="F4" s="470"/>
      <c r="G4" s="462" t="s">
        <v>290</v>
      </c>
      <c r="H4" s="463"/>
      <c r="I4" s="463"/>
      <c r="J4" s="463"/>
      <c r="K4" s="464"/>
    </row>
    <row r="5" spans="1:18" ht="23.25">
      <c r="A5" s="460"/>
      <c r="B5" s="461"/>
      <c r="C5" s="471"/>
      <c r="D5" s="472"/>
      <c r="E5" s="472"/>
      <c r="F5" s="473"/>
      <c r="G5" s="462" t="s">
        <v>123</v>
      </c>
      <c r="H5" s="463"/>
      <c r="I5" s="465" t="s">
        <v>270</v>
      </c>
      <c r="J5" s="465"/>
      <c r="K5" s="466" t="s">
        <v>275</v>
      </c>
    </row>
    <row r="6" spans="1:18" s="111" customFormat="1" ht="37.5">
      <c r="A6" s="460"/>
      <c r="B6" s="461"/>
      <c r="C6" s="290" t="s">
        <v>1</v>
      </c>
      <c r="D6" s="291" t="s">
        <v>3</v>
      </c>
      <c r="E6" s="293" t="s">
        <v>272</v>
      </c>
      <c r="F6" s="293" t="s">
        <v>273</v>
      </c>
      <c r="G6" s="335" t="s">
        <v>274</v>
      </c>
      <c r="H6" s="293" t="s">
        <v>5</v>
      </c>
      <c r="I6" s="335" t="s">
        <v>274</v>
      </c>
      <c r="J6" s="293" t="s">
        <v>5</v>
      </c>
      <c r="K6" s="467"/>
      <c r="L6" s="299"/>
      <c r="M6" s="112"/>
      <c r="N6" s="112"/>
      <c r="O6" s="112"/>
      <c r="P6" s="112"/>
      <c r="Q6" s="112"/>
      <c r="R6" s="112"/>
    </row>
    <row r="7" spans="1:18" s="124" customFormat="1" ht="18.75">
      <c r="A7" s="229">
        <v>1</v>
      </c>
      <c r="B7" s="166" t="s">
        <v>128</v>
      </c>
      <c r="C7" s="165"/>
      <c r="D7" s="167"/>
      <c r="E7" s="168"/>
      <c r="F7" s="168"/>
      <c r="G7" s="381"/>
      <c r="H7" s="168"/>
      <c r="I7" s="381"/>
      <c r="J7" s="168"/>
      <c r="K7" s="169"/>
      <c r="L7" s="274"/>
      <c r="M7" s="123"/>
      <c r="N7" s="123"/>
      <c r="O7" s="123"/>
      <c r="P7" s="123"/>
      <c r="Q7" s="123"/>
      <c r="R7" s="123"/>
    </row>
    <row r="8" spans="1:18" ht="18.75">
      <c r="A8" s="237"/>
      <c r="B8" s="170"/>
      <c r="C8" s="171"/>
      <c r="D8" s="172"/>
      <c r="E8" s="173"/>
      <c r="F8" s="173"/>
      <c r="G8" s="382"/>
      <c r="H8" s="173"/>
      <c r="I8" s="382"/>
      <c r="J8" s="173"/>
      <c r="K8" s="174"/>
    </row>
    <row r="9" spans="1:18" s="124" customFormat="1" ht="18.75">
      <c r="A9" s="198">
        <v>1.1000000000000001</v>
      </c>
      <c r="B9" s="176" t="s">
        <v>129</v>
      </c>
      <c r="C9" s="175"/>
      <c r="D9" s="177"/>
      <c r="E9" s="178"/>
      <c r="F9" s="178"/>
      <c r="G9" s="383"/>
      <c r="H9" s="178"/>
      <c r="I9" s="383"/>
      <c r="J9" s="178"/>
      <c r="K9" s="179"/>
      <c r="L9" s="274"/>
      <c r="M9" s="123"/>
      <c r="N9" s="123"/>
      <c r="O9" s="123"/>
      <c r="P9" s="123"/>
      <c r="Q9" s="123"/>
      <c r="R9" s="123"/>
    </row>
    <row r="10" spans="1:18" s="124" customFormat="1" ht="75">
      <c r="A10" s="237"/>
      <c r="B10" s="180" t="s">
        <v>130</v>
      </c>
      <c r="C10" s="171"/>
      <c r="D10" s="172"/>
      <c r="E10" s="181"/>
      <c r="F10" s="181"/>
      <c r="G10" s="382"/>
      <c r="H10" s="181"/>
      <c r="I10" s="382"/>
      <c r="J10" s="181"/>
      <c r="K10" s="182"/>
      <c r="L10" s="274"/>
      <c r="M10" s="123"/>
      <c r="N10" s="123"/>
      <c r="O10" s="123"/>
      <c r="P10" s="123"/>
      <c r="Q10" s="123"/>
      <c r="R10" s="123"/>
    </row>
    <row r="11" spans="1:18" s="137" customFormat="1" ht="18.75">
      <c r="A11" s="183" t="s">
        <v>12</v>
      </c>
      <c r="B11" s="184" t="s">
        <v>131</v>
      </c>
      <c r="C11" s="183" t="s">
        <v>132</v>
      </c>
      <c r="D11" s="185">
        <v>20</v>
      </c>
      <c r="E11" s="234">
        <v>285000</v>
      </c>
      <c r="F11" s="234">
        <v>3000</v>
      </c>
      <c r="G11" s="339">
        <v>20</v>
      </c>
      <c r="H11" s="234">
        <f>G11*E11</f>
        <v>5700000</v>
      </c>
      <c r="I11" s="339">
        <f>G11</f>
        <v>20</v>
      </c>
      <c r="J11" s="234">
        <f>I11*F11</f>
        <v>60000</v>
      </c>
      <c r="K11" s="235">
        <f>J11+H11</f>
        <v>5760000</v>
      </c>
      <c r="L11" s="274"/>
      <c r="M11" s="141"/>
      <c r="N11" s="141"/>
      <c r="O11" s="141"/>
      <c r="P11" s="141"/>
      <c r="Q11" s="141"/>
      <c r="R11" s="141"/>
    </row>
    <row r="12" spans="1:18" s="137" customFormat="1" ht="18.75">
      <c r="A12" s="183" t="s">
        <v>11</v>
      </c>
      <c r="B12" s="184" t="s">
        <v>133</v>
      </c>
      <c r="C12" s="183" t="s">
        <v>132</v>
      </c>
      <c r="D12" s="187">
        <v>5</v>
      </c>
      <c r="E12" s="234">
        <v>125000</v>
      </c>
      <c r="F12" s="234">
        <v>3000</v>
      </c>
      <c r="G12" s="339">
        <v>5</v>
      </c>
      <c r="H12" s="234">
        <f>G12*E12</f>
        <v>625000</v>
      </c>
      <c r="I12" s="339">
        <f t="shared" ref="I12:I13" si="0">G12</f>
        <v>5</v>
      </c>
      <c r="J12" s="234">
        <f>I12*F12</f>
        <v>15000</v>
      </c>
      <c r="K12" s="235">
        <f>J12+H12</f>
        <v>640000</v>
      </c>
      <c r="L12" s="274"/>
      <c r="M12" s="141"/>
      <c r="N12" s="141"/>
      <c r="O12" s="141"/>
      <c r="P12" s="141"/>
      <c r="Q12" s="141"/>
      <c r="R12" s="141"/>
    </row>
    <row r="13" spans="1:18" s="137" customFormat="1" ht="18.75">
      <c r="A13" s="183" t="s">
        <v>39</v>
      </c>
      <c r="B13" s="184" t="s">
        <v>134</v>
      </c>
      <c r="C13" s="183" t="s">
        <v>135</v>
      </c>
      <c r="D13" s="187">
        <v>1</v>
      </c>
      <c r="E13" s="234">
        <v>300000</v>
      </c>
      <c r="F13" s="234">
        <v>35000</v>
      </c>
      <c r="G13" s="339">
        <v>1</v>
      </c>
      <c r="H13" s="234">
        <f>G13*E13</f>
        <v>300000</v>
      </c>
      <c r="I13" s="339">
        <f t="shared" si="0"/>
        <v>1</v>
      </c>
      <c r="J13" s="234">
        <f>I13*F13</f>
        <v>35000</v>
      </c>
      <c r="K13" s="235">
        <f>J13+H13</f>
        <v>335000</v>
      </c>
      <c r="L13" s="274"/>
      <c r="M13" s="141"/>
      <c r="N13" s="141"/>
      <c r="O13" s="141"/>
      <c r="P13" s="141"/>
      <c r="Q13" s="141"/>
      <c r="R13" s="141"/>
    </row>
    <row r="14" spans="1:18" s="124" customFormat="1" ht="18.75">
      <c r="A14" s="237"/>
      <c r="B14" s="188"/>
      <c r="C14" s="171"/>
      <c r="D14" s="189"/>
      <c r="E14" s="181"/>
      <c r="F14" s="181"/>
      <c r="G14" s="382"/>
      <c r="H14" s="181"/>
      <c r="I14" s="382"/>
      <c r="J14" s="181"/>
      <c r="K14" s="182"/>
      <c r="L14" s="274"/>
      <c r="M14" s="123"/>
      <c r="N14" s="123"/>
      <c r="O14" s="123"/>
      <c r="P14" s="123"/>
      <c r="Q14" s="123"/>
      <c r="R14" s="123"/>
    </row>
    <row r="15" spans="1:18" s="124" customFormat="1" ht="18.75">
      <c r="A15" s="198">
        <f>A9+0.1</f>
        <v>1.2000000000000002</v>
      </c>
      <c r="B15" s="176" t="s">
        <v>136</v>
      </c>
      <c r="C15" s="175"/>
      <c r="D15" s="177"/>
      <c r="E15" s="190"/>
      <c r="F15" s="190"/>
      <c r="G15" s="383"/>
      <c r="H15" s="190"/>
      <c r="I15" s="383"/>
      <c r="J15" s="190"/>
      <c r="K15" s="191"/>
      <c r="L15" s="274"/>
      <c r="M15" s="123"/>
      <c r="N15" s="123"/>
      <c r="O15" s="123"/>
      <c r="P15" s="123"/>
      <c r="Q15" s="123"/>
      <c r="R15" s="123"/>
    </row>
    <row r="16" spans="1:18" s="124" customFormat="1" ht="75">
      <c r="A16" s="237"/>
      <c r="B16" s="180" t="s">
        <v>137</v>
      </c>
      <c r="C16" s="183" t="s">
        <v>135</v>
      </c>
      <c r="D16" s="185">
        <v>1</v>
      </c>
      <c r="E16" s="457" t="s">
        <v>277</v>
      </c>
      <c r="F16" s="458"/>
      <c r="G16" s="336"/>
      <c r="H16" s="234"/>
      <c r="I16" s="336">
        <f t="shared" ref="I16" si="1">G16</f>
        <v>0</v>
      </c>
      <c r="J16" s="234">
        <f>I16*F16</f>
        <v>0</v>
      </c>
      <c r="K16" s="235">
        <f>J16+H16</f>
        <v>0</v>
      </c>
      <c r="L16" s="274"/>
      <c r="M16" s="123"/>
      <c r="N16" s="123"/>
      <c r="O16" s="123"/>
      <c r="P16" s="123"/>
      <c r="Q16" s="123"/>
      <c r="R16" s="123"/>
    </row>
    <row r="17" spans="1:18" s="124" customFormat="1" ht="18.75">
      <c r="A17" s="237"/>
      <c r="B17" s="188"/>
      <c r="C17" s="171"/>
      <c r="D17" s="189"/>
      <c r="E17" s="181"/>
      <c r="F17" s="181"/>
      <c r="G17" s="382"/>
      <c r="H17" s="181"/>
      <c r="I17" s="382"/>
      <c r="J17" s="181"/>
      <c r="K17" s="182"/>
      <c r="L17" s="274"/>
      <c r="M17" s="123"/>
      <c r="N17" s="123"/>
      <c r="O17" s="123"/>
      <c r="P17" s="123"/>
      <c r="Q17" s="123"/>
      <c r="R17" s="123"/>
    </row>
    <row r="18" spans="1:18" s="124" customFormat="1" ht="18.75">
      <c r="A18" s="198">
        <f>A15+0.1</f>
        <v>1.3000000000000003</v>
      </c>
      <c r="B18" s="176" t="s">
        <v>138</v>
      </c>
      <c r="C18" s="175"/>
      <c r="D18" s="177"/>
      <c r="E18" s="178"/>
      <c r="F18" s="178"/>
      <c r="G18" s="383"/>
      <c r="H18" s="178"/>
      <c r="I18" s="383"/>
      <c r="J18" s="178"/>
      <c r="K18" s="179"/>
      <c r="L18" s="274"/>
      <c r="M18" s="123"/>
      <c r="N18" s="123"/>
      <c r="O18" s="123"/>
      <c r="P18" s="123"/>
      <c r="Q18" s="123"/>
      <c r="R18" s="123"/>
    </row>
    <row r="19" spans="1:18" s="124" customFormat="1" ht="112.5">
      <c r="A19" s="237"/>
      <c r="B19" s="180" t="s">
        <v>139</v>
      </c>
      <c r="C19" s="171"/>
      <c r="D19" s="189"/>
      <c r="E19" s="173"/>
      <c r="F19" s="173"/>
      <c r="G19" s="382"/>
      <c r="H19" s="173"/>
      <c r="I19" s="382"/>
      <c r="J19" s="173"/>
      <c r="K19" s="174"/>
      <c r="L19" s="274"/>
      <c r="M19" s="123"/>
      <c r="N19" s="123"/>
      <c r="O19" s="123"/>
      <c r="P19" s="123"/>
      <c r="Q19" s="123"/>
      <c r="R19" s="123"/>
    </row>
    <row r="20" spans="1:18" s="124" customFormat="1" ht="18.75">
      <c r="A20" s="183" t="s">
        <v>12</v>
      </c>
      <c r="B20" s="192" t="s">
        <v>140</v>
      </c>
      <c r="C20" s="183" t="s">
        <v>63</v>
      </c>
      <c r="D20" s="185">
        <v>1</v>
      </c>
      <c r="E20" s="186">
        <v>229000</v>
      </c>
      <c r="F20" s="186">
        <v>30000</v>
      </c>
      <c r="G20" s="339">
        <v>1</v>
      </c>
      <c r="H20" s="234">
        <f>G20*E20</f>
        <v>229000</v>
      </c>
      <c r="I20" s="339">
        <f t="shared" ref="I20" si="2">G20</f>
        <v>1</v>
      </c>
      <c r="J20" s="234">
        <f>I20*F20</f>
        <v>30000</v>
      </c>
      <c r="K20" s="235">
        <f>J20+H20</f>
        <v>259000</v>
      </c>
      <c r="L20" s="274"/>
      <c r="M20" s="123"/>
      <c r="N20" s="123"/>
      <c r="O20" s="123"/>
      <c r="P20" s="123"/>
      <c r="Q20" s="123"/>
      <c r="R20" s="123"/>
    </row>
    <row r="21" spans="1:18" s="124" customFormat="1" ht="18.75">
      <c r="A21" s="237"/>
      <c r="B21" s="188"/>
      <c r="C21" s="183"/>
      <c r="D21" s="185"/>
      <c r="E21" s="215"/>
      <c r="F21" s="215"/>
      <c r="G21" s="373"/>
      <c r="H21" s="215"/>
      <c r="I21" s="373"/>
      <c r="J21" s="215"/>
      <c r="K21" s="216"/>
      <c r="L21" s="274"/>
      <c r="M21" s="123"/>
      <c r="N21" s="123"/>
      <c r="O21" s="123"/>
      <c r="P21" s="123"/>
      <c r="Q21" s="123"/>
      <c r="R21" s="123"/>
    </row>
    <row r="22" spans="1:18" s="124" customFormat="1" ht="18.75">
      <c r="A22" s="198">
        <f>A18+0.1</f>
        <v>1.4000000000000004</v>
      </c>
      <c r="B22" s="176" t="s">
        <v>141</v>
      </c>
      <c r="C22" s="198"/>
      <c r="D22" s="200"/>
      <c r="E22" s="218"/>
      <c r="F22" s="218"/>
      <c r="G22" s="375"/>
      <c r="H22" s="218"/>
      <c r="I22" s="375"/>
      <c r="J22" s="218"/>
      <c r="K22" s="219"/>
      <c r="L22" s="274"/>
      <c r="M22" s="123"/>
      <c r="N22" s="123"/>
      <c r="O22" s="123"/>
      <c r="P22" s="123"/>
      <c r="Q22" s="123"/>
      <c r="R22" s="123"/>
    </row>
    <row r="23" spans="1:18" s="124" customFormat="1" ht="56.25">
      <c r="A23" s="237"/>
      <c r="B23" s="180" t="s">
        <v>142</v>
      </c>
      <c r="C23" s="183"/>
      <c r="D23" s="185"/>
      <c r="E23" s="215"/>
      <c r="F23" s="215"/>
      <c r="G23" s="373"/>
      <c r="H23" s="215"/>
      <c r="I23" s="373"/>
      <c r="J23" s="215"/>
      <c r="K23" s="216"/>
      <c r="L23" s="274"/>
      <c r="M23" s="123"/>
      <c r="N23" s="123"/>
      <c r="O23" s="123"/>
      <c r="P23" s="123"/>
      <c r="Q23" s="123"/>
      <c r="R23" s="123"/>
    </row>
    <row r="24" spans="1:18" s="124" customFormat="1" ht="18.75">
      <c r="A24" s="183" t="s">
        <v>12</v>
      </c>
      <c r="B24" s="192" t="s">
        <v>143</v>
      </c>
      <c r="C24" s="183"/>
      <c r="D24" s="185"/>
      <c r="E24" s="215"/>
      <c r="F24" s="215"/>
      <c r="G24" s="373"/>
      <c r="H24" s="215"/>
      <c r="I24" s="373"/>
      <c r="J24" s="215"/>
      <c r="K24" s="221"/>
      <c r="L24" s="274"/>
      <c r="M24" s="123"/>
      <c r="N24" s="123"/>
      <c r="O24" s="123"/>
      <c r="P24" s="123"/>
      <c r="Q24" s="123"/>
      <c r="R24" s="123"/>
    </row>
    <row r="25" spans="1:18" s="124" customFormat="1" ht="18.75">
      <c r="A25" s="183" t="s">
        <v>144</v>
      </c>
      <c r="B25" s="192" t="s">
        <v>145</v>
      </c>
      <c r="C25" s="183" t="s">
        <v>132</v>
      </c>
      <c r="D25" s="185">
        <v>4</v>
      </c>
      <c r="E25" s="186">
        <v>4500</v>
      </c>
      <c r="F25" s="186">
        <v>1000</v>
      </c>
      <c r="G25" s="339">
        <v>2</v>
      </c>
      <c r="H25" s="234">
        <f>G25*E25</f>
        <v>9000</v>
      </c>
      <c r="I25" s="339">
        <f t="shared" ref="I25" si="3">G25</f>
        <v>2</v>
      </c>
      <c r="J25" s="234">
        <f>I25*F25</f>
        <v>2000</v>
      </c>
      <c r="K25" s="235">
        <f>J25+H25</f>
        <v>11000</v>
      </c>
      <c r="L25" s="274"/>
      <c r="M25" s="123"/>
      <c r="N25" s="123"/>
      <c r="O25" s="123"/>
      <c r="P25" s="123"/>
      <c r="Q25" s="123"/>
      <c r="R25" s="123"/>
    </row>
    <row r="26" spans="1:18" s="124" customFormat="1" ht="18.75">
      <c r="A26" s="183"/>
      <c r="B26" s="192"/>
      <c r="C26" s="183"/>
      <c r="D26" s="185"/>
      <c r="E26" s="215"/>
      <c r="F26" s="215"/>
      <c r="G26" s="378"/>
      <c r="H26" s="215"/>
      <c r="I26" s="378"/>
      <c r="J26" s="215"/>
      <c r="K26" s="221"/>
      <c r="L26" s="274"/>
      <c r="M26" s="123"/>
      <c r="N26" s="123"/>
      <c r="O26" s="123"/>
      <c r="P26" s="123"/>
      <c r="Q26" s="123"/>
      <c r="R26" s="123"/>
    </row>
    <row r="27" spans="1:18" s="124" customFormat="1" ht="18.75">
      <c r="A27" s="183" t="s">
        <v>11</v>
      </c>
      <c r="B27" s="192" t="s">
        <v>146</v>
      </c>
      <c r="C27" s="183"/>
      <c r="D27" s="185"/>
      <c r="E27" s="215"/>
      <c r="F27" s="215"/>
      <c r="G27" s="378"/>
      <c r="H27" s="215"/>
      <c r="I27" s="378"/>
      <c r="J27" s="215"/>
      <c r="K27" s="221"/>
      <c r="L27" s="274"/>
      <c r="M27" s="123"/>
      <c r="N27" s="123"/>
      <c r="O27" s="123"/>
      <c r="P27" s="123"/>
      <c r="Q27" s="123"/>
      <c r="R27" s="123"/>
    </row>
    <row r="28" spans="1:18" s="124" customFormat="1" ht="18.75">
      <c r="A28" s="183" t="s">
        <v>144</v>
      </c>
      <c r="B28" s="192" t="s">
        <v>145</v>
      </c>
      <c r="C28" s="183" t="s">
        <v>63</v>
      </c>
      <c r="D28" s="185">
        <v>1</v>
      </c>
      <c r="E28" s="186">
        <v>4500</v>
      </c>
      <c r="F28" s="186">
        <v>1000</v>
      </c>
      <c r="G28" s="339">
        <v>1</v>
      </c>
      <c r="H28" s="234">
        <f>G28*E28</f>
        <v>4500</v>
      </c>
      <c r="I28" s="339">
        <f t="shared" ref="I28" si="4">G28</f>
        <v>1</v>
      </c>
      <c r="J28" s="234">
        <f>I28*F28</f>
        <v>1000</v>
      </c>
      <c r="K28" s="235">
        <f>J28+H28</f>
        <v>5500</v>
      </c>
      <c r="L28" s="274"/>
      <c r="M28" s="123"/>
      <c r="N28" s="123"/>
      <c r="O28" s="123"/>
      <c r="P28" s="123"/>
      <c r="Q28" s="123"/>
      <c r="R28" s="123"/>
    </row>
    <row r="29" spans="1:18" s="124" customFormat="1" ht="18.75">
      <c r="A29" s="183"/>
      <c r="B29" s="192"/>
      <c r="C29" s="183"/>
      <c r="D29" s="185"/>
      <c r="E29" s="215"/>
      <c r="F29" s="215"/>
      <c r="G29" s="378"/>
      <c r="H29" s="215"/>
      <c r="I29" s="378"/>
      <c r="J29" s="215"/>
      <c r="K29" s="221"/>
      <c r="L29" s="274"/>
      <c r="M29" s="123"/>
      <c r="N29" s="123"/>
      <c r="O29" s="123"/>
      <c r="P29" s="123"/>
      <c r="Q29" s="123"/>
      <c r="R29" s="123"/>
    </row>
    <row r="30" spans="1:18" s="124" customFormat="1" ht="18.75">
      <c r="A30" s="183" t="s">
        <v>39</v>
      </c>
      <c r="B30" s="192" t="s">
        <v>147</v>
      </c>
      <c r="C30" s="183"/>
      <c r="D30" s="185"/>
      <c r="E30" s="215"/>
      <c r="F30" s="215"/>
      <c r="G30" s="378"/>
      <c r="H30" s="215"/>
      <c r="I30" s="378"/>
      <c r="J30" s="215"/>
      <c r="K30" s="221"/>
      <c r="L30" s="274"/>
      <c r="M30" s="123"/>
      <c r="N30" s="123"/>
      <c r="O30" s="123"/>
      <c r="P30" s="123"/>
      <c r="Q30" s="123"/>
      <c r="R30" s="123"/>
    </row>
    <row r="31" spans="1:18" s="124" customFormat="1" ht="18.75">
      <c r="A31" s="183" t="s">
        <v>144</v>
      </c>
      <c r="B31" s="192" t="s">
        <v>145</v>
      </c>
      <c r="C31" s="183" t="s">
        <v>63</v>
      </c>
      <c r="D31" s="185">
        <v>1</v>
      </c>
      <c r="E31" s="186">
        <v>9000</v>
      </c>
      <c r="F31" s="186">
        <v>1500</v>
      </c>
      <c r="G31" s="339">
        <v>1</v>
      </c>
      <c r="H31" s="234">
        <f>G31*E31</f>
        <v>9000</v>
      </c>
      <c r="I31" s="339">
        <f t="shared" ref="I31" si="5">G31</f>
        <v>1</v>
      </c>
      <c r="J31" s="234">
        <f>I31*F31</f>
        <v>1500</v>
      </c>
      <c r="K31" s="235">
        <f>J31+H31</f>
        <v>10500</v>
      </c>
      <c r="L31" s="274"/>
      <c r="M31" s="123"/>
      <c r="N31" s="123"/>
      <c r="O31" s="123"/>
      <c r="P31" s="123"/>
      <c r="Q31" s="123"/>
      <c r="R31" s="123"/>
    </row>
    <row r="32" spans="1:18" s="124" customFormat="1" ht="18.75">
      <c r="A32" s="183"/>
      <c r="B32" s="192"/>
      <c r="C32" s="183"/>
      <c r="D32" s="185"/>
      <c r="E32" s="215"/>
      <c r="F32" s="215"/>
      <c r="G32" s="378"/>
      <c r="H32" s="215"/>
      <c r="I32" s="378"/>
      <c r="J32" s="215"/>
      <c r="K32" s="221"/>
      <c r="L32" s="274"/>
      <c r="M32" s="123"/>
      <c r="N32" s="123"/>
      <c r="O32" s="123"/>
      <c r="P32" s="123"/>
      <c r="Q32" s="123"/>
      <c r="R32" s="123"/>
    </row>
    <row r="33" spans="1:18" s="124" customFormat="1" ht="18.75">
      <c r="A33" s="183" t="s">
        <v>115</v>
      </c>
      <c r="B33" s="192" t="s">
        <v>148</v>
      </c>
      <c r="C33" s="183"/>
      <c r="D33" s="185"/>
      <c r="E33" s="215"/>
      <c r="F33" s="215"/>
      <c r="G33" s="378"/>
      <c r="H33" s="215"/>
      <c r="I33" s="378"/>
      <c r="J33" s="215"/>
      <c r="K33" s="221"/>
      <c r="L33" s="274"/>
      <c r="M33" s="123"/>
      <c r="N33" s="123"/>
      <c r="O33" s="123"/>
      <c r="P33" s="123"/>
      <c r="Q33" s="123"/>
      <c r="R33" s="123"/>
    </row>
    <row r="34" spans="1:18" s="124" customFormat="1" ht="18.75">
      <c r="A34" s="183" t="s">
        <v>144</v>
      </c>
      <c r="B34" s="192" t="s">
        <v>145</v>
      </c>
      <c r="C34" s="183" t="s">
        <v>63</v>
      </c>
      <c r="D34" s="185">
        <v>1</v>
      </c>
      <c r="E34" s="186">
        <v>42000</v>
      </c>
      <c r="F34" s="186">
        <v>3000</v>
      </c>
      <c r="G34" s="339">
        <v>1</v>
      </c>
      <c r="H34" s="234">
        <f>G34*E34</f>
        <v>42000</v>
      </c>
      <c r="I34" s="339">
        <f t="shared" ref="I34" si="6">G34</f>
        <v>1</v>
      </c>
      <c r="J34" s="234">
        <f>I34*F34</f>
        <v>3000</v>
      </c>
      <c r="K34" s="235">
        <f>J34+H34</f>
        <v>45000</v>
      </c>
      <c r="L34" s="274"/>
      <c r="M34" s="123"/>
      <c r="N34" s="123"/>
      <c r="O34" s="123"/>
      <c r="P34" s="123"/>
      <c r="Q34" s="123"/>
      <c r="R34" s="123"/>
    </row>
    <row r="35" spans="1:18" s="124" customFormat="1" ht="18.75">
      <c r="A35" s="183"/>
      <c r="B35" s="192"/>
      <c r="C35" s="183"/>
      <c r="D35" s="185"/>
      <c r="E35" s="215"/>
      <c r="F35" s="215"/>
      <c r="G35" s="378"/>
      <c r="H35" s="215"/>
      <c r="I35" s="378"/>
      <c r="J35" s="215"/>
      <c r="K35" s="221"/>
      <c r="L35" s="274"/>
      <c r="M35" s="123"/>
      <c r="N35" s="123"/>
      <c r="O35" s="123"/>
      <c r="P35" s="123"/>
      <c r="Q35" s="123"/>
      <c r="R35" s="123"/>
    </row>
    <row r="36" spans="1:18" s="124" customFormat="1" ht="37.5">
      <c r="A36" s="183" t="s">
        <v>118</v>
      </c>
      <c r="B36" s="192" t="s">
        <v>149</v>
      </c>
      <c r="C36" s="183" t="s">
        <v>63</v>
      </c>
      <c r="D36" s="185">
        <v>1</v>
      </c>
      <c r="E36" s="186">
        <v>20000</v>
      </c>
      <c r="F36" s="186">
        <v>2000</v>
      </c>
      <c r="G36" s="339">
        <v>1</v>
      </c>
      <c r="H36" s="234">
        <f>G36*E36</f>
        <v>20000</v>
      </c>
      <c r="I36" s="339">
        <f t="shared" ref="I36" si="7">G36</f>
        <v>1</v>
      </c>
      <c r="J36" s="234">
        <f>I36*F36</f>
        <v>2000</v>
      </c>
      <c r="K36" s="235">
        <f>J36+H36</f>
        <v>22000</v>
      </c>
      <c r="L36" s="274"/>
      <c r="M36" s="123"/>
      <c r="N36" s="123"/>
      <c r="O36" s="123"/>
      <c r="P36" s="123"/>
      <c r="Q36" s="123"/>
      <c r="R36" s="123"/>
    </row>
    <row r="37" spans="1:18" s="124" customFormat="1" ht="18.75">
      <c r="A37" s="183"/>
      <c r="B37" s="192"/>
      <c r="C37" s="183"/>
      <c r="D37" s="185"/>
      <c r="E37" s="215"/>
      <c r="F37" s="215"/>
      <c r="G37" s="378"/>
      <c r="H37" s="215"/>
      <c r="I37" s="378"/>
      <c r="J37" s="215"/>
      <c r="K37" s="221"/>
      <c r="L37" s="274"/>
      <c r="M37" s="123"/>
      <c r="N37" s="123"/>
      <c r="O37" s="123"/>
      <c r="P37" s="123"/>
      <c r="Q37" s="123"/>
      <c r="R37" s="123"/>
    </row>
    <row r="38" spans="1:18" s="124" customFormat="1" ht="18.75">
      <c r="A38" s="183" t="s">
        <v>116</v>
      </c>
      <c r="B38" s="192" t="s">
        <v>150</v>
      </c>
      <c r="C38" s="183" t="s">
        <v>135</v>
      </c>
      <c r="D38" s="185">
        <v>1</v>
      </c>
      <c r="E38" s="186">
        <v>15000</v>
      </c>
      <c r="F38" s="186">
        <v>5000</v>
      </c>
      <c r="G38" s="339">
        <v>1</v>
      </c>
      <c r="H38" s="234">
        <f>G38*E38</f>
        <v>15000</v>
      </c>
      <c r="I38" s="339">
        <f t="shared" ref="I38" si="8">G38</f>
        <v>1</v>
      </c>
      <c r="J38" s="234">
        <f>I38*F38</f>
        <v>5000</v>
      </c>
      <c r="K38" s="235">
        <f>J38+H38</f>
        <v>20000</v>
      </c>
      <c r="L38" s="274"/>
      <c r="M38" s="123"/>
      <c r="N38" s="123"/>
      <c r="O38" s="123"/>
      <c r="P38" s="123"/>
      <c r="Q38" s="123"/>
      <c r="R38" s="123"/>
    </row>
    <row r="39" spans="1:18" s="124" customFormat="1" ht="18.75">
      <c r="A39" s="183"/>
      <c r="B39" s="192"/>
      <c r="C39" s="183"/>
      <c r="D39" s="185"/>
      <c r="E39" s="215"/>
      <c r="F39" s="215"/>
      <c r="G39" s="373"/>
      <c r="H39" s="215"/>
      <c r="I39" s="373"/>
      <c r="J39" s="215"/>
      <c r="K39" s="221"/>
      <c r="L39" s="274"/>
      <c r="M39" s="123"/>
      <c r="N39" s="123"/>
      <c r="O39" s="123"/>
      <c r="P39" s="123"/>
      <c r="Q39" s="123"/>
      <c r="R39" s="123"/>
    </row>
    <row r="40" spans="1:18" s="124" customFormat="1" ht="18.75">
      <c r="A40" s="198">
        <f>A22+0.1</f>
        <v>1.5000000000000004</v>
      </c>
      <c r="B40" s="176" t="s">
        <v>151</v>
      </c>
      <c r="C40" s="198"/>
      <c r="D40" s="200"/>
      <c r="E40" s="218"/>
      <c r="F40" s="218"/>
      <c r="G40" s="375"/>
      <c r="H40" s="218"/>
      <c r="I40" s="375"/>
      <c r="J40" s="218"/>
      <c r="K40" s="219"/>
      <c r="L40" s="274"/>
      <c r="M40" s="123"/>
      <c r="N40" s="123"/>
      <c r="O40" s="123"/>
      <c r="P40" s="123"/>
      <c r="Q40" s="123"/>
      <c r="R40" s="123"/>
    </row>
    <row r="41" spans="1:18" s="124" customFormat="1" ht="112.5">
      <c r="A41" s="237"/>
      <c r="B41" s="193" t="s">
        <v>152</v>
      </c>
      <c r="C41" s="183"/>
      <c r="D41" s="185"/>
      <c r="E41" s="215"/>
      <c r="F41" s="215"/>
      <c r="G41" s="373"/>
      <c r="H41" s="215"/>
      <c r="I41" s="373"/>
      <c r="J41" s="215"/>
      <c r="K41" s="216"/>
      <c r="L41" s="274"/>
      <c r="M41" s="123"/>
      <c r="N41" s="123"/>
      <c r="O41" s="123"/>
      <c r="P41" s="123"/>
      <c r="Q41" s="123"/>
      <c r="R41" s="123"/>
    </row>
    <row r="42" spans="1:18" s="124" customFormat="1" ht="18.75">
      <c r="A42" s="237"/>
      <c r="B42" s="194" t="s">
        <v>153</v>
      </c>
      <c r="C42" s="183"/>
      <c r="D42" s="185"/>
      <c r="E42" s="215"/>
      <c r="F42" s="215"/>
      <c r="G42" s="373"/>
      <c r="H42" s="215"/>
      <c r="I42" s="373"/>
      <c r="J42" s="215"/>
      <c r="K42" s="216"/>
      <c r="L42" s="274"/>
      <c r="M42" s="123"/>
      <c r="N42" s="123"/>
      <c r="O42" s="123"/>
      <c r="P42" s="123"/>
      <c r="Q42" s="123"/>
      <c r="R42" s="123"/>
    </row>
    <row r="43" spans="1:18" s="124" customFormat="1" ht="18.75">
      <c r="A43" s="183" t="s">
        <v>12</v>
      </c>
      <c r="B43" s="192" t="s">
        <v>145</v>
      </c>
      <c r="C43" s="183" t="s">
        <v>154</v>
      </c>
      <c r="D43" s="187">
        <v>25</v>
      </c>
      <c r="E43" s="186">
        <v>1580</v>
      </c>
      <c r="F43" s="186">
        <v>500</v>
      </c>
      <c r="G43" s="338">
        <v>23.3</v>
      </c>
      <c r="H43" s="234">
        <f>G43*E43</f>
        <v>36814</v>
      </c>
      <c r="I43" s="338">
        <f t="shared" ref="I43:I44" si="9">G43</f>
        <v>23.3</v>
      </c>
      <c r="J43" s="234">
        <f>I43*F43</f>
        <v>11650</v>
      </c>
      <c r="K43" s="235">
        <f>J43+H43</f>
        <v>48464</v>
      </c>
      <c r="L43" s="274"/>
      <c r="M43" s="123"/>
      <c r="N43" s="123"/>
      <c r="O43" s="123"/>
      <c r="P43" s="123"/>
      <c r="Q43" s="123"/>
      <c r="R43" s="123"/>
    </row>
    <row r="44" spans="1:18" s="124" customFormat="1" ht="18.75">
      <c r="A44" s="183" t="s">
        <v>11</v>
      </c>
      <c r="B44" s="192" t="s">
        <v>155</v>
      </c>
      <c r="C44" s="183" t="s">
        <v>154</v>
      </c>
      <c r="D44" s="187">
        <v>50</v>
      </c>
      <c r="E44" s="186">
        <v>2562</v>
      </c>
      <c r="F44" s="186">
        <v>580</v>
      </c>
      <c r="G44" s="338">
        <v>55.3</v>
      </c>
      <c r="H44" s="234">
        <f>G44*E44</f>
        <v>141678.6</v>
      </c>
      <c r="I44" s="338">
        <f t="shared" si="9"/>
        <v>55.3</v>
      </c>
      <c r="J44" s="234">
        <f>I44*F44</f>
        <v>32074</v>
      </c>
      <c r="K44" s="235">
        <f>J44+H44</f>
        <v>173752.6</v>
      </c>
      <c r="L44" s="274"/>
      <c r="M44" s="123"/>
      <c r="N44" s="123"/>
      <c r="O44" s="123"/>
      <c r="P44" s="123"/>
      <c r="Q44" s="123"/>
      <c r="R44" s="123"/>
    </row>
    <row r="45" spans="1:18" s="124" customFormat="1" ht="18.75">
      <c r="A45" s="237"/>
      <c r="B45" s="194" t="s">
        <v>156</v>
      </c>
      <c r="C45" s="183"/>
      <c r="D45" s="187"/>
      <c r="E45" s="215"/>
      <c r="F45" s="215"/>
      <c r="G45" s="376"/>
      <c r="H45" s="215"/>
      <c r="I45" s="376"/>
      <c r="J45" s="215"/>
      <c r="K45" s="216"/>
      <c r="L45" s="274"/>
      <c r="M45" s="123"/>
      <c r="N45" s="123"/>
      <c r="O45" s="123"/>
      <c r="P45" s="123"/>
      <c r="Q45" s="123"/>
      <c r="R45" s="123"/>
    </row>
    <row r="46" spans="1:18" s="124" customFormat="1" ht="18.75">
      <c r="A46" s="183" t="s">
        <v>11</v>
      </c>
      <c r="B46" s="192" t="s">
        <v>155</v>
      </c>
      <c r="C46" s="183" t="s">
        <v>154</v>
      </c>
      <c r="D46" s="187">
        <v>50</v>
      </c>
      <c r="E46" s="186">
        <v>2562</v>
      </c>
      <c r="F46" s="186">
        <v>580</v>
      </c>
      <c r="G46" s="338">
        <v>55.3</v>
      </c>
      <c r="H46" s="234">
        <f>G46*E46</f>
        <v>141678.6</v>
      </c>
      <c r="I46" s="338">
        <f t="shared" ref="I46" si="10">G46</f>
        <v>55.3</v>
      </c>
      <c r="J46" s="234">
        <f>I46*F46</f>
        <v>32074</v>
      </c>
      <c r="K46" s="235">
        <f>J46+H46</f>
        <v>173752.6</v>
      </c>
      <c r="L46" s="274"/>
      <c r="M46" s="123"/>
      <c r="N46" s="123"/>
      <c r="O46" s="123"/>
      <c r="P46" s="123"/>
      <c r="Q46" s="123"/>
      <c r="R46" s="123"/>
    </row>
    <row r="47" spans="1:18" s="124" customFormat="1" ht="18.75">
      <c r="A47" s="237"/>
      <c r="B47" s="188"/>
      <c r="C47" s="183"/>
      <c r="D47" s="185"/>
      <c r="E47" s="215"/>
      <c r="F47" s="215"/>
      <c r="G47" s="373"/>
      <c r="H47" s="215"/>
      <c r="I47" s="373"/>
      <c r="J47" s="215"/>
      <c r="K47" s="216"/>
      <c r="L47" s="274"/>
      <c r="M47" s="123"/>
      <c r="N47" s="123"/>
      <c r="O47" s="123"/>
      <c r="P47" s="123"/>
      <c r="Q47" s="123"/>
      <c r="R47" s="123"/>
    </row>
    <row r="48" spans="1:18" s="124" customFormat="1" ht="18.75">
      <c r="A48" s="198">
        <f>A40+0.1</f>
        <v>1.6000000000000005</v>
      </c>
      <c r="B48" s="176" t="s">
        <v>157</v>
      </c>
      <c r="C48" s="198"/>
      <c r="D48" s="200"/>
      <c r="E48" s="218"/>
      <c r="F48" s="218"/>
      <c r="G48" s="375"/>
      <c r="H48" s="218"/>
      <c r="I48" s="375"/>
      <c r="J48" s="218"/>
      <c r="K48" s="219"/>
      <c r="L48" s="274"/>
      <c r="M48" s="123"/>
      <c r="N48" s="123"/>
      <c r="O48" s="123"/>
      <c r="P48" s="123"/>
      <c r="Q48" s="123"/>
      <c r="R48" s="123"/>
    </row>
    <row r="49" spans="1:18" s="124" customFormat="1" ht="75">
      <c r="A49" s="237"/>
      <c r="B49" s="193" t="s">
        <v>158</v>
      </c>
      <c r="C49" s="183"/>
      <c r="D49" s="185"/>
      <c r="E49" s="215"/>
      <c r="F49" s="215"/>
      <c r="G49" s="373"/>
      <c r="H49" s="215"/>
      <c r="I49" s="373"/>
      <c r="J49" s="215"/>
      <c r="K49" s="216"/>
      <c r="L49" s="274"/>
      <c r="M49" s="123"/>
      <c r="N49" s="123"/>
      <c r="O49" s="123"/>
      <c r="P49" s="123"/>
      <c r="Q49" s="123"/>
      <c r="R49" s="123"/>
    </row>
    <row r="50" spans="1:18" s="124" customFormat="1" ht="18.75">
      <c r="A50" s="237"/>
      <c r="B50" s="194" t="s">
        <v>153</v>
      </c>
      <c r="C50" s="183"/>
      <c r="D50" s="185"/>
      <c r="E50" s="215"/>
      <c r="F50" s="215"/>
      <c r="G50" s="373"/>
      <c r="H50" s="215"/>
      <c r="I50" s="373"/>
      <c r="J50" s="215"/>
      <c r="K50" s="216"/>
      <c r="L50" s="274"/>
      <c r="M50" s="123"/>
      <c r="N50" s="123"/>
      <c r="O50" s="123"/>
      <c r="P50" s="123"/>
      <c r="Q50" s="123"/>
      <c r="R50" s="123"/>
    </row>
    <row r="51" spans="1:18" s="124" customFormat="1" ht="18.75">
      <c r="A51" s="183" t="s">
        <v>12</v>
      </c>
      <c r="B51" s="192" t="s">
        <v>145</v>
      </c>
      <c r="C51" s="183" t="s">
        <v>154</v>
      </c>
      <c r="D51" s="187">
        <f>D43</f>
        <v>25</v>
      </c>
      <c r="E51" s="186">
        <v>1100</v>
      </c>
      <c r="F51" s="186">
        <v>200</v>
      </c>
      <c r="G51" s="338">
        <v>23.3</v>
      </c>
      <c r="H51" s="234">
        <f t="shared" ref="H51:H52" si="11">G51*E51</f>
        <v>25630</v>
      </c>
      <c r="I51" s="338">
        <f t="shared" ref="I51:I52" si="12">G51</f>
        <v>23.3</v>
      </c>
      <c r="J51" s="234">
        <f t="shared" ref="J51:J52" si="13">I51*F51</f>
        <v>4660</v>
      </c>
      <c r="K51" s="235">
        <f t="shared" ref="K51:K52" si="14">J51+H51</f>
        <v>30290</v>
      </c>
      <c r="L51" s="274"/>
      <c r="M51" s="123"/>
      <c r="N51" s="123"/>
      <c r="O51" s="123"/>
      <c r="P51" s="123"/>
      <c r="Q51" s="123"/>
      <c r="R51" s="123"/>
    </row>
    <row r="52" spans="1:18" s="124" customFormat="1" ht="18.75">
      <c r="A52" s="183" t="s">
        <v>11</v>
      </c>
      <c r="B52" s="192" t="s">
        <v>155</v>
      </c>
      <c r="C52" s="183" t="s">
        <v>154</v>
      </c>
      <c r="D52" s="187">
        <f>D44</f>
        <v>50</v>
      </c>
      <c r="E52" s="186">
        <v>1250</v>
      </c>
      <c r="F52" s="186">
        <v>250</v>
      </c>
      <c r="G52" s="338">
        <v>55.3</v>
      </c>
      <c r="H52" s="234">
        <f t="shared" si="11"/>
        <v>69125</v>
      </c>
      <c r="I52" s="338">
        <f t="shared" si="12"/>
        <v>55.3</v>
      </c>
      <c r="J52" s="234">
        <f t="shared" si="13"/>
        <v>13825</v>
      </c>
      <c r="K52" s="235">
        <f t="shared" si="14"/>
        <v>82950</v>
      </c>
      <c r="L52" s="274"/>
      <c r="M52" s="123"/>
      <c r="N52" s="123"/>
      <c r="O52" s="123"/>
      <c r="P52" s="123"/>
      <c r="Q52" s="123"/>
      <c r="R52" s="123"/>
    </row>
    <row r="53" spans="1:18" s="124" customFormat="1" ht="18.75">
      <c r="A53" s="183"/>
      <c r="B53" s="192"/>
      <c r="C53" s="183"/>
      <c r="D53" s="185"/>
      <c r="E53" s="215"/>
      <c r="F53" s="215"/>
      <c r="G53" s="373"/>
      <c r="H53" s="215"/>
      <c r="I53" s="373"/>
      <c r="J53" s="215"/>
      <c r="K53" s="221"/>
      <c r="L53" s="274"/>
      <c r="M53" s="123"/>
      <c r="N53" s="123"/>
      <c r="O53" s="123"/>
      <c r="P53" s="123"/>
      <c r="Q53" s="123"/>
      <c r="R53" s="123"/>
    </row>
    <row r="54" spans="1:18" s="124" customFormat="1" ht="18.75">
      <c r="A54" s="198">
        <f>A48+0.1</f>
        <v>1.7000000000000006</v>
      </c>
      <c r="B54" s="176" t="s">
        <v>159</v>
      </c>
      <c r="C54" s="198"/>
      <c r="D54" s="200"/>
      <c r="E54" s="218"/>
      <c r="F54" s="218"/>
      <c r="G54" s="375"/>
      <c r="H54" s="218"/>
      <c r="I54" s="375"/>
      <c r="J54" s="218"/>
      <c r="K54" s="219"/>
      <c r="L54" s="274"/>
      <c r="M54" s="123"/>
      <c r="N54" s="123"/>
      <c r="O54" s="123"/>
      <c r="P54" s="123"/>
      <c r="Q54" s="123"/>
      <c r="R54" s="123"/>
    </row>
    <row r="55" spans="1:18" s="124" customFormat="1" ht="75">
      <c r="A55" s="237"/>
      <c r="B55" s="196" t="s">
        <v>160</v>
      </c>
      <c r="C55" s="183"/>
      <c r="D55" s="185"/>
      <c r="E55" s="215"/>
      <c r="F55" s="215"/>
      <c r="G55" s="373"/>
      <c r="H55" s="215"/>
      <c r="I55" s="373"/>
      <c r="J55" s="215"/>
      <c r="K55" s="216"/>
      <c r="L55" s="274"/>
      <c r="M55" s="123"/>
      <c r="N55" s="123"/>
      <c r="O55" s="123"/>
      <c r="P55" s="123"/>
      <c r="Q55" s="123"/>
      <c r="R55" s="123"/>
    </row>
    <row r="56" spans="1:18" s="124" customFormat="1" ht="18.75">
      <c r="A56" s="183" t="s">
        <v>12</v>
      </c>
      <c r="B56" s="192" t="s">
        <v>145</v>
      </c>
      <c r="C56" s="183" t="s">
        <v>154</v>
      </c>
      <c r="D56" s="187">
        <v>12</v>
      </c>
      <c r="E56" s="186">
        <v>500</v>
      </c>
      <c r="F56" s="186">
        <v>200</v>
      </c>
      <c r="G56" s="415">
        <v>9.1</v>
      </c>
      <c r="H56" s="234">
        <f t="shared" ref="H56:H57" si="15">G56*E56</f>
        <v>4550</v>
      </c>
      <c r="I56" s="336">
        <f t="shared" ref="I56:I57" si="16">G56</f>
        <v>9.1</v>
      </c>
      <c r="J56" s="234">
        <f t="shared" ref="J56:J57" si="17">I56*F56</f>
        <v>1820</v>
      </c>
      <c r="K56" s="235">
        <f t="shared" ref="K56:K57" si="18">J56+H56</f>
        <v>6370</v>
      </c>
      <c r="L56" s="274"/>
      <c r="M56" s="123"/>
      <c r="N56" s="123"/>
      <c r="O56" s="123"/>
      <c r="P56" s="123"/>
      <c r="Q56" s="123"/>
      <c r="R56" s="123"/>
    </row>
    <row r="57" spans="1:18" s="124" customFormat="1" ht="18.75">
      <c r="A57" s="183" t="s">
        <v>11</v>
      </c>
      <c r="B57" s="192" t="s">
        <v>161</v>
      </c>
      <c r="C57" s="183" t="s">
        <v>154</v>
      </c>
      <c r="D57" s="187">
        <v>15</v>
      </c>
      <c r="E57" s="186">
        <v>780</v>
      </c>
      <c r="F57" s="186">
        <v>250</v>
      </c>
      <c r="G57" s="415">
        <v>8.8000000000000007</v>
      </c>
      <c r="H57" s="234">
        <f t="shared" si="15"/>
        <v>6864.0000000000009</v>
      </c>
      <c r="I57" s="336">
        <f t="shared" si="16"/>
        <v>8.8000000000000007</v>
      </c>
      <c r="J57" s="234">
        <f t="shared" si="17"/>
        <v>2200</v>
      </c>
      <c r="K57" s="235">
        <f t="shared" si="18"/>
        <v>9064</v>
      </c>
      <c r="L57" s="274"/>
      <c r="M57" s="123"/>
      <c r="N57" s="123"/>
      <c r="O57" s="123"/>
      <c r="P57" s="123"/>
      <c r="Q57" s="123"/>
      <c r="R57" s="123"/>
    </row>
    <row r="58" spans="1:18" s="124" customFormat="1" ht="18.75">
      <c r="A58" s="183"/>
      <c r="B58" s="197"/>
      <c r="C58" s="183"/>
      <c r="D58" s="185"/>
      <c r="E58" s="186"/>
      <c r="F58" s="186"/>
      <c r="G58" s="373"/>
      <c r="H58" s="186"/>
      <c r="I58" s="373"/>
      <c r="J58" s="186"/>
      <c r="K58" s="224"/>
      <c r="L58" s="274"/>
      <c r="M58" s="123"/>
      <c r="N58" s="123"/>
      <c r="O58" s="123"/>
      <c r="P58" s="123"/>
      <c r="Q58" s="123"/>
      <c r="R58" s="123"/>
    </row>
    <row r="59" spans="1:18" s="124" customFormat="1" ht="18.75">
      <c r="A59" s="198">
        <f>A54+0.1</f>
        <v>1.8000000000000007</v>
      </c>
      <c r="B59" s="176" t="s">
        <v>162</v>
      </c>
      <c r="C59" s="198"/>
      <c r="D59" s="200"/>
      <c r="E59" s="201"/>
      <c r="F59" s="201"/>
      <c r="G59" s="375"/>
      <c r="H59" s="201"/>
      <c r="I59" s="375"/>
      <c r="J59" s="201"/>
      <c r="K59" s="202"/>
      <c r="L59" s="274"/>
      <c r="M59" s="123"/>
      <c r="N59" s="123"/>
      <c r="O59" s="123"/>
      <c r="P59" s="123"/>
      <c r="Q59" s="123"/>
      <c r="R59" s="123"/>
    </row>
    <row r="60" spans="1:18" s="124" customFormat="1" ht="56.25">
      <c r="A60" s="237"/>
      <c r="B60" s="180" t="s">
        <v>163</v>
      </c>
      <c r="C60" s="183"/>
      <c r="D60" s="185"/>
      <c r="E60" s="186"/>
      <c r="F60" s="186"/>
      <c r="G60" s="373"/>
      <c r="H60" s="186"/>
      <c r="I60" s="373"/>
      <c r="J60" s="186"/>
      <c r="K60" s="224"/>
      <c r="L60" s="274"/>
      <c r="M60" s="123"/>
      <c r="N60" s="123"/>
      <c r="O60" s="123"/>
      <c r="P60" s="123"/>
      <c r="Q60" s="123"/>
      <c r="R60" s="123"/>
    </row>
    <row r="61" spans="1:18" s="124" customFormat="1" ht="18.75">
      <c r="A61" s="183" t="s">
        <v>12</v>
      </c>
      <c r="B61" s="192" t="s">
        <v>164</v>
      </c>
      <c r="C61" s="183" t="s">
        <v>132</v>
      </c>
      <c r="D61" s="187">
        <v>2</v>
      </c>
      <c r="E61" s="186">
        <v>19500</v>
      </c>
      <c r="F61" s="186">
        <v>2000</v>
      </c>
      <c r="G61" s="339">
        <v>2</v>
      </c>
      <c r="H61" s="234">
        <f>G61*E61</f>
        <v>39000</v>
      </c>
      <c r="I61" s="339">
        <f t="shared" ref="I61" si="19">G61</f>
        <v>2</v>
      </c>
      <c r="J61" s="234">
        <f>I61*F61</f>
        <v>4000</v>
      </c>
      <c r="K61" s="235">
        <f>J61+H61</f>
        <v>43000</v>
      </c>
      <c r="L61" s="274"/>
      <c r="M61" s="123"/>
      <c r="N61" s="123"/>
      <c r="O61" s="123"/>
      <c r="P61" s="123"/>
      <c r="Q61" s="123"/>
      <c r="R61" s="123"/>
    </row>
    <row r="62" spans="1:18" s="124" customFormat="1" ht="18.75">
      <c r="A62" s="237"/>
      <c r="B62" s="188"/>
      <c r="C62" s="183"/>
      <c r="D62" s="185"/>
      <c r="E62" s="186"/>
      <c r="F62" s="186"/>
      <c r="G62" s="373"/>
      <c r="H62" s="186"/>
      <c r="I62" s="373"/>
      <c r="J62" s="186"/>
      <c r="K62" s="224"/>
      <c r="L62" s="274"/>
      <c r="M62" s="123"/>
      <c r="N62" s="123"/>
      <c r="O62" s="123"/>
      <c r="P62" s="123"/>
      <c r="Q62" s="123"/>
      <c r="R62" s="123"/>
    </row>
    <row r="63" spans="1:18" s="137" customFormat="1" ht="18.75">
      <c r="A63" s="198">
        <f>A59+0.1</f>
        <v>1.9000000000000008</v>
      </c>
      <c r="B63" s="199" t="s">
        <v>165</v>
      </c>
      <c r="C63" s="198"/>
      <c r="D63" s="200"/>
      <c r="E63" s="201"/>
      <c r="F63" s="201"/>
      <c r="G63" s="375"/>
      <c r="H63" s="201"/>
      <c r="I63" s="375"/>
      <c r="J63" s="201"/>
      <c r="K63" s="202"/>
      <c r="L63" s="274"/>
      <c r="M63" s="141"/>
      <c r="N63" s="141"/>
      <c r="O63" s="141"/>
      <c r="P63" s="141"/>
      <c r="Q63" s="141"/>
      <c r="R63" s="141"/>
    </row>
    <row r="64" spans="1:18" s="124" customFormat="1" ht="93.75">
      <c r="A64" s="183"/>
      <c r="B64" s="193" t="s">
        <v>166</v>
      </c>
      <c r="C64" s="183" t="s">
        <v>122</v>
      </c>
      <c r="D64" s="185">
        <v>610</v>
      </c>
      <c r="E64" s="186">
        <v>3100</v>
      </c>
      <c r="F64" s="186">
        <v>650</v>
      </c>
      <c r="G64" s="336">
        <v>775.32</v>
      </c>
      <c r="H64" s="234">
        <f>G64*E64</f>
        <v>2403492</v>
      </c>
      <c r="I64" s="336">
        <f t="shared" ref="I64" si="20">G64</f>
        <v>775.32</v>
      </c>
      <c r="J64" s="234">
        <f>I64*F64</f>
        <v>503958.00000000006</v>
      </c>
      <c r="K64" s="235">
        <f>J64+H64</f>
        <v>2907450</v>
      </c>
      <c r="L64" s="274"/>
      <c r="M64" s="123"/>
      <c r="N64" s="123"/>
      <c r="O64" s="123"/>
      <c r="P64" s="123"/>
      <c r="Q64" s="123"/>
      <c r="R64" s="123"/>
    </row>
    <row r="65" spans="1:18" s="124" customFormat="1" ht="18.75">
      <c r="A65" s="237"/>
      <c r="B65" s="188"/>
      <c r="C65" s="183"/>
      <c r="D65" s="185"/>
      <c r="E65" s="186"/>
      <c r="F65" s="186"/>
      <c r="G65" s="373"/>
      <c r="H65" s="186"/>
      <c r="I65" s="373"/>
      <c r="J65" s="186"/>
      <c r="K65" s="224"/>
      <c r="L65" s="274"/>
      <c r="M65" s="123"/>
      <c r="N65" s="123"/>
      <c r="O65" s="123"/>
      <c r="P65" s="123"/>
      <c r="Q65" s="123"/>
      <c r="R65" s="123"/>
    </row>
    <row r="66" spans="1:18" s="137" customFormat="1" ht="18.75">
      <c r="A66" s="203">
        <f>A63-0.8</f>
        <v>1.1000000000000008</v>
      </c>
      <c r="B66" s="199" t="s">
        <v>167</v>
      </c>
      <c r="C66" s="198"/>
      <c r="D66" s="200"/>
      <c r="E66" s="201"/>
      <c r="F66" s="201"/>
      <c r="G66" s="375"/>
      <c r="H66" s="201"/>
      <c r="I66" s="375"/>
      <c r="J66" s="201"/>
      <c r="K66" s="202"/>
      <c r="L66" s="274"/>
      <c r="M66" s="141"/>
      <c r="N66" s="141"/>
      <c r="O66" s="141"/>
      <c r="P66" s="141"/>
      <c r="Q66" s="141"/>
      <c r="R66" s="141"/>
    </row>
    <row r="67" spans="1:18" s="124" customFormat="1" ht="56.25">
      <c r="A67" s="183"/>
      <c r="B67" s="193" t="s">
        <v>168</v>
      </c>
      <c r="C67" s="183" t="s">
        <v>122</v>
      </c>
      <c r="D67" s="185">
        <v>610</v>
      </c>
      <c r="E67" s="186">
        <v>2650</v>
      </c>
      <c r="F67" s="186">
        <v>400</v>
      </c>
      <c r="G67" s="336">
        <v>756.82</v>
      </c>
      <c r="H67" s="234">
        <f>G67*E67</f>
        <v>2005573.0000000002</v>
      </c>
      <c r="I67" s="336">
        <f t="shared" ref="I67" si="21">G67</f>
        <v>756.82</v>
      </c>
      <c r="J67" s="234">
        <f>I67*F67</f>
        <v>302728</v>
      </c>
      <c r="K67" s="235">
        <f>J67+H67</f>
        <v>2308301</v>
      </c>
      <c r="L67" s="274"/>
      <c r="M67" s="123"/>
      <c r="N67" s="123"/>
      <c r="O67" s="123"/>
      <c r="P67" s="123"/>
      <c r="Q67" s="123"/>
      <c r="R67" s="123"/>
    </row>
    <row r="68" spans="1:18" s="124" customFormat="1" ht="18.75">
      <c r="A68" s="183"/>
      <c r="B68" s="204"/>
      <c r="C68" s="183"/>
      <c r="D68" s="185"/>
      <c r="E68" s="186"/>
      <c r="F68" s="186"/>
      <c r="G68" s="373"/>
      <c r="H68" s="186"/>
      <c r="I68" s="373"/>
      <c r="J68" s="186"/>
      <c r="K68" s="224"/>
      <c r="L68" s="274"/>
      <c r="M68" s="123"/>
      <c r="N68" s="123"/>
      <c r="O68" s="123"/>
      <c r="P68" s="123"/>
      <c r="Q68" s="123"/>
      <c r="R68" s="123"/>
    </row>
    <row r="69" spans="1:18" s="137" customFormat="1" ht="18.75">
      <c r="A69" s="203">
        <f>A66+0.01</f>
        <v>1.1100000000000008</v>
      </c>
      <c r="B69" s="199" t="s">
        <v>169</v>
      </c>
      <c r="C69" s="205"/>
      <c r="D69" s="200"/>
      <c r="E69" s="201"/>
      <c r="F69" s="201"/>
      <c r="G69" s="375"/>
      <c r="H69" s="201"/>
      <c r="I69" s="375"/>
      <c r="J69" s="201"/>
      <c r="K69" s="202"/>
      <c r="L69" s="274"/>
      <c r="M69" s="141"/>
      <c r="N69" s="141"/>
      <c r="O69" s="141"/>
      <c r="P69" s="141"/>
      <c r="Q69" s="141"/>
      <c r="R69" s="141"/>
    </row>
    <row r="70" spans="1:18" s="124" customFormat="1" ht="56.25">
      <c r="A70" s="183"/>
      <c r="B70" s="180" t="s">
        <v>170</v>
      </c>
      <c r="C70" s="183" t="s">
        <v>122</v>
      </c>
      <c r="D70" s="185">
        <v>60</v>
      </c>
      <c r="E70" s="186">
        <v>2000</v>
      </c>
      <c r="F70" s="186">
        <v>400</v>
      </c>
      <c r="G70" s="418">
        <v>51.97</v>
      </c>
      <c r="H70" s="234">
        <f>G70*E70</f>
        <v>103940</v>
      </c>
      <c r="I70" s="336">
        <f t="shared" ref="I70" si="22">G70</f>
        <v>51.97</v>
      </c>
      <c r="J70" s="234">
        <f>I70*F70</f>
        <v>20788</v>
      </c>
      <c r="K70" s="235">
        <f>J70+H70</f>
        <v>124728</v>
      </c>
      <c r="L70" s="416"/>
      <c r="M70" s="123"/>
      <c r="N70" s="123"/>
      <c r="O70" s="123"/>
      <c r="P70" s="123"/>
      <c r="Q70" s="123"/>
      <c r="R70" s="123"/>
    </row>
    <row r="71" spans="1:18" s="124" customFormat="1" ht="18.75">
      <c r="A71" s="183"/>
      <c r="B71" s="206"/>
      <c r="C71" s="183"/>
      <c r="D71" s="185"/>
      <c r="E71" s="186"/>
      <c r="F71" s="186"/>
      <c r="G71" s="373"/>
      <c r="H71" s="186"/>
      <c r="I71" s="373"/>
      <c r="J71" s="186"/>
      <c r="K71" s="223"/>
      <c r="L71" s="274"/>
      <c r="M71" s="123"/>
      <c r="N71" s="123"/>
      <c r="O71" s="123"/>
      <c r="P71" s="123"/>
      <c r="Q71" s="123"/>
      <c r="R71" s="123"/>
    </row>
    <row r="72" spans="1:18" s="137" customFormat="1" ht="18.75">
      <c r="A72" s="203">
        <f>A69+0.01</f>
        <v>1.1200000000000008</v>
      </c>
      <c r="B72" s="207" t="s">
        <v>171</v>
      </c>
      <c r="C72" s="198"/>
      <c r="D72" s="200"/>
      <c r="E72" s="201"/>
      <c r="F72" s="201"/>
      <c r="G72" s="375"/>
      <c r="H72" s="201"/>
      <c r="I72" s="375"/>
      <c r="J72" s="201"/>
      <c r="K72" s="202"/>
      <c r="L72" s="274"/>
      <c r="M72" s="141"/>
      <c r="N72" s="141"/>
      <c r="O72" s="141"/>
      <c r="P72" s="141"/>
      <c r="Q72" s="141"/>
      <c r="R72" s="141"/>
    </row>
    <row r="73" spans="1:18" s="124" customFormat="1" ht="75">
      <c r="A73" s="183"/>
      <c r="B73" s="193" t="s">
        <v>172</v>
      </c>
      <c r="C73" s="183"/>
      <c r="D73" s="185"/>
      <c r="E73" s="186"/>
      <c r="F73" s="186"/>
      <c r="G73" s="373"/>
      <c r="H73" s="186"/>
      <c r="I73" s="373"/>
      <c r="J73" s="186"/>
      <c r="K73" s="223"/>
      <c r="L73" s="274"/>
      <c r="M73" s="123"/>
      <c r="N73" s="123"/>
      <c r="O73" s="123"/>
      <c r="P73" s="123"/>
      <c r="Q73" s="123"/>
      <c r="R73" s="123"/>
    </row>
    <row r="74" spans="1:18" s="124" customFormat="1" ht="18.75">
      <c r="A74" s="183" t="s">
        <v>12</v>
      </c>
      <c r="B74" s="192" t="s">
        <v>173</v>
      </c>
      <c r="C74" s="183"/>
      <c r="D74" s="185"/>
      <c r="E74" s="186"/>
      <c r="F74" s="186"/>
      <c r="G74" s="373"/>
      <c r="H74" s="186"/>
      <c r="I74" s="373"/>
      <c r="J74" s="186"/>
      <c r="K74" s="223"/>
      <c r="L74" s="274"/>
      <c r="M74" s="123"/>
      <c r="N74" s="123"/>
      <c r="O74" s="123"/>
      <c r="P74" s="123"/>
      <c r="Q74" s="123"/>
      <c r="R74" s="123"/>
    </row>
    <row r="75" spans="1:18" s="124" customFormat="1" ht="18.75">
      <c r="A75" s="183" t="s">
        <v>144</v>
      </c>
      <c r="B75" s="192" t="s">
        <v>174</v>
      </c>
      <c r="C75" s="183" t="s">
        <v>132</v>
      </c>
      <c r="D75" s="185">
        <v>3</v>
      </c>
      <c r="E75" s="186">
        <v>3055</v>
      </c>
      <c r="F75" s="186">
        <v>500</v>
      </c>
      <c r="G75" s="336">
        <v>3</v>
      </c>
      <c r="H75" s="234">
        <f t="shared" ref="H75:H78" si="23">G75*E75</f>
        <v>9165</v>
      </c>
      <c r="I75" s="336">
        <f t="shared" ref="I75:I78" si="24">G75</f>
        <v>3</v>
      </c>
      <c r="J75" s="234">
        <f t="shared" ref="J75:J78" si="25">I75*F75</f>
        <v>1500</v>
      </c>
      <c r="K75" s="235">
        <f t="shared" ref="K75:K78" si="26">J75+H75</f>
        <v>10665</v>
      </c>
      <c r="L75" s="274"/>
      <c r="M75" s="123"/>
      <c r="N75" s="123"/>
      <c r="O75" s="123"/>
      <c r="P75" s="123"/>
      <c r="Q75" s="123"/>
      <c r="R75" s="123"/>
    </row>
    <row r="76" spans="1:18" s="124" customFormat="1" ht="18.75">
      <c r="A76" s="183" t="s">
        <v>175</v>
      </c>
      <c r="B76" s="192" t="s">
        <v>176</v>
      </c>
      <c r="C76" s="183" t="s">
        <v>132</v>
      </c>
      <c r="D76" s="185">
        <v>15</v>
      </c>
      <c r="E76" s="186">
        <v>3705</v>
      </c>
      <c r="F76" s="186">
        <v>500</v>
      </c>
      <c r="G76" s="336">
        <v>11</v>
      </c>
      <c r="H76" s="234">
        <f t="shared" si="23"/>
        <v>40755</v>
      </c>
      <c r="I76" s="336">
        <f t="shared" si="24"/>
        <v>11</v>
      </c>
      <c r="J76" s="234">
        <f t="shared" si="25"/>
        <v>5500</v>
      </c>
      <c r="K76" s="235">
        <f t="shared" si="26"/>
        <v>46255</v>
      </c>
      <c r="L76" s="274"/>
      <c r="M76" s="123"/>
      <c r="N76" s="123"/>
      <c r="O76" s="123"/>
      <c r="P76" s="123"/>
      <c r="Q76" s="123"/>
      <c r="R76" s="123"/>
    </row>
    <row r="77" spans="1:18" s="124" customFormat="1" ht="18.75">
      <c r="A77" s="183" t="s">
        <v>177</v>
      </c>
      <c r="B77" s="192" t="s">
        <v>178</v>
      </c>
      <c r="C77" s="183" t="s">
        <v>132</v>
      </c>
      <c r="D77" s="185">
        <v>20</v>
      </c>
      <c r="E77" s="186">
        <v>8214</v>
      </c>
      <c r="F77" s="186">
        <v>500</v>
      </c>
      <c r="G77" s="336">
        <v>21</v>
      </c>
      <c r="H77" s="234">
        <f t="shared" si="23"/>
        <v>172494</v>
      </c>
      <c r="I77" s="336">
        <f t="shared" si="24"/>
        <v>21</v>
      </c>
      <c r="J77" s="234">
        <f t="shared" si="25"/>
        <v>10500</v>
      </c>
      <c r="K77" s="235">
        <f t="shared" si="26"/>
        <v>182994</v>
      </c>
      <c r="L77" s="274"/>
      <c r="M77" s="123"/>
      <c r="N77" s="123"/>
      <c r="O77" s="123"/>
      <c r="P77" s="123"/>
      <c r="Q77" s="123"/>
      <c r="R77" s="123"/>
    </row>
    <row r="78" spans="1:18" s="124" customFormat="1" ht="18.75">
      <c r="A78" s="183" t="s">
        <v>179</v>
      </c>
      <c r="B78" s="192" t="s">
        <v>180</v>
      </c>
      <c r="C78" s="183" t="s">
        <v>132</v>
      </c>
      <c r="D78" s="185">
        <v>6</v>
      </c>
      <c r="E78" s="186">
        <v>4680</v>
      </c>
      <c r="F78" s="186">
        <v>500</v>
      </c>
      <c r="G78" s="336">
        <v>3</v>
      </c>
      <c r="H78" s="234">
        <f t="shared" si="23"/>
        <v>14040</v>
      </c>
      <c r="I78" s="336">
        <f t="shared" si="24"/>
        <v>3</v>
      </c>
      <c r="J78" s="234">
        <f t="shared" si="25"/>
        <v>1500</v>
      </c>
      <c r="K78" s="235">
        <f t="shared" si="26"/>
        <v>15540</v>
      </c>
      <c r="L78" s="274"/>
      <c r="M78" s="123"/>
      <c r="N78" s="123"/>
      <c r="O78" s="123"/>
      <c r="P78" s="123"/>
      <c r="Q78" s="123"/>
      <c r="R78" s="123"/>
    </row>
    <row r="79" spans="1:18" s="124" customFormat="1" ht="18.75">
      <c r="A79" s="183"/>
      <c r="B79" s="206"/>
      <c r="C79" s="183"/>
      <c r="D79" s="185"/>
      <c r="E79" s="186"/>
      <c r="F79" s="186"/>
      <c r="G79" s="373"/>
      <c r="H79" s="186"/>
      <c r="I79" s="373"/>
      <c r="J79" s="186"/>
      <c r="K79" s="223"/>
      <c r="L79" s="274"/>
      <c r="M79" s="123"/>
      <c r="N79" s="123"/>
      <c r="O79" s="123"/>
      <c r="P79" s="123"/>
      <c r="Q79" s="123"/>
      <c r="R79" s="123"/>
    </row>
    <row r="80" spans="1:18" s="124" customFormat="1" ht="18.75">
      <c r="A80" s="183" t="s">
        <v>11</v>
      </c>
      <c r="B80" s="192" t="s">
        <v>181</v>
      </c>
      <c r="C80" s="183"/>
      <c r="D80" s="185"/>
      <c r="E80" s="186"/>
      <c r="F80" s="186"/>
      <c r="G80" s="373"/>
      <c r="H80" s="186"/>
      <c r="I80" s="373"/>
      <c r="J80" s="186"/>
      <c r="K80" s="223"/>
      <c r="L80" s="274"/>
      <c r="M80" s="123"/>
      <c r="N80" s="123"/>
      <c r="O80" s="123"/>
      <c r="P80" s="123"/>
      <c r="Q80" s="123"/>
      <c r="R80" s="123"/>
    </row>
    <row r="81" spans="1:18" s="137" customFormat="1" ht="18.75">
      <c r="A81" s="183" t="s">
        <v>144</v>
      </c>
      <c r="B81" s="184" t="s">
        <v>182</v>
      </c>
      <c r="C81" s="183" t="s">
        <v>63</v>
      </c>
      <c r="D81" s="185">
        <v>1</v>
      </c>
      <c r="E81" s="186">
        <v>1625</v>
      </c>
      <c r="F81" s="186">
        <v>500</v>
      </c>
      <c r="G81" s="336">
        <v>1</v>
      </c>
      <c r="H81" s="234">
        <f t="shared" ref="H81:H83" si="27">G81*E81</f>
        <v>1625</v>
      </c>
      <c r="I81" s="336">
        <f t="shared" ref="I81:I83" si="28">G81</f>
        <v>1</v>
      </c>
      <c r="J81" s="234">
        <f t="shared" ref="J81:J83" si="29">I81*F81</f>
        <v>500</v>
      </c>
      <c r="K81" s="235">
        <f t="shared" ref="K81:K83" si="30">J81+H81</f>
        <v>2125</v>
      </c>
      <c r="L81" s="274"/>
      <c r="M81" s="141"/>
      <c r="N81" s="123"/>
      <c r="O81" s="141"/>
      <c r="P81" s="141"/>
      <c r="Q81" s="141"/>
      <c r="R81" s="141"/>
    </row>
    <row r="82" spans="1:18" s="137" customFormat="1" ht="18.75">
      <c r="A82" s="183" t="s">
        <v>175</v>
      </c>
      <c r="B82" s="184" t="s">
        <v>183</v>
      </c>
      <c r="C82" s="183" t="s">
        <v>63</v>
      </c>
      <c r="D82" s="185">
        <v>1</v>
      </c>
      <c r="E82" s="186">
        <v>2340</v>
      </c>
      <c r="F82" s="186">
        <v>500</v>
      </c>
      <c r="G82" s="336">
        <v>1</v>
      </c>
      <c r="H82" s="234">
        <f t="shared" si="27"/>
        <v>2340</v>
      </c>
      <c r="I82" s="336">
        <f t="shared" si="28"/>
        <v>1</v>
      </c>
      <c r="J82" s="234">
        <f t="shared" si="29"/>
        <v>500</v>
      </c>
      <c r="K82" s="235">
        <f t="shared" si="30"/>
        <v>2840</v>
      </c>
      <c r="L82" s="274"/>
      <c r="M82" s="141"/>
      <c r="N82" s="123"/>
      <c r="O82" s="141"/>
      <c r="P82" s="141"/>
      <c r="Q82" s="141"/>
      <c r="R82" s="141"/>
    </row>
    <row r="83" spans="1:18" s="137" customFormat="1" ht="18.75">
      <c r="A83" s="183" t="s">
        <v>177</v>
      </c>
      <c r="B83" s="184" t="s">
        <v>184</v>
      </c>
      <c r="C83" s="183" t="s">
        <v>63</v>
      </c>
      <c r="D83" s="185">
        <v>1</v>
      </c>
      <c r="E83" s="186">
        <v>4680</v>
      </c>
      <c r="F83" s="186">
        <v>500</v>
      </c>
      <c r="G83" s="336">
        <v>1</v>
      </c>
      <c r="H83" s="234">
        <f t="shared" si="27"/>
        <v>4680</v>
      </c>
      <c r="I83" s="336">
        <f t="shared" si="28"/>
        <v>1</v>
      </c>
      <c r="J83" s="234">
        <f t="shared" si="29"/>
        <v>500</v>
      </c>
      <c r="K83" s="235">
        <f t="shared" si="30"/>
        <v>5180</v>
      </c>
      <c r="L83" s="274"/>
      <c r="M83" s="141"/>
      <c r="N83" s="123"/>
      <c r="O83" s="141"/>
      <c r="P83" s="141"/>
      <c r="Q83" s="141"/>
      <c r="R83" s="141"/>
    </row>
    <row r="84" spans="1:18" s="124" customFormat="1" ht="18.75">
      <c r="A84" s="183"/>
      <c r="B84" s="206"/>
      <c r="C84" s="183"/>
      <c r="D84" s="185"/>
      <c r="E84" s="186"/>
      <c r="F84" s="186"/>
      <c r="G84" s="373"/>
      <c r="H84" s="186"/>
      <c r="I84" s="373"/>
      <c r="J84" s="186"/>
      <c r="K84" s="223"/>
      <c r="L84" s="274"/>
      <c r="M84" s="123"/>
      <c r="N84" s="123"/>
      <c r="O84" s="123"/>
      <c r="P84" s="123"/>
      <c r="Q84" s="123"/>
      <c r="R84" s="123"/>
    </row>
    <row r="85" spans="1:18" s="124" customFormat="1" ht="18.75">
      <c r="A85" s="183" t="s">
        <v>11</v>
      </c>
      <c r="B85" s="192" t="s">
        <v>185</v>
      </c>
      <c r="C85" s="183"/>
      <c r="D85" s="185"/>
      <c r="E85" s="186"/>
      <c r="F85" s="186"/>
      <c r="G85" s="373"/>
      <c r="H85" s="186"/>
      <c r="I85" s="373"/>
      <c r="J85" s="186"/>
      <c r="K85" s="223"/>
      <c r="L85" s="274"/>
      <c r="M85" s="123"/>
      <c r="N85" s="123"/>
      <c r="O85" s="123"/>
      <c r="P85" s="123"/>
      <c r="Q85" s="123"/>
      <c r="R85" s="123"/>
    </row>
    <row r="86" spans="1:18" s="137" customFormat="1" ht="18.75">
      <c r="A86" s="183" t="s">
        <v>144</v>
      </c>
      <c r="B86" s="184" t="s">
        <v>186</v>
      </c>
      <c r="C86" s="183" t="s">
        <v>63</v>
      </c>
      <c r="D86" s="185">
        <v>1</v>
      </c>
      <c r="E86" s="186">
        <v>2000</v>
      </c>
      <c r="F86" s="186">
        <v>400</v>
      </c>
      <c r="G86" s="336">
        <v>1</v>
      </c>
      <c r="H86" s="234">
        <f t="shared" ref="H86:H93" si="31">G86*E86</f>
        <v>2000</v>
      </c>
      <c r="I86" s="336">
        <f t="shared" ref="I86:I93" si="32">G86</f>
        <v>1</v>
      </c>
      <c r="J86" s="234">
        <f t="shared" ref="J86:J93" si="33">I86*F86</f>
        <v>400</v>
      </c>
      <c r="K86" s="235">
        <f t="shared" ref="K86:K93" si="34">J86+H86</f>
        <v>2400</v>
      </c>
      <c r="L86" s="274"/>
      <c r="M86" s="141"/>
      <c r="N86" s="141"/>
      <c r="O86" s="141"/>
      <c r="P86" s="141"/>
      <c r="Q86" s="141"/>
      <c r="R86" s="141"/>
    </row>
    <row r="87" spans="1:18" s="137" customFormat="1" ht="18.75">
      <c r="A87" s="183" t="s">
        <v>175</v>
      </c>
      <c r="B87" s="184" t="s">
        <v>187</v>
      </c>
      <c r="C87" s="183" t="s">
        <v>63</v>
      </c>
      <c r="D87" s="185">
        <v>1</v>
      </c>
      <c r="E87" s="186">
        <v>2400</v>
      </c>
      <c r="F87" s="186">
        <v>400</v>
      </c>
      <c r="G87" s="336">
        <v>3</v>
      </c>
      <c r="H87" s="234">
        <f t="shared" si="31"/>
        <v>7200</v>
      </c>
      <c r="I87" s="336">
        <f t="shared" si="32"/>
        <v>3</v>
      </c>
      <c r="J87" s="234">
        <f t="shared" si="33"/>
        <v>1200</v>
      </c>
      <c r="K87" s="235">
        <f t="shared" si="34"/>
        <v>8400</v>
      </c>
      <c r="L87" s="274"/>
      <c r="M87" s="141"/>
      <c r="N87" s="141"/>
      <c r="O87" s="141"/>
      <c r="P87" s="141"/>
      <c r="Q87" s="141"/>
      <c r="R87" s="141"/>
    </row>
    <row r="88" spans="1:18" s="137" customFormat="1" ht="18.75">
      <c r="A88" s="183" t="s">
        <v>177</v>
      </c>
      <c r="B88" s="184" t="s">
        <v>182</v>
      </c>
      <c r="C88" s="183" t="s">
        <v>63</v>
      </c>
      <c r="D88" s="185">
        <v>1</v>
      </c>
      <c r="E88" s="186">
        <v>2800</v>
      </c>
      <c r="F88" s="186">
        <v>400</v>
      </c>
      <c r="G88" s="336">
        <v>1</v>
      </c>
      <c r="H88" s="234">
        <f t="shared" si="31"/>
        <v>2800</v>
      </c>
      <c r="I88" s="336">
        <f t="shared" si="32"/>
        <v>1</v>
      </c>
      <c r="J88" s="234">
        <f t="shared" si="33"/>
        <v>400</v>
      </c>
      <c r="K88" s="235">
        <f t="shared" si="34"/>
        <v>3200</v>
      </c>
      <c r="L88" s="274"/>
      <c r="M88" s="141"/>
      <c r="N88" s="141"/>
      <c r="O88" s="141"/>
      <c r="P88" s="141"/>
      <c r="Q88" s="141"/>
      <c r="R88" s="141"/>
    </row>
    <row r="89" spans="1:18" s="137" customFormat="1" ht="18.75">
      <c r="A89" s="183" t="s">
        <v>179</v>
      </c>
      <c r="B89" s="184" t="s">
        <v>188</v>
      </c>
      <c r="C89" s="183" t="s">
        <v>63</v>
      </c>
      <c r="D89" s="185">
        <v>1</v>
      </c>
      <c r="E89" s="186">
        <v>3500</v>
      </c>
      <c r="F89" s="186">
        <v>400</v>
      </c>
      <c r="G89" s="336">
        <v>1</v>
      </c>
      <c r="H89" s="234">
        <f t="shared" si="31"/>
        <v>3500</v>
      </c>
      <c r="I89" s="336">
        <f t="shared" si="32"/>
        <v>1</v>
      </c>
      <c r="J89" s="234">
        <f t="shared" si="33"/>
        <v>400</v>
      </c>
      <c r="K89" s="235">
        <f t="shared" si="34"/>
        <v>3900</v>
      </c>
      <c r="L89" s="274"/>
      <c r="M89" s="141"/>
      <c r="N89" s="141"/>
      <c r="O89" s="141"/>
      <c r="P89" s="141"/>
      <c r="Q89" s="141"/>
      <c r="R89" s="141"/>
    </row>
    <row r="90" spans="1:18" s="137" customFormat="1" ht="18.75">
      <c r="A90" s="183" t="s">
        <v>189</v>
      </c>
      <c r="B90" s="184" t="s">
        <v>190</v>
      </c>
      <c r="C90" s="183" t="s">
        <v>63</v>
      </c>
      <c r="D90" s="185">
        <v>1</v>
      </c>
      <c r="E90" s="186">
        <v>3800</v>
      </c>
      <c r="F90" s="186">
        <v>400</v>
      </c>
      <c r="G90" s="336">
        <v>1</v>
      </c>
      <c r="H90" s="234">
        <f t="shared" si="31"/>
        <v>3800</v>
      </c>
      <c r="I90" s="336">
        <f t="shared" si="32"/>
        <v>1</v>
      </c>
      <c r="J90" s="234">
        <f t="shared" si="33"/>
        <v>400</v>
      </c>
      <c r="K90" s="235">
        <f t="shared" si="34"/>
        <v>4200</v>
      </c>
      <c r="L90" s="274"/>
      <c r="M90" s="141"/>
      <c r="N90" s="141"/>
      <c r="O90" s="141"/>
      <c r="P90" s="141"/>
      <c r="Q90" s="141"/>
      <c r="R90" s="141"/>
    </row>
    <row r="91" spans="1:18" s="137" customFormat="1" ht="18.75">
      <c r="A91" s="183" t="s">
        <v>191</v>
      </c>
      <c r="B91" s="184" t="s">
        <v>192</v>
      </c>
      <c r="C91" s="183" t="s">
        <v>63</v>
      </c>
      <c r="D91" s="185">
        <v>1</v>
      </c>
      <c r="E91" s="186">
        <v>4500</v>
      </c>
      <c r="F91" s="186">
        <v>400</v>
      </c>
      <c r="G91" s="336">
        <v>1</v>
      </c>
      <c r="H91" s="234">
        <f t="shared" si="31"/>
        <v>4500</v>
      </c>
      <c r="I91" s="336">
        <f t="shared" si="32"/>
        <v>1</v>
      </c>
      <c r="J91" s="234">
        <f t="shared" si="33"/>
        <v>400</v>
      </c>
      <c r="K91" s="235">
        <f t="shared" si="34"/>
        <v>4900</v>
      </c>
      <c r="L91" s="274"/>
      <c r="M91" s="141"/>
      <c r="N91" s="141"/>
      <c r="O91" s="141"/>
      <c r="P91" s="141"/>
      <c r="Q91" s="141"/>
      <c r="R91" s="141"/>
    </row>
    <row r="92" spans="1:18" s="137" customFormat="1" ht="18.75">
      <c r="A92" s="183" t="s">
        <v>193</v>
      </c>
      <c r="B92" s="184" t="s">
        <v>194</v>
      </c>
      <c r="C92" s="183" t="s">
        <v>63</v>
      </c>
      <c r="D92" s="185">
        <v>1</v>
      </c>
      <c r="E92" s="186">
        <v>5500</v>
      </c>
      <c r="F92" s="186">
        <v>400</v>
      </c>
      <c r="G92" s="336">
        <v>1</v>
      </c>
      <c r="H92" s="234">
        <f t="shared" si="31"/>
        <v>5500</v>
      </c>
      <c r="I92" s="336">
        <f t="shared" si="32"/>
        <v>1</v>
      </c>
      <c r="J92" s="234">
        <f t="shared" si="33"/>
        <v>400</v>
      </c>
      <c r="K92" s="235">
        <f t="shared" si="34"/>
        <v>5900</v>
      </c>
      <c r="L92" s="274"/>
      <c r="M92" s="141"/>
      <c r="N92" s="141"/>
      <c r="O92" s="141"/>
      <c r="P92" s="141"/>
      <c r="Q92" s="141"/>
      <c r="R92" s="141"/>
    </row>
    <row r="93" spans="1:18" s="137" customFormat="1" ht="18.75">
      <c r="A93" s="183" t="s">
        <v>195</v>
      </c>
      <c r="B93" s="184" t="s">
        <v>196</v>
      </c>
      <c r="C93" s="183" t="s">
        <v>63</v>
      </c>
      <c r="D93" s="185">
        <v>1</v>
      </c>
      <c r="E93" s="186">
        <v>8000</v>
      </c>
      <c r="F93" s="186">
        <v>400</v>
      </c>
      <c r="G93" s="336">
        <v>1</v>
      </c>
      <c r="H93" s="234">
        <f t="shared" si="31"/>
        <v>8000</v>
      </c>
      <c r="I93" s="336">
        <f t="shared" si="32"/>
        <v>1</v>
      </c>
      <c r="J93" s="234">
        <f t="shared" si="33"/>
        <v>400</v>
      </c>
      <c r="K93" s="235">
        <f t="shared" si="34"/>
        <v>8400</v>
      </c>
      <c r="L93" s="274"/>
      <c r="M93" s="141"/>
      <c r="N93" s="141"/>
      <c r="O93" s="141"/>
      <c r="P93" s="141"/>
      <c r="Q93" s="141"/>
      <c r="R93" s="141"/>
    </row>
    <row r="94" spans="1:18" s="124" customFormat="1" ht="18.75">
      <c r="A94" s="183"/>
      <c r="B94" s="192"/>
      <c r="C94" s="183"/>
      <c r="D94" s="185"/>
      <c r="E94" s="186"/>
      <c r="F94" s="186"/>
      <c r="G94" s="373"/>
      <c r="H94" s="186"/>
      <c r="I94" s="373"/>
      <c r="J94" s="186"/>
      <c r="K94" s="223"/>
      <c r="L94" s="274"/>
      <c r="M94" s="123"/>
      <c r="N94" s="123"/>
      <c r="O94" s="123"/>
      <c r="P94" s="123"/>
      <c r="Q94" s="123"/>
      <c r="R94" s="123"/>
    </row>
    <row r="95" spans="1:18" s="124" customFormat="1" ht="18.75">
      <c r="A95" s="183" t="s">
        <v>39</v>
      </c>
      <c r="B95" s="192" t="s">
        <v>197</v>
      </c>
      <c r="C95" s="183"/>
      <c r="D95" s="185"/>
      <c r="E95" s="186"/>
      <c r="F95" s="186"/>
      <c r="G95" s="373"/>
      <c r="H95" s="186"/>
      <c r="I95" s="373"/>
      <c r="J95" s="186"/>
      <c r="K95" s="223"/>
      <c r="L95" s="274"/>
      <c r="M95" s="123"/>
      <c r="N95" s="123"/>
      <c r="O95" s="123"/>
      <c r="P95" s="123"/>
      <c r="Q95" s="123"/>
      <c r="R95" s="123"/>
    </row>
    <row r="96" spans="1:18" s="124" customFormat="1" ht="18.75">
      <c r="A96" s="183" t="s">
        <v>144</v>
      </c>
      <c r="B96" s="192" t="s">
        <v>198</v>
      </c>
      <c r="C96" s="183" t="s">
        <v>154</v>
      </c>
      <c r="D96" s="185">
        <v>4</v>
      </c>
      <c r="E96" s="186">
        <v>3198</v>
      </c>
      <c r="F96" s="186">
        <v>1000</v>
      </c>
      <c r="G96" s="336">
        <v>3.6</v>
      </c>
      <c r="H96" s="234">
        <f t="shared" ref="H96:H97" si="35">G96*E96</f>
        <v>11512.800000000001</v>
      </c>
      <c r="I96" s="336">
        <f t="shared" ref="I96:I97" si="36">G96</f>
        <v>3.6</v>
      </c>
      <c r="J96" s="234">
        <f t="shared" ref="J96:J97" si="37">I96*F96</f>
        <v>3600</v>
      </c>
      <c r="K96" s="235">
        <f t="shared" ref="K96:K97" si="38">J96+H96</f>
        <v>15112.800000000001</v>
      </c>
      <c r="L96" s="274"/>
      <c r="M96" s="123"/>
      <c r="N96" s="123"/>
      <c r="O96" s="123"/>
      <c r="P96" s="123"/>
      <c r="Q96" s="123"/>
      <c r="R96" s="123"/>
    </row>
    <row r="97" spans="1:18" s="124" customFormat="1" ht="18.75">
      <c r="A97" s="183" t="s">
        <v>175</v>
      </c>
      <c r="B97" s="192" t="s">
        <v>199</v>
      </c>
      <c r="C97" s="183" t="s">
        <v>154</v>
      </c>
      <c r="D97" s="185">
        <v>40</v>
      </c>
      <c r="E97" s="186">
        <v>3731</v>
      </c>
      <c r="F97" s="186">
        <v>1000</v>
      </c>
      <c r="G97" s="336">
        <v>46.8</v>
      </c>
      <c r="H97" s="234">
        <f t="shared" si="35"/>
        <v>174610.8</v>
      </c>
      <c r="I97" s="336">
        <f t="shared" si="36"/>
        <v>46.8</v>
      </c>
      <c r="J97" s="234">
        <f t="shared" si="37"/>
        <v>46800</v>
      </c>
      <c r="K97" s="235">
        <f t="shared" si="38"/>
        <v>221410.8</v>
      </c>
      <c r="L97" s="274"/>
      <c r="M97" s="123"/>
      <c r="N97" s="123"/>
      <c r="O97" s="123"/>
      <c r="P97" s="123"/>
      <c r="Q97" s="123"/>
      <c r="R97" s="123"/>
    </row>
    <row r="98" spans="1:18" s="124" customFormat="1" ht="18.75">
      <c r="A98" s="183"/>
      <c r="B98" s="206"/>
      <c r="C98" s="183"/>
      <c r="D98" s="185"/>
      <c r="E98" s="186"/>
      <c r="F98" s="186"/>
      <c r="G98" s="373"/>
      <c r="H98" s="186"/>
      <c r="I98" s="373"/>
      <c r="J98" s="186"/>
      <c r="K98" s="223"/>
      <c r="L98" s="274"/>
      <c r="M98" s="123"/>
      <c r="N98" s="123"/>
      <c r="O98" s="123"/>
      <c r="P98" s="123"/>
      <c r="Q98" s="123"/>
      <c r="R98" s="123"/>
    </row>
    <row r="99" spans="1:18" s="124" customFormat="1" ht="18.75">
      <c r="A99" s="183" t="s">
        <v>115</v>
      </c>
      <c r="B99" s="192" t="s">
        <v>200</v>
      </c>
      <c r="C99" s="183"/>
      <c r="D99" s="185"/>
      <c r="E99" s="186"/>
      <c r="F99" s="186"/>
      <c r="G99" s="373"/>
      <c r="H99" s="186"/>
      <c r="I99" s="373"/>
      <c r="J99" s="186"/>
      <c r="K99" s="223"/>
      <c r="L99" s="274"/>
      <c r="M99" s="123"/>
      <c r="N99" s="123"/>
      <c r="O99" s="123"/>
      <c r="P99" s="123"/>
      <c r="Q99" s="123"/>
      <c r="R99" s="123"/>
    </row>
    <row r="100" spans="1:18" s="124" customFormat="1" ht="18.75">
      <c r="A100" s="183" t="s">
        <v>144</v>
      </c>
      <c r="B100" s="192" t="s">
        <v>201</v>
      </c>
      <c r="C100" s="183" t="s">
        <v>132</v>
      </c>
      <c r="D100" s="185">
        <v>12</v>
      </c>
      <c r="E100" s="186">
        <v>1625</v>
      </c>
      <c r="F100" s="186">
        <v>500</v>
      </c>
      <c r="G100" s="336">
        <v>12</v>
      </c>
      <c r="H100" s="234">
        <f t="shared" ref="H100" si="39">G100*E100</f>
        <v>19500</v>
      </c>
      <c r="I100" s="336">
        <f t="shared" ref="I100" si="40">G100</f>
        <v>12</v>
      </c>
      <c r="J100" s="234">
        <f t="shared" ref="J100" si="41">I100*F100</f>
        <v>6000</v>
      </c>
      <c r="K100" s="235">
        <f t="shared" ref="K100" si="42">J100+H100</f>
        <v>25500</v>
      </c>
      <c r="L100" s="274"/>
      <c r="M100" s="123"/>
      <c r="N100" s="123"/>
      <c r="O100" s="123"/>
      <c r="P100" s="123"/>
      <c r="Q100" s="123"/>
      <c r="R100" s="123"/>
    </row>
    <row r="101" spans="1:18" s="124" customFormat="1" ht="18.75">
      <c r="A101" s="183"/>
      <c r="B101" s="206"/>
      <c r="C101" s="183"/>
      <c r="D101" s="185"/>
      <c r="E101" s="186"/>
      <c r="F101" s="186"/>
      <c r="G101" s="373"/>
      <c r="H101" s="186"/>
      <c r="I101" s="373"/>
      <c r="J101" s="186"/>
      <c r="K101" s="223"/>
      <c r="L101" s="274"/>
      <c r="M101" s="123"/>
      <c r="N101" s="123"/>
      <c r="O101" s="123"/>
      <c r="P101" s="123"/>
      <c r="Q101" s="123"/>
      <c r="R101" s="123"/>
    </row>
    <row r="102" spans="1:18" s="124" customFormat="1" ht="18.75">
      <c r="A102" s="203">
        <f>A72+0.01</f>
        <v>1.1300000000000008</v>
      </c>
      <c r="B102" s="176" t="s">
        <v>202</v>
      </c>
      <c r="C102" s="198"/>
      <c r="D102" s="200"/>
      <c r="E102" s="201"/>
      <c r="F102" s="201"/>
      <c r="G102" s="375"/>
      <c r="H102" s="201"/>
      <c r="I102" s="375"/>
      <c r="J102" s="201"/>
      <c r="K102" s="202"/>
      <c r="L102" s="274"/>
      <c r="M102" s="123"/>
      <c r="N102" s="123"/>
      <c r="O102" s="123"/>
      <c r="P102" s="123"/>
      <c r="Q102" s="123"/>
      <c r="R102" s="123"/>
    </row>
    <row r="103" spans="1:18" s="124" customFormat="1" ht="56.25">
      <c r="A103" s="183"/>
      <c r="B103" s="180" t="s">
        <v>203</v>
      </c>
      <c r="C103" s="183"/>
      <c r="D103" s="226"/>
      <c r="E103" s="228"/>
      <c r="F103" s="228"/>
      <c r="G103" s="384"/>
      <c r="H103" s="228"/>
      <c r="I103" s="384"/>
      <c r="J103" s="228"/>
      <c r="K103" s="223"/>
      <c r="L103" s="274"/>
      <c r="M103" s="123"/>
      <c r="N103" s="123"/>
      <c r="O103" s="123"/>
      <c r="P103" s="123"/>
      <c r="Q103" s="123"/>
      <c r="R103" s="123"/>
    </row>
    <row r="104" spans="1:18" s="124" customFormat="1" ht="18.75">
      <c r="A104" s="183" t="s">
        <v>12</v>
      </c>
      <c r="B104" s="192" t="s">
        <v>201</v>
      </c>
      <c r="C104" s="183" t="s">
        <v>154</v>
      </c>
      <c r="D104" s="185">
        <v>40</v>
      </c>
      <c r="E104" s="186">
        <v>1200</v>
      </c>
      <c r="F104" s="186">
        <v>300</v>
      </c>
      <c r="G104" s="418">
        <v>41</v>
      </c>
      <c r="H104" s="234">
        <f t="shared" ref="H104" si="43">G104*E104</f>
        <v>49200</v>
      </c>
      <c r="I104" s="339">
        <f t="shared" ref="I104" si="44">G104</f>
        <v>41</v>
      </c>
      <c r="J104" s="234">
        <f t="shared" ref="J104" si="45">I104*F104</f>
        <v>12300</v>
      </c>
      <c r="K104" s="235">
        <f t="shared" ref="K104" si="46">J104+H104</f>
        <v>61500</v>
      </c>
      <c r="L104" s="274"/>
      <c r="M104" s="123"/>
      <c r="N104" s="123"/>
      <c r="O104" s="123"/>
      <c r="P104" s="123"/>
      <c r="Q104" s="123"/>
      <c r="R104" s="123"/>
    </row>
    <row r="105" spans="1:18" s="124" customFormat="1" ht="18.75">
      <c r="A105" s="183"/>
      <c r="B105" s="206"/>
      <c r="C105" s="183"/>
      <c r="D105" s="185"/>
      <c r="E105" s="186"/>
      <c r="F105" s="186"/>
      <c r="G105" s="373"/>
      <c r="H105" s="186"/>
      <c r="I105" s="373"/>
      <c r="J105" s="186"/>
      <c r="K105" s="223"/>
      <c r="L105" s="274"/>
      <c r="M105" s="123"/>
      <c r="N105" s="123"/>
      <c r="O105" s="123"/>
      <c r="P105" s="123"/>
      <c r="Q105" s="123"/>
      <c r="R105" s="123"/>
    </row>
    <row r="106" spans="1:18" s="124" customFormat="1" ht="18.75">
      <c r="A106" s="203">
        <f>A102+0.01</f>
        <v>1.1400000000000008</v>
      </c>
      <c r="B106" s="176" t="s">
        <v>204</v>
      </c>
      <c r="C106" s="198"/>
      <c r="D106" s="200"/>
      <c r="E106" s="201"/>
      <c r="F106" s="201"/>
      <c r="G106" s="375"/>
      <c r="H106" s="201"/>
      <c r="I106" s="375"/>
      <c r="J106" s="201"/>
      <c r="K106" s="202"/>
      <c r="L106" s="274"/>
      <c r="M106" s="123"/>
      <c r="N106" s="123"/>
      <c r="O106" s="123"/>
      <c r="P106" s="123"/>
      <c r="Q106" s="123"/>
      <c r="R106" s="123"/>
    </row>
    <row r="107" spans="1:18" s="124" customFormat="1" ht="56.25">
      <c r="A107" s="183"/>
      <c r="B107" s="193" t="s">
        <v>205</v>
      </c>
      <c r="C107" s="183"/>
      <c r="D107" s="226"/>
      <c r="E107" s="228"/>
      <c r="F107" s="228"/>
      <c r="G107" s="384"/>
      <c r="H107" s="228"/>
      <c r="I107" s="384"/>
      <c r="J107" s="228"/>
      <c r="K107" s="223"/>
      <c r="L107" s="274"/>
      <c r="M107" s="123"/>
      <c r="N107" s="123"/>
      <c r="O107" s="123"/>
      <c r="P107" s="123"/>
      <c r="Q107" s="123"/>
      <c r="R107" s="123"/>
    </row>
    <row r="108" spans="1:18" s="124" customFormat="1" ht="18.75">
      <c r="A108" s="183" t="s">
        <v>12</v>
      </c>
      <c r="B108" s="192" t="s">
        <v>201</v>
      </c>
      <c r="C108" s="183" t="s">
        <v>132</v>
      </c>
      <c r="D108" s="185">
        <v>34</v>
      </c>
      <c r="E108" s="186">
        <v>1950</v>
      </c>
      <c r="F108" s="186">
        <v>500</v>
      </c>
      <c r="G108" s="418">
        <v>34</v>
      </c>
      <c r="H108" s="234">
        <f t="shared" ref="H108" si="47">G108*E108</f>
        <v>66300</v>
      </c>
      <c r="I108" s="336">
        <f t="shared" ref="I108" si="48">G108</f>
        <v>34</v>
      </c>
      <c r="J108" s="234">
        <f t="shared" ref="J108" si="49">I108*F108</f>
        <v>17000</v>
      </c>
      <c r="K108" s="235">
        <f t="shared" ref="K108" si="50">J108+H108</f>
        <v>83300</v>
      </c>
      <c r="L108" s="274"/>
      <c r="M108" s="123"/>
      <c r="N108" s="123"/>
      <c r="O108" s="123"/>
      <c r="P108" s="123"/>
      <c r="Q108" s="123"/>
      <c r="R108" s="123"/>
    </row>
    <row r="109" spans="1:18" s="124" customFormat="1" ht="18.75">
      <c r="A109" s="183"/>
      <c r="B109" s="206"/>
      <c r="C109" s="183"/>
      <c r="D109" s="185"/>
      <c r="E109" s="186"/>
      <c r="F109" s="186"/>
      <c r="G109" s="373"/>
      <c r="H109" s="186"/>
      <c r="I109" s="373"/>
      <c r="J109" s="186"/>
      <c r="K109" s="223"/>
      <c r="L109" s="274"/>
      <c r="M109" s="123"/>
      <c r="N109" s="123"/>
      <c r="O109" s="123"/>
      <c r="P109" s="123"/>
      <c r="Q109" s="123"/>
      <c r="R109" s="123"/>
    </row>
    <row r="110" spans="1:18" s="124" customFormat="1" ht="18.75">
      <c r="A110" s="203">
        <f>A106+0.01</f>
        <v>1.1500000000000008</v>
      </c>
      <c r="B110" s="176" t="s">
        <v>206</v>
      </c>
      <c r="C110" s="198"/>
      <c r="D110" s="200"/>
      <c r="E110" s="201"/>
      <c r="F110" s="201"/>
      <c r="G110" s="375"/>
      <c r="H110" s="201"/>
      <c r="I110" s="375"/>
      <c r="J110" s="201"/>
      <c r="K110" s="202"/>
      <c r="L110" s="274"/>
      <c r="M110" s="123"/>
      <c r="N110" s="123"/>
      <c r="O110" s="123"/>
      <c r="P110" s="123"/>
      <c r="Q110" s="123"/>
      <c r="R110" s="123"/>
    </row>
    <row r="111" spans="1:18" s="124" customFormat="1" ht="93.75">
      <c r="A111" s="183"/>
      <c r="B111" s="193" t="s">
        <v>207</v>
      </c>
      <c r="C111" s="183"/>
      <c r="D111" s="226"/>
      <c r="E111" s="228"/>
      <c r="F111" s="228"/>
      <c r="G111" s="384"/>
      <c r="H111" s="228"/>
      <c r="I111" s="384"/>
      <c r="J111" s="228"/>
      <c r="K111" s="223"/>
      <c r="L111" s="274"/>
      <c r="M111" s="123"/>
      <c r="N111" s="123"/>
      <c r="O111" s="123"/>
      <c r="P111" s="123"/>
      <c r="Q111" s="123"/>
      <c r="R111" s="123"/>
    </row>
    <row r="112" spans="1:18" s="124" customFormat="1" ht="18.75">
      <c r="A112" s="183" t="s">
        <v>12</v>
      </c>
      <c r="B112" s="192" t="s">
        <v>186</v>
      </c>
      <c r="C112" s="183" t="s">
        <v>63</v>
      </c>
      <c r="D112" s="185">
        <v>1</v>
      </c>
      <c r="E112" s="186">
        <v>3250</v>
      </c>
      <c r="F112" s="186">
        <v>500</v>
      </c>
      <c r="G112" s="339">
        <v>1</v>
      </c>
      <c r="H112" s="234">
        <f t="shared" ref="H112:H121" si="51">G112*E112</f>
        <v>3250</v>
      </c>
      <c r="I112" s="339">
        <f t="shared" ref="I112:I121" si="52">G112</f>
        <v>1</v>
      </c>
      <c r="J112" s="234">
        <f t="shared" ref="J112:J121" si="53">I112*F112</f>
        <v>500</v>
      </c>
      <c r="K112" s="235">
        <f t="shared" ref="K112:K121" si="54">J112+H112</f>
        <v>3750</v>
      </c>
      <c r="L112" s="274"/>
      <c r="M112" s="123"/>
      <c r="N112" s="123"/>
      <c r="O112" s="123"/>
      <c r="P112" s="123"/>
      <c r="Q112" s="123"/>
      <c r="R112" s="123"/>
    </row>
    <row r="113" spans="1:18" s="124" customFormat="1" ht="18.75">
      <c r="A113" s="183" t="s">
        <v>11</v>
      </c>
      <c r="B113" s="192" t="s">
        <v>182</v>
      </c>
      <c r="C113" s="183" t="s">
        <v>63</v>
      </c>
      <c r="D113" s="185">
        <v>1</v>
      </c>
      <c r="E113" s="186">
        <v>3250</v>
      </c>
      <c r="F113" s="186">
        <v>500</v>
      </c>
      <c r="G113" s="339">
        <v>1</v>
      </c>
      <c r="H113" s="234">
        <f t="shared" si="51"/>
        <v>3250</v>
      </c>
      <c r="I113" s="339">
        <f t="shared" si="52"/>
        <v>1</v>
      </c>
      <c r="J113" s="234">
        <f t="shared" si="53"/>
        <v>500</v>
      </c>
      <c r="K113" s="235">
        <f t="shared" si="54"/>
        <v>3750</v>
      </c>
      <c r="L113" s="274"/>
      <c r="M113" s="123"/>
      <c r="N113" s="123"/>
      <c r="O113" s="123"/>
      <c r="P113" s="123"/>
      <c r="Q113" s="123"/>
      <c r="R113" s="123"/>
    </row>
    <row r="114" spans="1:18" s="124" customFormat="1" ht="18.75">
      <c r="A114" s="183" t="s">
        <v>39</v>
      </c>
      <c r="B114" s="192" t="s">
        <v>208</v>
      </c>
      <c r="C114" s="183" t="s">
        <v>63</v>
      </c>
      <c r="D114" s="185">
        <v>1</v>
      </c>
      <c r="E114" s="186">
        <v>3250</v>
      </c>
      <c r="F114" s="186">
        <v>500</v>
      </c>
      <c r="G114" s="339">
        <v>1</v>
      </c>
      <c r="H114" s="234">
        <f t="shared" si="51"/>
        <v>3250</v>
      </c>
      <c r="I114" s="339">
        <f t="shared" si="52"/>
        <v>1</v>
      </c>
      <c r="J114" s="234">
        <f t="shared" si="53"/>
        <v>500</v>
      </c>
      <c r="K114" s="235">
        <f t="shared" si="54"/>
        <v>3750</v>
      </c>
      <c r="L114" s="274"/>
      <c r="M114" s="123"/>
      <c r="N114" s="123"/>
      <c r="O114" s="123"/>
      <c r="P114" s="123"/>
      <c r="Q114" s="123"/>
      <c r="R114" s="123"/>
    </row>
    <row r="115" spans="1:18" s="124" customFormat="1" ht="18.75">
      <c r="A115" s="183" t="s">
        <v>115</v>
      </c>
      <c r="B115" s="192" t="s">
        <v>209</v>
      </c>
      <c r="C115" s="183" t="s">
        <v>63</v>
      </c>
      <c r="D115" s="185">
        <v>1</v>
      </c>
      <c r="E115" s="186">
        <v>5614</v>
      </c>
      <c r="F115" s="186">
        <v>500</v>
      </c>
      <c r="G115" s="339">
        <v>1</v>
      </c>
      <c r="H115" s="234">
        <f t="shared" si="51"/>
        <v>5614</v>
      </c>
      <c r="I115" s="339">
        <f t="shared" si="52"/>
        <v>1</v>
      </c>
      <c r="J115" s="234">
        <f t="shared" si="53"/>
        <v>500</v>
      </c>
      <c r="K115" s="235">
        <f t="shared" si="54"/>
        <v>6114</v>
      </c>
      <c r="L115" s="274"/>
      <c r="M115" s="123"/>
      <c r="N115" s="123"/>
      <c r="O115" s="123"/>
      <c r="P115" s="123"/>
      <c r="Q115" s="123"/>
      <c r="R115" s="123"/>
    </row>
    <row r="116" spans="1:18" s="124" customFormat="1" ht="18.75">
      <c r="A116" s="183" t="s">
        <v>118</v>
      </c>
      <c r="B116" s="192" t="s">
        <v>183</v>
      </c>
      <c r="C116" s="183" t="s">
        <v>132</v>
      </c>
      <c r="D116" s="185">
        <v>5</v>
      </c>
      <c r="E116" s="186">
        <v>3250</v>
      </c>
      <c r="F116" s="186">
        <v>500</v>
      </c>
      <c r="G116" s="339">
        <v>2</v>
      </c>
      <c r="H116" s="234">
        <f t="shared" si="51"/>
        <v>6500</v>
      </c>
      <c r="I116" s="339">
        <f t="shared" si="52"/>
        <v>2</v>
      </c>
      <c r="J116" s="234">
        <f t="shared" si="53"/>
        <v>1000</v>
      </c>
      <c r="K116" s="235">
        <f t="shared" si="54"/>
        <v>7500</v>
      </c>
      <c r="L116" s="274"/>
      <c r="M116" s="123"/>
      <c r="N116" s="123"/>
      <c r="O116" s="123"/>
      <c r="P116" s="123"/>
      <c r="Q116" s="123"/>
      <c r="R116" s="123"/>
    </row>
    <row r="117" spans="1:18" s="124" customFormat="1" ht="18.75">
      <c r="A117" s="183" t="s">
        <v>116</v>
      </c>
      <c r="B117" s="192" t="s">
        <v>188</v>
      </c>
      <c r="C117" s="183" t="s">
        <v>63</v>
      </c>
      <c r="D117" s="185">
        <v>1</v>
      </c>
      <c r="E117" s="186">
        <v>4576</v>
      </c>
      <c r="F117" s="186">
        <v>500</v>
      </c>
      <c r="G117" s="339">
        <v>1</v>
      </c>
      <c r="H117" s="234">
        <f t="shared" si="51"/>
        <v>4576</v>
      </c>
      <c r="I117" s="339">
        <f t="shared" si="52"/>
        <v>1</v>
      </c>
      <c r="J117" s="234">
        <f t="shared" si="53"/>
        <v>500</v>
      </c>
      <c r="K117" s="235">
        <f t="shared" si="54"/>
        <v>5076</v>
      </c>
      <c r="L117" s="274"/>
      <c r="M117" s="123"/>
      <c r="N117" s="123"/>
      <c r="O117" s="123"/>
      <c r="P117" s="123"/>
      <c r="Q117" s="123"/>
      <c r="R117" s="123"/>
    </row>
    <row r="118" spans="1:18" s="124" customFormat="1" ht="18.75">
      <c r="A118" s="183" t="s">
        <v>119</v>
      </c>
      <c r="B118" s="192" t="s">
        <v>190</v>
      </c>
      <c r="C118" s="183" t="s">
        <v>63</v>
      </c>
      <c r="D118" s="185">
        <v>1</v>
      </c>
      <c r="E118" s="186">
        <v>4119</v>
      </c>
      <c r="F118" s="186">
        <v>500</v>
      </c>
      <c r="G118" s="339">
        <v>1</v>
      </c>
      <c r="H118" s="234">
        <f t="shared" si="51"/>
        <v>4119</v>
      </c>
      <c r="I118" s="339">
        <f t="shared" si="52"/>
        <v>1</v>
      </c>
      <c r="J118" s="234">
        <f t="shared" si="53"/>
        <v>500</v>
      </c>
      <c r="K118" s="235">
        <f t="shared" si="54"/>
        <v>4619</v>
      </c>
      <c r="L118" s="274"/>
      <c r="M118" s="123"/>
      <c r="N118" s="123"/>
      <c r="O118" s="123"/>
      <c r="P118" s="123"/>
      <c r="Q118" s="123"/>
      <c r="R118" s="123"/>
    </row>
    <row r="119" spans="1:18" s="124" customFormat="1" ht="18.75">
      <c r="A119" s="183" t="s">
        <v>120</v>
      </c>
      <c r="B119" s="192" t="s">
        <v>210</v>
      </c>
      <c r="C119" s="183" t="s">
        <v>63</v>
      </c>
      <c r="D119" s="185">
        <v>1</v>
      </c>
      <c r="E119" s="186">
        <v>4030</v>
      </c>
      <c r="F119" s="186">
        <v>500</v>
      </c>
      <c r="G119" s="339">
        <v>1</v>
      </c>
      <c r="H119" s="234">
        <f t="shared" si="51"/>
        <v>4030</v>
      </c>
      <c r="I119" s="339">
        <f t="shared" si="52"/>
        <v>1</v>
      </c>
      <c r="J119" s="234">
        <f t="shared" si="53"/>
        <v>500</v>
      </c>
      <c r="K119" s="235">
        <f t="shared" si="54"/>
        <v>4530</v>
      </c>
      <c r="L119" s="274"/>
      <c r="M119" s="123"/>
      <c r="N119" s="123"/>
      <c r="O119" s="123"/>
      <c r="P119" s="123"/>
      <c r="Q119" s="123"/>
      <c r="R119" s="123"/>
    </row>
    <row r="120" spans="1:18" s="124" customFormat="1" ht="18.75">
      <c r="A120" s="183" t="s">
        <v>97</v>
      </c>
      <c r="B120" s="192" t="s">
        <v>211</v>
      </c>
      <c r="C120" s="183" t="s">
        <v>63</v>
      </c>
      <c r="D120" s="185">
        <v>1</v>
      </c>
      <c r="E120" s="186">
        <v>15787</v>
      </c>
      <c r="F120" s="186">
        <v>500</v>
      </c>
      <c r="G120" s="339">
        <v>1</v>
      </c>
      <c r="H120" s="234">
        <f t="shared" si="51"/>
        <v>15787</v>
      </c>
      <c r="I120" s="339">
        <f t="shared" si="52"/>
        <v>1</v>
      </c>
      <c r="J120" s="234">
        <f t="shared" si="53"/>
        <v>500</v>
      </c>
      <c r="K120" s="235">
        <f t="shared" si="54"/>
        <v>16287</v>
      </c>
      <c r="L120" s="274"/>
      <c r="M120" s="123"/>
      <c r="N120" s="123"/>
      <c r="O120" s="123"/>
      <c r="P120" s="123"/>
      <c r="Q120" s="123"/>
      <c r="R120" s="123"/>
    </row>
    <row r="121" spans="1:18" s="124" customFormat="1" ht="18.75">
      <c r="A121" s="183" t="s">
        <v>121</v>
      </c>
      <c r="B121" s="192" t="s">
        <v>212</v>
      </c>
      <c r="C121" s="183" t="s">
        <v>63</v>
      </c>
      <c r="D121" s="185">
        <v>1</v>
      </c>
      <c r="E121" s="186">
        <v>16474</v>
      </c>
      <c r="F121" s="186">
        <v>500</v>
      </c>
      <c r="G121" s="339">
        <v>1</v>
      </c>
      <c r="H121" s="234">
        <f t="shared" si="51"/>
        <v>16474</v>
      </c>
      <c r="I121" s="339">
        <f t="shared" si="52"/>
        <v>1</v>
      </c>
      <c r="J121" s="234">
        <f t="shared" si="53"/>
        <v>500</v>
      </c>
      <c r="K121" s="235">
        <f t="shared" si="54"/>
        <v>16974</v>
      </c>
      <c r="L121" s="274"/>
      <c r="M121" s="123"/>
      <c r="N121" s="123"/>
      <c r="O121" s="123"/>
      <c r="P121" s="123"/>
      <c r="Q121" s="123"/>
      <c r="R121" s="123"/>
    </row>
    <row r="122" spans="1:18" s="124" customFormat="1" ht="18.75">
      <c r="A122" s="183"/>
      <c r="B122" s="193"/>
      <c r="C122" s="183"/>
      <c r="D122" s="226"/>
      <c r="E122" s="228"/>
      <c r="F122" s="228"/>
      <c r="G122" s="384"/>
      <c r="H122" s="228"/>
      <c r="I122" s="384"/>
      <c r="J122" s="228"/>
      <c r="K122" s="223"/>
      <c r="L122" s="274"/>
      <c r="M122" s="123"/>
      <c r="N122" s="123"/>
      <c r="O122" s="123"/>
      <c r="P122" s="123"/>
      <c r="Q122" s="123"/>
      <c r="R122" s="123"/>
    </row>
    <row r="123" spans="1:18" s="124" customFormat="1" ht="18.75">
      <c r="A123" s="229">
        <v>2</v>
      </c>
      <c r="B123" s="208" t="s">
        <v>213</v>
      </c>
      <c r="C123" s="229"/>
      <c r="D123" s="230"/>
      <c r="E123" s="231"/>
      <c r="F123" s="231"/>
      <c r="G123" s="385"/>
      <c r="H123" s="231"/>
      <c r="I123" s="385"/>
      <c r="J123" s="231"/>
      <c r="K123" s="232"/>
      <c r="L123" s="274"/>
      <c r="M123" s="123"/>
      <c r="N123" s="123"/>
      <c r="O123" s="123"/>
      <c r="P123" s="123"/>
      <c r="Q123" s="123"/>
      <c r="R123" s="123"/>
    </row>
    <row r="124" spans="1:18" ht="18.75">
      <c r="A124" s="237"/>
      <c r="B124" s="170"/>
      <c r="C124" s="183"/>
      <c r="D124" s="233"/>
      <c r="E124" s="186"/>
      <c r="F124" s="186"/>
      <c r="G124" s="373"/>
      <c r="H124" s="186"/>
      <c r="I124" s="373"/>
      <c r="J124" s="186"/>
      <c r="K124" s="224"/>
    </row>
    <row r="125" spans="1:18" s="124" customFormat="1" ht="18.75">
      <c r="A125" s="198">
        <v>2.1</v>
      </c>
      <c r="B125" s="176" t="s">
        <v>214</v>
      </c>
      <c r="C125" s="198"/>
      <c r="D125" s="200"/>
      <c r="E125" s="201"/>
      <c r="F125" s="201"/>
      <c r="G125" s="375"/>
      <c r="H125" s="201"/>
      <c r="I125" s="375"/>
      <c r="J125" s="201"/>
      <c r="K125" s="202"/>
      <c r="L125" s="274"/>
      <c r="M125" s="123"/>
      <c r="N125" s="123"/>
      <c r="O125" s="123"/>
      <c r="P125" s="123"/>
      <c r="Q125" s="123"/>
      <c r="R125" s="123"/>
    </row>
    <row r="126" spans="1:18" s="124" customFormat="1" ht="56.25">
      <c r="A126" s="183"/>
      <c r="B126" s="193" t="s">
        <v>215</v>
      </c>
      <c r="C126" s="183" t="s">
        <v>117</v>
      </c>
      <c r="D126" s="226">
        <v>1</v>
      </c>
      <c r="E126" s="186">
        <v>15000</v>
      </c>
      <c r="F126" s="186">
        <v>10000</v>
      </c>
      <c r="G126" s="339">
        <v>1</v>
      </c>
      <c r="H126" s="234">
        <f t="shared" ref="H126" si="55">G126*E126</f>
        <v>15000</v>
      </c>
      <c r="I126" s="339">
        <f t="shared" ref="I126" si="56">G126</f>
        <v>1</v>
      </c>
      <c r="J126" s="234">
        <f t="shared" ref="J126" si="57">I126*F126</f>
        <v>10000</v>
      </c>
      <c r="K126" s="235">
        <f t="shared" ref="K126" si="58">J126+H126</f>
        <v>25000</v>
      </c>
      <c r="L126" s="274"/>
      <c r="M126" s="123"/>
      <c r="N126" s="123"/>
      <c r="O126" s="123"/>
      <c r="P126" s="123"/>
      <c r="Q126" s="123"/>
      <c r="R126" s="123"/>
    </row>
    <row r="127" spans="1:18" ht="18.75">
      <c r="A127" s="237"/>
      <c r="B127" s="170"/>
      <c r="C127" s="183"/>
      <c r="D127" s="233"/>
      <c r="E127" s="186"/>
      <c r="F127" s="186"/>
      <c r="G127" s="373"/>
      <c r="H127" s="186"/>
      <c r="I127" s="373"/>
      <c r="J127" s="186"/>
      <c r="K127" s="224"/>
    </row>
    <row r="128" spans="1:18" s="124" customFormat="1" ht="18.75">
      <c r="A128" s="198">
        <v>2.2000000000000002</v>
      </c>
      <c r="B128" s="176" t="s">
        <v>216</v>
      </c>
      <c r="C128" s="198"/>
      <c r="D128" s="200"/>
      <c r="E128" s="201"/>
      <c r="F128" s="201"/>
      <c r="G128" s="375"/>
      <c r="H128" s="201"/>
      <c r="I128" s="375"/>
      <c r="J128" s="201"/>
      <c r="K128" s="202"/>
      <c r="L128" s="274"/>
      <c r="M128" s="123"/>
      <c r="N128" s="123"/>
      <c r="O128" s="123"/>
      <c r="P128" s="123"/>
      <c r="Q128" s="123"/>
      <c r="R128" s="123"/>
    </row>
    <row r="129" spans="1:18" s="124" customFormat="1" ht="93.75">
      <c r="A129" s="183"/>
      <c r="B129" s="180" t="s">
        <v>217</v>
      </c>
      <c r="C129" s="183" t="s">
        <v>117</v>
      </c>
      <c r="D129" s="226">
        <v>1</v>
      </c>
      <c r="E129" s="186">
        <v>0</v>
      </c>
      <c r="F129" s="186">
        <v>90000</v>
      </c>
      <c r="G129" s="339">
        <v>1</v>
      </c>
      <c r="H129" s="234">
        <f t="shared" ref="H129" si="59">G129*E129</f>
        <v>0</v>
      </c>
      <c r="I129" s="339">
        <f t="shared" ref="I129" si="60">G129</f>
        <v>1</v>
      </c>
      <c r="J129" s="234">
        <f t="shared" ref="J129" si="61">I129*F129</f>
        <v>90000</v>
      </c>
      <c r="K129" s="235">
        <f t="shared" ref="K129" si="62">J129+H129</f>
        <v>90000</v>
      </c>
      <c r="L129" s="274"/>
      <c r="M129" s="123"/>
      <c r="N129" s="123"/>
      <c r="O129" s="123"/>
      <c r="P129" s="123"/>
      <c r="Q129" s="123"/>
      <c r="R129" s="123"/>
    </row>
    <row r="130" spans="1:18" ht="18.75">
      <c r="A130" s="237"/>
      <c r="B130" s="170"/>
      <c r="C130" s="183"/>
      <c r="D130" s="233"/>
      <c r="E130" s="186"/>
      <c r="F130" s="186"/>
      <c r="G130" s="373"/>
      <c r="H130" s="186"/>
      <c r="I130" s="373"/>
      <c r="J130" s="186"/>
      <c r="K130" s="224"/>
    </row>
    <row r="131" spans="1:18" s="124" customFormat="1" ht="18.75">
      <c r="A131" s="198">
        <v>2.2000000000000002</v>
      </c>
      <c r="B131" s="176" t="s">
        <v>218</v>
      </c>
      <c r="C131" s="198"/>
      <c r="D131" s="200"/>
      <c r="E131" s="201"/>
      <c r="F131" s="201"/>
      <c r="G131" s="375"/>
      <c r="H131" s="201"/>
      <c r="I131" s="375"/>
      <c r="J131" s="201"/>
      <c r="K131" s="202"/>
      <c r="L131" s="274"/>
      <c r="M131" s="123"/>
      <c r="N131" s="123"/>
      <c r="O131" s="123"/>
      <c r="P131" s="123"/>
      <c r="Q131" s="123"/>
      <c r="R131" s="123"/>
    </row>
    <row r="132" spans="1:18" s="124" customFormat="1" ht="56.25">
      <c r="A132" s="183"/>
      <c r="B132" s="193" t="s">
        <v>219</v>
      </c>
      <c r="C132" s="183" t="s">
        <v>117</v>
      </c>
      <c r="D132" s="226">
        <v>1</v>
      </c>
      <c r="E132" s="186">
        <v>10000</v>
      </c>
      <c r="F132" s="186">
        <v>15000</v>
      </c>
      <c r="G132" s="339">
        <v>1</v>
      </c>
      <c r="H132" s="234">
        <f t="shared" ref="H132" si="63">G132*E132</f>
        <v>10000</v>
      </c>
      <c r="I132" s="339">
        <f t="shared" ref="I132" si="64">G132</f>
        <v>1</v>
      </c>
      <c r="J132" s="234">
        <f t="shared" ref="J132" si="65">I132*F132</f>
        <v>15000</v>
      </c>
      <c r="K132" s="235">
        <f t="shared" ref="K132" si="66">J132+H132</f>
        <v>25000</v>
      </c>
      <c r="L132" s="274"/>
      <c r="M132" s="123"/>
      <c r="N132" s="123"/>
      <c r="O132" s="123"/>
      <c r="P132" s="123"/>
      <c r="Q132" s="123"/>
      <c r="R132" s="123"/>
    </row>
    <row r="133" spans="1:18" ht="18.75">
      <c r="A133" s="212"/>
      <c r="B133" s="210"/>
      <c r="C133" s="209"/>
      <c r="D133" s="195"/>
      <c r="E133" s="181"/>
      <c r="F133" s="181"/>
      <c r="G133" s="382"/>
      <c r="H133" s="181"/>
      <c r="I133" s="382"/>
      <c r="J133" s="181"/>
      <c r="K133" s="211"/>
    </row>
    <row r="134" spans="1:18" ht="18.75">
      <c r="A134" s="212"/>
      <c r="B134" s="213"/>
      <c r="C134" s="213"/>
      <c r="D134" s="173"/>
      <c r="E134" s="181"/>
      <c r="F134" s="181"/>
      <c r="G134" s="382"/>
      <c r="H134" s="181"/>
      <c r="I134" s="382"/>
      <c r="J134" s="181"/>
      <c r="K134" s="214"/>
    </row>
    <row r="135" spans="1:18" s="159" customFormat="1" ht="18.75">
      <c r="A135" s="238"/>
      <c r="B135" s="459" t="s">
        <v>220</v>
      </c>
      <c r="C135" s="459"/>
      <c r="D135" s="156"/>
      <c r="E135" s="157"/>
      <c r="F135" s="157"/>
      <c r="G135" s="358"/>
      <c r="H135" s="157"/>
      <c r="I135" s="358"/>
      <c r="J135" s="157"/>
      <c r="K135" s="158">
        <f>SUM(K8:K134)</f>
        <v>13942194.800000001</v>
      </c>
      <c r="L135" s="300"/>
      <c r="M135" s="102"/>
      <c r="N135" s="102"/>
      <c r="O135" s="102"/>
      <c r="P135" s="102"/>
      <c r="Q135" s="102"/>
      <c r="R135" s="102"/>
    </row>
    <row r="136" spans="1:18">
      <c r="D136" s="161"/>
      <c r="K136" s="163"/>
    </row>
  </sheetData>
  <mergeCells count="9">
    <mergeCell ref="E16:F16"/>
    <mergeCell ref="B135:C135"/>
    <mergeCell ref="A4:A6"/>
    <mergeCell ref="B4:B6"/>
    <mergeCell ref="G4:K4"/>
    <mergeCell ref="G5:H5"/>
    <mergeCell ref="I5:J5"/>
    <mergeCell ref="K5:K6"/>
    <mergeCell ref="C4:F5"/>
  </mergeCells>
  <printOptions horizontalCentered="1"/>
  <pageMargins left="0" right="0" top="0.47244094488188998" bottom="0.472440945" header="0.31496062992126" footer="0.31496062992126"/>
  <pageSetup paperSize="9" scale="60" orientation="landscape" r:id="rId1"/>
  <headerFooter>
    <oddHeader>&amp;LDeutsche Bank AG, Karachi branch&amp;RKarachi Relocation
General Contractor works</oddHeader>
    <oddFooter>&amp;L&amp;A&amp;RPage &amp;P of &amp;N&amp;C&amp;1#&amp;"Calibri"&amp;10&amp;K000000 For internal use only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145"/>
  <sheetViews>
    <sheetView showGridLines="0" topLeftCell="A94" zoomScaleNormal="100" zoomScaleSheetLayoutView="80" workbookViewId="0">
      <selection activeCell="X116" sqref="X116"/>
    </sheetView>
  </sheetViews>
  <sheetFormatPr defaultColWidth="9.140625" defaultRowHeight="15"/>
  <cols>
    <col min="1" max="1" width="6" style="160" customWidth="1"/>
    <col min="2" max="2" width="123.42578125" customWidth="1"/>
    <col min="3" max="3" width="9.140625" customWidth="1"/>
    <col min="4" max="4" width="8.85546875" style="109" customWidth="1"/>
    <col min="5" max="6" width="15.42578125" style="162" customWidth="1"/>
    <col min="7" max="7" width="10.85546875" style="368" bestFit="1" customWidth="1"/>
    <col min="8" max="8" width="14.5703125" style="162" customWidth="1"/>
    <col min="9" max="9" width="9.7109375" style="368" bestFit="1" customWidth="1"/>
    <col min="10" max="10" width="12.140625" style="162" customWidth="1"/>
    <col min="11" max="11" width="18.7109375" style="164" customWidth="1"/>
    <col min="12" max="12" width="17.140625" style="297" customWidth="1"/>
    <col min="13" max="18" width="9.140625" style="108"/>
  </cols>
  <sheetData>
    <row r="1" spans="1:18" ht="18.75">
      <c r="A1" s="101" t="str">
        <f>'HVAC 15'!A1</f>
        <v>Deutsche Bank AG, Karachi Branch</v>
      </c>
      <c r="B1" s="102"/>
      <c r="C1" s="103"/>
      <c r="D1" s="104"/>
      <c r="E1" s="105"/>
      <c r="F1" s="105"/>
      <c r="G1" s="365"/>
      <c r="H1" s="105"/>
      <c r="I1" s="365"/>
      <c r="J1" s="105"/>
      <c r="K1" s="363">
        <v>45007</v>
      </c>
    </row>
    <row r="2" spans="1:18" ht="18.75">
      <c r="A2" s="101" t="str">
        <f>'HVAC 15'!A2</f>
        <v>Karachi Branch Relocation</v>
      </c>
      <c r="B2" s="102"/>
      <c r="C2" s="103"/>
      <c r="D2" s="104"/>
      <c r="E2" s="105"/>
      <c r="F2" s="105"/>
      <c r="G2" s="365"/>
      <c r="H2" s="105"/>
      <c r="I2" s="365"/>
      <c r="J2" s="105"/>
      <c r="K2" s="110"/>
    </row>
    <row r="3" spans="1:18" ht="18.75">
      <c r="A3" s="101"/>
      <c r="B3" s="102"/>
      <c r="C3" s="103"/>
      <c r="D3" s="104"/>
      <c r="E3" s="105"/>
      <c r="F3" s="105"/>
      <c r="G3" s="365"/>
      <c r="H3" s="105"/>
      <c r="I3" s="365"/>
      <c r="J3" s="105"/>
      <c r="K3" s="107"/>
    </row>
    <row r="4" spans="1:18" ht="23.25" customHeight="1">
      <c r="A4" s="460" t="s">
        <v>276</v>
      </c>
      <c r="B4" s="461" t="s">
        <v>0</v>
      </c>
      <c r="C4" s="468" t="s">
        <v>271</v>
      </c>
      <c r="D4" s="469"/>
      <c r="E4" s="469"/>
      <c r="F4" s="470"/>
      <c r="G4" s="462" t="s">
        <v>290</v>
      </c>
      <c r="H4" s="463"/>
      <c r="I4" s="463"/>
      <c r="J4" s="463"/>
      <c r="K4" s="464"/>
      <c r="L4" s="298"/>
    </row>
    <row r="5" spans="1:18" ht="23.25">
      <c r="A5" s="460"/>
      <c r="B5" s="461"/>
      <c r="C5" s="471"/>
      <c r="D5" s="472"/>
      <c r="E5" s="472"/>
      <c r="F5" s="473"/>
      <c r="G5" s="462" t="s">
        <v>123</v>
      </c>
      <c r="H5" s="463"/>
      <c r="I5" s="465" t="s">
        <v>270</v>
      </c>
      <c r="J5" s="465"/>
      <c r="K5" s="466" t="s">
        <v>275</v>
      </c>
      <c r="L5" s="298"/>
    </row>
    <row r="6" spans="1:18" s="111" customFormat="1" ht="37.5">
      <c r="A6" s="460"/>
      <c r="B6" s="461"/>
      <c r="C6" s="290" t="s">
        <v>1</v>
      </c>
      <c r="D6" s="291" t="s">
        <v>3</v>
      </c>
      <c r="E6" s="293" t="s">
        <v>272</v>
      </c>
      <c r="F6" s="293" t="s">
        <v>273</v>
      </c>
      <c r="G6" s="335" t="s">
        <v>274</v>
      </c>
      <c r="H6" s="293" t="s">
        <v>5</v>
      </c>
      <c r="I6" s="335" t="s">
        <v>274</v>
      </c>
      <c r="J6" s="293" t="s">
        <v>5</v>
      </c>
      <c r="K6" s="467"/>
      <c r="L6" s="299"/>
      <c r="M6" s="112"/>
      <c r="N6" s="112"/>
      <c r="O6" s="112"/>
      <c r="P6" s="112"/>
      <c r="Q6" s="112"/>
      <c r="R6" s="112"/>
    </row>
    <row r="7" spans="1:18" s="111" customFormat="1">
      <c r="A7" s="113"/>
      <c r="B7" s="114"/>
      <c r="C7" s="113"/>
      <c r="D7" s="115"/>
      <c r="E7" s="116"/>
      <c r="F7" s="116"/>
      <c r="G7" s="372"/>
      <c r="H7" s="116"/>
      <c r="I7" s="372"/>
      <c r="J7" s="116"/>
      <c r="K7" s="117"/>
      <c r="L7" s="243"/>
      <c r="M7" s="112"/>
      <c r="N7" s="112"/>
      <c r="O7" s="112"/>
      <c r="P7" s="112"/>
      <c r="Q7" s="112"/>
      <c r="R7" s="112"/>
    </row>
    <row r="8" spans="1:18" s="124" customFormat="1" ht="15.75">
      <c r="A8" s="118">
        <v>1</v>
      </c>
      <c r="B8" s="119" t="s">
        <v>128</v>
      </c>
      <c r="C8" s="118"/>
      <c r="D8" s="120"/>
      <c r="E8" s="121"/>
      <c r="F8" s="121"/>
      <c r="G8" s="354"/>
      <c r="H8" s="121"/>
      <c r="I8" s="354"/>
      <c r="J8" s="121"/>
      <c r="K8" s="122"/>
      <c r="L8" s="248"/>
      <c r="M8" s="123"/>
      <c r="N8" s="123"/>
      <c r="O8" s="123"/>
      <c r="P8" s="123"/>
      <c r="Q8" s="123"/>
      <c r="R8" s="123"/>
    </row>
    <row r="9" spans="1:18">
      <c r="A9" s="113"/>
      <c r="B9" s="125"/>
      <c r="C9" s="126"/>
      <c r="D9" s="127"/>
      <c r="E9" s="128"/>
      <c r="F9" s="128"/>
      <c r="G9" s="355"/>
      <c r="H9" s="128"/>
      <c r="I9" s="355"/>
      <c r="J9" s="128"/>
      <c r="K9" s="129"/>
    </row>
    <row r="10" spans="1:18" s="124" customFormat="1" ht="15.75">
      <c r="A10" s="130">
        <v>1.1000000000000001</v>
      </c>
      <c r="B10" s="131" t="s">
        <v>129</v>
      </c>
      <c r="C10" s="130"/>
      <c r="D10" s="132"/>
      <c r="E10" s="133"/>
      <c r="F10" s="133"/>
      <c r="G10" s="356"/>
      <c r="H10" s="133"/>
      <c r="I10" s="356"/>
      <c r="J10" s="133"/>
      <c r="K10" s="134"/>
      <c r="L10" s="248"/>
      <c r="M10" s="123"/>
      <c r="N10" s="123"/>
      <c r="O10" s="123"/>
      <c r="P10" s="123"/>
      <c r="Q10" s="123"/>
      <c r="R10" s="123"/>
    </row>
    <row r="11" spans="1:18" s="137" customFormat="1" ht="47.25">
      <c r="A11" s="304"/>
      <c r="B11" s="305" t="s">
        <v>130</v>
      </c>
      <c r="C11" s="138"/>
      <c r="D11" s="306"/>
      <c r="E11" s="260"/>
      <c r="F11" s="260"/>
      <c r="G11" s="347"/>
      <c r="H11" s="260"/>
      <c r="I11" s="347"/>
      <c r="J11" s="260"/>
      <c r="K11" s="217"/>
      <c r="L11" s="274"/>
      <c r="M11" s="141"/>
      <c r="N11" s="141"/>
      <c r="O11" s="141"/>
      <c r="P11" s="141"/>
      <c r="Q11" s="141"/>
      <c r="R11" s="141"/>
    </row>
    <row r="12" spans="1:18" s="137" customFormat="1" ht="18.75">
      <c r="A12" s="138" t="s">
        <v>12</v>
      </c>
      <c r="B12" s="139" t="s">
        <v>131</v>
      </c>
      <c r="C12" s="138" t="s">
        <v>132</v>
      </c>
      <c r="D12" s="140">
        <v>9</v>
      </c>
      <c r="E12" s="234">
        <v>285000</v>
      </c>
      <c r="F12" s="234">
        <v>3000</v>
      </c>
      <c r="G12" s="339">
        <v>9</v>
      </c>
      <c r="H12" s="234">
        <f>G12*E12</f>
        <v>2565000</v>
      </c>
      <c r="I12" s="339">
        <f>G12</f>
        <v>9</v>
      </c>
      <c r="J12" s="234">
        <f>I12*F12</f>
        <v>27000</v>
      </c>
      <c r="K12" s="235">
        <f>J12+H12</f>
        <v>2592000</v>
      </c>
      <c r="L12" s="274"/>
      <c r="M12" s="141"/>
      <c r="N12" s="141"/>
      <c r="O12" s="141"/>
      <c r="P12" s="141"/>
      <c r="Q12" s="141"/>
      <c r="R12" s="141"/>
    </row>
    <row r="13" spans="1:18" s="137" customFormat="1" ht="18.75">
      <c r="A13" s="138" t="s">
        <v>11</v>
      </c>
      <c r="B13" s="139" t="s">
        <v>133</v>
      </c>
      <c r="C13" s="138" t="s">
        <v>132</v>
      </c>
      <c r="D13" s="272">
        <v>3</v>
      </c>
      <c r="E13" s="234">
        <v>175000</v>
      </c>
      <c r="F13" s="234">
        <v>3000</v>
      </c>
      <c r="G13" s="339">
        <v>3</v>
      </c>
      <c r="H13" s="234">
        <f>G13*E13</f>
        <v>525000</v>
      </c>
      <c r="I13" s="339">
        <f>G13</f>
        <v>3</v>
      </c>
      <c r="J13" s="234">
        <f>I13*F13</f>
        <v>9000</v>
      </c>
      <c r="K13" s="235">
        <f>J13+H13</f>
        <v>534000</v>
      </c>
      <c r="L13" s="274"/>
      <c r="M13" s="141"/>
      <c r="N13" s="141"/>
      <c r="O13" s="141"/>
      <c r="P13" s="141"/>
      <c r="Q13" s="141"/>
      <c r="R13" s="141"/>
    </row>
    <row r="14" spans="1:18" s="137" customFormat="1" ht="18.75">
      <c r="A14" s="138" t="s">
        <v>39</v>
      </c>
      <c r="B14" s="139" t="s">
        <v>134</v>
      </c>
      <c r="C14" s="138" t="s">
        <v>135</v>
      </c>
      <c r="D14" s="272">
        <v>1</v>
      </c>
      <c r="E14" s="234">
        <v>160000</v>
      </c>
      <c r="F14" s="234">
        <v>30000</v>
      </c>
      <c r="G14" s="339">
        <v>1</v>
      </c>
      <c r="H14" s="234">
        <f>G14*E14</f>
        <v>160000</v>
      </c>
      <c r="I14" s="339">
        <f>G14</f>
        <v>1</v>
      </c>
      <c r="J14" s="234">
        <f>I14*F14</f>
        <v>30000</v>
      </c>
      <c r="K14" s="235">
        <f>J14+H14</f>
        <v>190000</v>
      </c>
      <c r="L14" s="274"/>
      <c r="M14" s="141"/>
      <c r="N14" s="141"/>
      <c r="O14" s="141"/>
      <c r="P14" s="141"/>
      <c r="Q14" s="141"/>
      <c r="R14" s="141"/>
    </row>
    <row r="15" spans="1:18" s="137" customFormat="1" ht="15.75">
      <c r="A15" s="304"/>
      <c r="B15" s="307"/>
      <c r="C15" s="138"/>
      <c r="D15" s="140"/>
      <c r="E15" s="308"/>
      <c r="F15" s="308"/>
      <c r="G15" s="347"/>
      <c r="H15" s="308"/>
      <c r="I15" s="347"/>
      <c r="J15" s="308"/>
      <c r="K15" s="225"/>
      <c r="L15" s="274"/>
      <c r="M15" s="141"/>
      <c r="N15" s="141"/>
      <c r="O15" s="141"/>
      <c r="P15" s="141"/>
      <c r="Q15" s="141"/>
      <c r="R15" s="141"/>
    </row>
    <row r="16" spans="1:18" s="137" customFormat="1" ht="15.75">
      <c r="A16" s="147">
        <f>A10+0.1</f>
        <v>1.2000000000000002</v>
      </c>
      <c r="B16" s="148" t="s">
        <v>136</v>
      </c>
      <c r="C16" s="147"/>
      <c r="D16" s="149"/>
      <c r="E16" s="309"/>
      <c r="F16" s="309"/>
      <c r="G16" s="345"/>
      <c r="H16" s="309"/>
      <c r="I16" s="345"/>
      <c r="J16" s="309"/>
      <c r="K16" s="150"/>
      <c r="L16" s="274"/>
      <c r="M16" s="141"/>
      <c r="N16" s="141"/>
      <c r="O16" s="141"/>
      <c r="P16" s="141"/>
      <c r="Q16" s="141"/>
      <c r="R16" s="141"/>
    </row>
    <row r="17" spans="1:18" s="137" customFormat="1" ht="47.25">
      <c r="A17" s="304"/>
      <c r="B17" s="305" t="s">
        <v>221</v>
      </c>
      <c r="C17" s="138" t="s">
        <v>135</v>
      </c>
      <c r="D17" s="140">
        <v>1</v>
      </c>
      <c r="E17" s="457" t="s">
        <v>277</v>
      </c>
      <c r="F17" s="458"/>
      <c r="G17" s="336"/>
      <c r="H17" s="234"/>
      <c r="I17" s="336">
        <f>G17</f>
        <v>0</v>
      </c>
      <c r="J17" s="234">
        <f>I17*F17</f>
        <v>0</v>
      </c>
      <c r="K17" s="235"/>
      <c r="L17" s="274"/>
      <c r="M17" s="141"/>
      <c r="N17" s="141"/>
      <c r="O17" s="141"/>
      <c r="P17" s="141"/>
      <c r="Q17" s="141"/>
      <c r="R17" s="141"/>
    </row>
    <row r="18" spans="1:18" s="137" customFormat="1" ht="15.75">
      <c r="A18" s="304"/>
      <c r="B18" s="307"/>
      <c r="C18" s="138"/>
      <c r="D18" s="140"/>
      <c r="E18" s="308"/>
      <c r="F18" s="308"/>
      <c r="G18" s="347"/>
      <c r="H18" s="308"/>
      <c r="I18" s="347"/>
      <c r="J18" s="308"/>
      <c r="K18" s="225"/>
      <c r="L18" s="274"/>
      <c r="M18" s="141"/>
      <c r="N18" s="141"/>
      <c r="O18" s="141"/>
      <c r="P18" s="141"/>
      <c r="Q18" s="141"/>
      <c r="R18" s="141"/>
    </row>
    <row r="19" spans="1:18" s="137" customFormat="1" ht="15.75">
      <c r="A19" s="147">
        <f>A16+0.1</f>
        <v>1.3000000000000003</v>
      </c>
      <c r="B19" s="148" t="s">
        <v>138</v>
      </c>
      <c r="C19" s="147"/>
      <c r="D19" s="149"/>
      <c r="E19" s="241"/>
      <c r="F19" s="241"/>
      <c r="G19" s="345"/>
      <c r="H19" s="241"/>
      <c r="I19" s="345"/>
      <c r="J19" s="241"/>
      <c r="K19" s="220"/>
      <c r="L19" s="274"/>
      <c r="M19" s="141"/>
      <c r="N19" s="141"/>
      <c r="O19" s="141"/>
      <c r="P19" s="141"/>
      <c r="Q19" s="141"/>
      <c r="R19" s="141"/>
    </row>
    <row r="20" spans="1:18" s="137" customFormat="1" ht="78.75">
      <c r="A20" s="304"/>
      <c r="B20" s="305" t="s">
        <v>139</v>
      </c>
      <c r="C20" s="138"/>
      <c r="D20" s="140"/>
      <c r="E20" s="260"/>
      <c r="F20" s="260"/>
      <c r="G20" s="347"/>
      <c r="H20" s="260"/>
      <c r="I20" s="347"/>
      <c r="J20" s="260"/>
      <c r="K20" s="217"/>
      <c r="L20" s="274"/>
      <c r="M20" s="141"/>
      <c r="N20" s="141"/>
      <c r="O20" s="141"/>
      <c r="P20" s="141"/>
      <c r="Q20" s="141"/>
      <c r="R20" s="141"/>
    </row>
    <row r="21" spans="1:18" s="137" customFormat="1" ht="18.75">
      <c r="A21" s="138" t="s">
        <v>12</v>
      </c>
      <c r="B21" s="139" t="s">
        <v>140</v>
      </c>
      <c r="C21" s="138" t="s">
        <v>63</v>
      </c>
      <c r="D21" s="140">
        <v>1</v>
      </c>
      <c r="E21" s="234">
        <v>229000</v>
      </c>
      <c r="F21" s="234">
        <v>30000</v>
      </c>
      <c r="G21" s="339">
        <v>1</v>
      </c>
      <c r="H21" s="234">
        <f>G21*E21</f>
        <v>229000</v>
      </c>
      <c r="I21" s="339">
        <f>G21</f>
        <v>1</v>
      </c>
      <c r="J21" s="234">
        <f>I21*F21</f>
        <v>30000</v>
      </c>
      <c r="K21" s="235">
        <f>J21+H21</f>
        <v>259000</v>
      </c>
      <c r="L21" s="274"/>
      <c r="M21" s="141"/>
      <c r="N21" s="141"/>
      <c r="O21" s="141"/>
      <c r="P21" s="141"/>
      <c r="Q21" s="141"/>
      <c r="R21" s="141"/>
    </row>
    <row r="22" spans="1:18" s="137" customFormat="1" ht="18.75">
      <c r="A22" s="138" t="s">
        <v>11</v>
      </c>
      <c r="B22" s="139" t="s">
        <v>222</v>
      </c>
      <c r="C22" s="138" t="s">
        <v>132</v>
      </c>
      <c r="D22" s="140">
        <v>2</v>
      </c>
      <c r="E22" s="234">
        <v>229000</v>
      </c>
      <c r="F22" s="234">
        <v>30000</v>
      </c>
      <c r="G22" s="339">
        <v>2</v>
      </c>
      <c r="H22" s="234">
        <f>G22*E22</f>
        <v>458000</v>
      </c>
      <c r="I22" s="339">
        <f>G22</f>
        <v>2</v>
      </c>
      <c r="J22" s="234">
        <f>I22*F22</f>
        <v>60000</v>
      </c>
      <c r="K22" s="235">
        <f>J22+H22</f>
        <v>518000</v>
      </c>
      <c r="L22" s="274"/>
      <c r="M22" s="141"/>
      <c r="N22" s="141"/>
      <c r="O22" s="141"/>
      <c r="P22" s="141"/>
      <c r="Q22" s="141"/>
      <c r="R22" s="141"/>
    </row>
    <row r="23" spans="1:18" s="137" customFormat="1" ht="18.75">
      <c r="A23" s="138" t="s">
        <v>39</v>
      </c>
      <c r="B23" s="139" t="s">
        <v>223</v>
      </c>
      <c r="C23" s="138" t="s">
        <v>63</v>
      </c>
      <c r="D23" s="140">
        <v>1</v>
      </c>
      <c r="E23" s="234">
        <v>229000</v>
      </c>
      <c r="F23" s="234">
        <v>30000</v>
      </c>
      <c r="G23" s="339">
        <v>1</v>
      </c>
      <c r="H23" s="234">
        <f>G23*E23</f>
        <v>229000</v>
      </c>
      <c r="I23" s="339">
        <f>G23</f>
        <v>1</v>
      </c>
      <c r="J23" s="234">
        <f>I23*F23</f>
        <v>30000</v>
      </c>
      <c r="K23" s="235">
        <f>J23+H23</f>
        <v>259000</v>
      </c>
      <c r="L23" s="274"/>
      <c r="M23" s="141"/>
      <c r="N23" s="141"/>
      <c r="O23" s="141"/>
      <c r="P23" s="141"/>
      <c r="Q23" s="141"/>
      <c r="R23" s="141"/>
    </row>
    <row r="24" spans="1:18" s="137" customFormat="1" ht="15.75">
      <c r="A24" s="304"/>
      <c r="B24" s="307"/>
      <c r="C24" s="138"/>
      <c r="D24" s="140"/>
      <c r="E24" s="260"/>
      <c r="F24" s="260"/>
      <c r="G24" s="347"/>
      <c r="H24" s="260"/>
      <c r="I24" s="347"/>
      <c r="J24" s="260"/>
      <c r="K24" s="217"/>
      <c r="L24" s="274"/>
      <c r="M24" s="141"/>
      <c r="N24" s="141"/>
      <c r="O24" s="141"/>
      <c r="P24" s="141"/>
      <c r="Q24" s="141"/>
      <c r="R24" s="141"/>
    </row>
    <row r="25" spans="1:18" s="137" customFormat="1" ht="15.75">
      <c r="A25" s="147">
        <f>A19+0.1</f>
        <v>1.4000000000000004</v>
      </c>
      <c r="B25" s="148" t="s">
        <v>141</v>
      </c>
      <c r="C25" s="147"/>
      <c r="D25" s="149"/>
      <c r="E25" s="241"/>
      <c r="F25" s="241"/>
      <c r="G25" s="345"/>
      <c r="H25" s="241"/>
      <c r="I25" s="345"/>
      <c r="J25" s="241"/>
      <c r="K25" s="220"/>
      <c r="L25" s="274"/>
      <c r="M25" s="141"/>
      <c r="N25" s="141"/>
      <c r="O25" s="141"/>
      <c r="P25" s="141"/>
      <c r="Q25" s="141"/>
      <c r="R25" s="141"/>
    </row>
    <row r="26" spans="1:18" s="137" customFormat="1" ht="31.5">
      <c r="A26" s="304"/>
      <c r="B26" s="305" t="s">
        <v>142</v>
      </c>
      <c r="C26" s="138"/>
      <c r="D26" s="140"/>
      <c r="E26" s="260"/>
      <c r="F26" s="260"/>
      <c r="G26" s="347"/>
      <c r="H26" s="260"/>
      <c r="I26" s="347"/>
      <c r="J26" s="260"/>
      <c r="K26" s="217"/>
      <c r="L26" s="274"/>
      <c r="M26" s="141"/>
      <c r="N26" s="141"/>
      <c r="O26" s="141"/>
      <c r="P26" s="141"/>
      <c r="Q26" s="141"/>
      <c r="R26" s="141"/>
    </row>
    <row r="27" spans="1:18" s="137" customFormat="1" ht="15.75">
      <c r="A27" s="138" t="s">
        <v>12</v>
      </c>
      <c r="B27" s="139" t="s">
        <v>143</v>
      </c>
      <c r="C27" s="138"/>
      <c r="D27" s="140"/>
      <c r="E27" s="260"/>
      <c r="F27" s="260"/>
      <c r="G27" s="347"/>
      <c r="H27" s="260"/>
      <c r="I27" s="347"/>
      <c r="J27" s="260"/>
      <c r="K27" s="222"/>
      <c r="L27" s="274"/>
      <c r="M27" s="141"/>
      <c r="N27" s="141"/>
      <c r="O27" s="141"/>
      <c r="P27" s="141"/>
      <c r="Q27" s="141"/>
      <c r="R27" s="141"/>
    </row>
    <row r="28" spans="1:18" s="137" customFormat="1" ht="18.75">
      <c r="A28" s="138" t="s">
        <v>144</v>
      </c>
      <c r="B28" s="139" t="s">
        <v>145</v>
      </c>
      <c r="C28" s="138" t="s">
        <v>132</v>
      </c>
      <c r="D28" s="140">
        <v>16</v>
      </c>
      <c r="E28" s="186">
        <v>4500</v>
      </c>
      <c r="F28" s="186">
        <v>1000</v>
      </c>
      <c r="G28" s="339">
        <v>8</v>
      </c>
      <c r="H28" s="234">
        <f>G28*E28</f>
        <v>36000</v>
      </c>
      <c r="I28" s="339">
        <f>G28</f>
        <v>8</v>
      </c>
      <c r="J28" s="234">
        <f>I28*F28</f>
        <v>8000</v>
      </c>
      <c r="K28" s="235">
        <f>J28+H28</f>
        <v>44000</v>
      </c>
      <c r="L28" s="274"/>
      <c r="M28" s="141"/>
      <c r="N28" s="141"/>
      <c r="O28" s="141"/>
      <c r="P28" s="141"/>
      <c r="Q28" s="141"/>
      <c r="R28" s="141"/>
    </row>
    <row r="29" spans="1:18" s="137" customFormat="1" ht="18.75">
      <c r="A29" s="138"/>
      <c r="B29" s="139"/>
      <c r="C29" s="138"/>
      <c r="D29" s="140"/>
      <c r="E29" s="215"/>
      <c r="F29" s="215"/>
      <c r="G29" s="378"/>
      <c r="H29" s="215"/>
      <c r="I29" s="378"/>
      <c r="J29" s="215"/>
      <c r="K29" s="221"/>
      <c r="L29" s="274"/>
      <c r="M29" s="141"/>
      <c r="N29" s="141"/>
      <c r="O29" s="141"/>
      <c r="P29" s="141"/>
      <c r="Q29" s="141"/>
      <c r="R29" s="141"/>
    </row>
    <row r="30" spans="1:18" s="137" customFormat="1" ht="18.75">
      <c r="A30" s="138" t="s">
        <v>11</v>
      </c>
      <c r="B30" s="139" t="s">
        <v>146</v>
      </c>
      <c r="C30" s="138"/>
      <c r="D30" s="140"/>
      <c r="E30" s="215"/>
      <c r="F30" s="215"/>
      <c r="G30" s="378"/>
      <c r="H30" s="215"/>
      <c r="I30" s="378"/>
      <c r="J30" s="215"/>
      <c r="K30" s="221"/>
      <c r="L30" s="274"/>
      <c r="M30" s="141"/>
      <c r="N30" s="141"/>
      <c r="O30" s="141"/>
      <c r="P30" s="141"/>
      <c r="Q30" s="141"/>
      <c r="R30" s="141"/>
    </row>
    <row r="31" spans="1:18" s="137" customFormat="1" ht="18.75">
      <c r="A31" s="138" t="s">
        <v>144</v>
      </c>
      <c r="B31" s="139" t="s">
        <v>145</v>
      </c>
      <c r="C31" s="138" t="s">
        <v>132</v>
      </c>
      <c r="D31" s="140">
        <v>4</v>
      </c>
      <c r="E31" s="186">
        <v>4500</v>
      </c>
      <c r="F31" s="186">
        <v>1000</v>
      </c>
      <c r="G31" s="339">
        <v>4</v>
      </c>
      <c r="H31" s="234">
        <f>G31*E31</f>
        <v>18000</v>
      </c>
      <c r="I31" s="339">
        <f>G31</f>
        <v>4</v>
      </c>
      <c r="J31" s="234">
        <f>I31*F31</f>
        <v>4000</v>
      </c>
      <c r="K31" s="235">
        <f>J31+H31</f>
        <v>22000</v>
      </c>
      <c r="L31" s="274"/>
      <c r="M31" s="141"/>
      <c r="N31" s="141"/>
      <c r="O31" s="141"/>
      <c r="P31" s="141"/>
      <c r="Q31" s="141"/>
      <c r="R31" s="141"/>
    </row>
    <row r="32" spans="1:18" s="137" customFormat="1" ht="18.75">
      <c r="A32" s="138"/>
      <c r="B32" s="139"/>
      <c r="C32" s="138"/>
      <c r="D32" s="140"/>
      <c r="E32" s="215"/>
      <c r="F32" s="215"/>
      <c r="G32" s="378"/>
      <c r="H32" s="215"/>
      <c r="I32" s="378"/>
      <c r="J32" s="215"/>
      <c r="K32" s="221"/>
      <c r="L32" s="274"/>
      <c r="M32" s="141"/>
      <c r="N32" s="141"/>
      <c r="O32" s="141"/>
      <c r="P32" s="141"/>
      <c r="Q32" s="141"/>
      <c r="R32" s="141"/>
    </row>
    <row r="33" spans="1:18" s="137" customFormat="1" ht="18.75">
      <c r="A33" s="138" t="s">
        <v>39</v>
      </c>
      <c r="B33" s="139" t="s">
        <v>147</v>
      </c>
      <c r="C33" s="138"/>
      <c r="D33" s="140"/>
      <c r="E33" s="215"/>
      <c r="F33" s="215"/>
      <c r="G33" s="378"/>
      <c r="H33" s="215"/>
      <c r="I33" s="378"/>
      <c r="J33" s="215"/>
      <c r="K33" s="221"/>
      <c r="L33" s="274"/>
      <c r="M33" s="141"/>
      <c r="N33" s="141"/>
      <c r="O33" s="141"/>
      <c r="P33" s="141"/>
      <c r="Q33" s="141"/>
      <c r="R33" s="141"/>
    </row>
    <row r="34" spans="1:18" s="137" customFormat="1" ht="18.75">
      <c r="A34" s="138" t="s">
        <v>144</v>
      </c>
      <c r="B34" s="139" t="s">
        <v>145</v>
      </c>
      <c r="C34" s="138" t="s">
        <v>132</v>
      </c>
      <c r="D34" s="140">
        <v>4</v>
      </c>
      <c r="E34" s="186">
        <v>9000</v>
      </c>
      <c r="F34" s="186">
        <v>1500</v>
      </c>
      <c r="G34" s="339">
        <v>4</v>
      </c>
      <c r="H34" s="234">
        <f>G34*E34</f>
        <v>36000</v>
      </c>
      <c r="I34" s="339">
        <f>G34</f>
        <v>4</v>
      </c>
      <c r="J34" s="234">
        <f>I34*F34</f>
        <v>6000</v>
      </c>
      <c r="K34" s="235">
        <f>J34+H34</f>
        <v>42000</v>
      </c>
      <c r="L34" s="274"/>
      <c r="M34" s="141"/>
      <c r="N34" s="141"/>
      <c r="O34" s="141"/>
      <c r="P34" s="141"/>
      <c r="Q34" s="141"/>
      <c r="R34" s="141"/>
    </row>
    <row r="35" spans="1:18" s="137" customFormat="1" ht="18.75">
      <c r="A35" s="138"/>
      <c r="B35" s="139"/>
      <c r="C35" s="138"/>
      <c r="D35" s="140"/>
      <c r="E35" s="215"/>
      <c r="F35" s="215"/>
      <c r="G35" s="378"/>
      <c r="H35" s="215"/>
      <c r="I35" s="378"/>
      <c r="J35" s="215"/>
      <c r="K35" s="221"/>
      <c r="L35" s="274"/>
      <c r="M35" s="141"/>
      <c r="N35" s="141"/>
      <c r="O35" s="141"/>
      <c r="P35" s="141"/>
      <c r="Q35" s="141"/>
      <c r="R35" s="141"/>
    </row>
    <row r="36" spans="1:18" s="137" customFormat="1" ht="18.75">
      <c r="A36" s="138" t="s">
        <v>115</v>
      </c>
      <c r="B36" s="139" t="s">
        <v>148</v>
      </c>
      <c r="C36" s="138"/>
      <c r="D36" s="140"/>
      <c r="E36" s="215"/>
      <c r="F36" s="215"/>
      <c r="G36" s="378"/>
      <c r="H36" s="215"/>
      <c r="I36" s="378"/>
      <c r="J36" s="215"/>
      <c r="K36" s="221"/>
      <c r="L36" s="274"/>
      <c r="M36" s="141"/>
      <c r="N36" s="141"/>
      <c r="O36" s="141"/>
      <c r="P36" s="141"/>
      <c r="Q36" s="141"/>
      <c r="R36" s="141"/>
    </row>
    <row r="37" spans="1:18" s="137" customFormat="1" ht="18.75">
      <c r="A37" s="138" t="s">
        <v>144</v>
      </c>
      <c r="B37" s="139" t="s">
        <v>145</v>
      </c>
      <c r="C37" s="138" t="s">
        <v>132</v>
      </c>
      <c r="D37" s="140">
        <v>4</v>
      </c>
      <c r="E37" s="186">
        <v>42000</v>
      </c>
      <c r="F37" s="186">
        <v>3000</v>
      </c>
      <c r="G37" s="339">
        <v>4</v>
      </c>
      <c r="H37" s="234">
        <f>G37*E37</f>
        <v>168000</v>
      </c>
      <c r="I37" s="339">
        <f>G37</f>
        <v>4</v>
      </c>
      <c r="J37" s="234">
        <f>I37*F37</f>
        <v>12000</v>
      </c>
      <c r="K37" s="235">
        <f>J37+H37</f>
        <v>180000</v>
      </c>
      <c r="L37" s="274"/>
      <c r="M37" s="141"/>
      <c r="N37" s="141"/>
      <c r="O37" s="141"/>
      <c r="P37" s="141"/>
      <c r="Q37" s="141"/>
      <c r="R37" s="141"/>
    </row>
    <row r="38" spans="1:18" s="137" customFormat="1" ht="18.75">
      <c r="A38" s="138"/>
      <c r="B38" s="139"/>
      <c r="C38" s="138"/>
      <c r="D38" s="140"/>
      <c r="E38" s="215"/>
      <c r="F38" s="215"/>
      <c r="G38" s="378"/>
      <c r="H38" s="215"/>
      <c r="I38" s="378"/>
      <c r="J38" s="215"/>
      <c r="K38" s="221"/>
      <c r="L38" s="274"/>
      <c r="M38" s="141"/>
      <c r="N38" s="141"/>
      <c r="O38" s="141"/>
      <c r="P38" s="141"/>
      <c r="Q38" s="141"/>
      <c r="R38" s="141"/>
    </row>
    <row r="39" spans="1:18" s="137" customFormat="1" ht="31.5">
      <c r="A39" s="138" t="s">
        <v>118</v>
      </c>
      <c r="B39" s="139" t="s">
        <v>149</v>
      </c>
      <c r="C39" s="138" t="s">
        <v>132</v>
      </c>
      <c r="D39" s="140">
        <v>4</v>
      </c>
      <c r="E39" s="186">
        <v>20000</v>
      </c>
      <c r="F39" s="186">
        <v>2000</v>
      </c>
      <c r="G39" s="339">
        <v>4</v>
      </c>
      <c r="H39" s="234">
        <f>G39*E39</f>
        <v>80000</v>
      </c>
      <c r="I39" s="339">
        <f>G39</f>
        <v>4</v>
      </c>
      <c r="J39" s="234">
        <f>I39*F39</f>
        <v>8000</v>
      </c>
      <c r="K39" s="235">
        <f>J39+H39</f>
        <v>88000</v>
      </c>
      <c r="L39" s="274"/>
      <c r="M39" s="141"/>
      <c r="N39" s="141"/>
      <c r="O39" s="141"/>
      <c r="P39" s="141"/>
      <c r="Q39" s="141"/>
      <c r="R39" s="141"/>
    </row>
    <row r="40" spans="1:18" s="137" customFormat="1" ht="18.75">
      <c r="A40" s="138"/>
      <c r="B40" s="139"/>
      <c r="C40" s="138"/>
      <c r="D40" s="140"/>
      <c r="E40" s="215"/>
      <c r="F40" s="215"/>
      <c r="G40" s="378"/>
      <c r="H40" s="215"/>
      <c r="I40" s="378"/>
      <c r="J40" s="215"/>
      <c r="K40" s="221"/>
      <c r="L40" s="274"/>
      <c r="M40" s="141"/>
      <c r="N40" s="141"/>
      <c r="O40" s="141"/>
      <c r="P40" s="141"/>
      <c r="Q40" s="141"/>
      <c r="R40" s="141"/>
    </row>
    <row r="41" spans="1:18" s="137" customFormat="1" ht="18.75">
      <c r="A41" s="138" t="s">
        <v>116</v>
      </c>
      <c r="B41" s="139" t="s">
        <v>150</v>
      </c>
      <c r="C41" s="138" t="s">
        <v>135</v>
      </c>
      <c r="D41" s="140">
        <v>4</v>
      </c>
      <c r="E41" s="186">
        <v>15000</v>
      </c>
      <c r="F41" s="186">
        <v>5000</v>
      </c>
      <c r="G41" s="339">
        <v>4</v>
      </c>
      <c r="H41" s="234">
        <f>G41*E41</f>
        <v>60000</v>
      </c>
      <c r="I41" s="339">
        <f>G41</f>
        <v>4</v>
      </c>
      <c r="J41" s="234">
        <f>I41*F41</f>
        <v>20000</v>
      </c>
      <c r="K41" s="235">
        <f>J41+H41</f>
        <v>80000</v>
      </c>
      <c r="L41" s="274"/>
      <c r="M41" s="141"/>
      <c r="N41" s="141"/>
      <c r="O41" s="141"/>
      <c r="P41" s="141"/>
      <c r="Q41" s="141"/>
      <c r="R41" s="141"/>
    </row>
    <row r="42" spans="1:18" s="137" customFormat="1" ht="15.75">
      <c r="A42" s="138"/>
      <c r="B42" s="139"/>
      <c r="C42" s="138"/>
      <c r="D42" s="140"/>
      <c r="E42" s="260"/>
      <c r="F42" s="260"/>
      <c r="G42" s="379"/>
      <c r="H42" s="260"/>
      <c r="I42" s="347"/>
      <c r="J42" s="260"/>
      <c r="K42" s="222"/>
      <c r="L42" s="274"/>
      <c r="M42" s="141"/>
      <c r="N42" s="141"/>
      <c r="O42" s="141"/>
      <c r="P42" s="141"/>
      <c r="Q42" s="141"/>
      <c r="R42" s="141"/>
    </row>
    <row r="43" spans="1:18" s="137" customFormat="1" ht="15.75">
      <c r="A43" s="147">
        <f>A25+0.1</f>
        <v>1.5000000000000004</v>
      </c>
      <c r="B43" s="148" t="s">
        <v>151</v>
      </c>
      <c r="C43" s="147"/>
      <c r="D43" s="149"/>
      <c r="E43" s="241"/>
      <c r="F43" s="241"/>
      <c r="G43" s="345"/>
      <c r="H43" s="241"/>
      <c r="I43" s="345"/>
      <c r="J43" s="241"/>
      <c r="K43" s="220"/>
      <c r="L43" s="274"/>
      <c r="M43" s="141"/>
      <c r="N43" s="141"/>
      <c r="O43" s="141"/>
      <c r="P43" s="141"/>
      <c r="Q43" s="141"/>
      <c r="R43" s="141"/>
    </row>
    <row r="44" spans="1:18" s="137" customFormat="1" ht="63">
      <c r="A44" s="304"/>
      <c r="B44" s="305" t="s">
        <v>152</v>
      </c>
      <c r="C44" s="138"/>
      <c r="D44" s="140"/>
      <c r="E44" s="260"/>
      <c r="F44" s="260"/>
      <c r="G44" s="347"/>
      <c r="H44" s="260"/>
      <c r="I44" s="347"/>
      <c r="J44" s="260"/>
      <c r="K44" s="217"/>
      <c r="L44" s="274"/>
      <c r="M44" s="141"/>
      <c r="N44" s="141"/>
      <c r="O44" s="141"/>
      <c r="P44" s="141"/>
      <c r="Q44" s="141"/>
      <c r="R44" s="141"/>
    </row>
    <row r="45" spans="1:18" s="137" customFormat="1" ht="15.75">
      <c r="A45" s="304"/>
      <c r="B45" s="310" t="s">
        <v>153</v>
      </c>
      <c r="C45" s="138"/>
      <c r="D45" s="140"/>
      <c r="E45" s="260"/>
      <c r="F45" s="260"/>
      <c r="G45" s="347"/>
      <c r="H45" s="260"/>
      <c r="I45" s="347"/>
      <c r="J45" s="260"/>
      <c r="K45" s="217"/>
      <c r="L45" s="274"/>
      <c r="M45" s="141"/>
      <c r="N45" s="141"/>
      <c r="O45" s="141"/>
      <c r="P45" s="141"/>
      <c r="Q45" s="141"/>
      <c r="R45" s="141"/>
    </row>
    <row r="46" spans="1:18" s="137" customFormat="1" ht="18.75">
      <c r="A46" s="138" t="s">
        <v>12</v>
      </c>
      <c r="B46" s="139" t="s">
        <v>145</v>
      </c>
      <c r="C46" s="138" t="s">
        <v>154</v>
      </c>
      <c r="D46" s="272">
        <v>75</v>
      </c>
      <c r="E46" s="234">
        <v>1580</v>
      </c>
      <c r="F46" s="234">
        <v>500</v>
      </c>
      <c r="G46" s="338">
        <v>71</v>
      </c>
      <c r="H46" s="234">
        <f>G46*E46</f>
        <v>112180</v>
      </c>
      <c r="I46" s="338">
        <f>G46</f>
        <v>71</v>
      </c>
      <c r="J46" s="234">
        <f>I46*F46</f>
        <v>35500</v>
      </c>
      <c r="K46" s="235">
        <f>J46+H46</f>
        <v>147680</v>
      </c>
      <c r="L46" s="274"/>
      <c r="M46" s="141"/>
      <c r="N46" s="141"/>
      <c r="O46" s="141"/>
      <c r="P46" s="141"/>
      <c r="Q46" s="141"/>
      <c r="R46" s="141"/>
    </row>
    <row r="47" spans="1:18" s="137" customFormat="1" ht="18.75">
      <c r="A47" s="138" t="s">
        <v>11</v>
      </c>
      <c r="B47" s="139" t="s">
        <v>224</v>
      </c>
      <c r="C47" s="138" t="s">
        <v>154</v>
      </c>
      <c r="D47" s="272">
        <v>20</v>
      </c>
      <c r="E47" s="234">
        <v>2141</v>
      </c>
      <c r="F47" s="234">
        <v>500</v>
      </c>
      <c r="G47" s="338">
        <v>2.2999999999999998</v>
      </c>
      <c r="H47" s="234">
        <f>G47*E47</f>
        <v>4924.2999999999993</v>
      </c>
      <c r="I47" s="338">
        <f>G47</f>
        <v>2.2999999999999998</v>
      </c>
      <c r="J47" s="234">
        <f>I47*F47</f>
        <v>1150</v>
      </c>
      <c r="K47" s="235">
        <f>J47+H47</f>
        <v>6074.2999999999993</v>
      </c>
      <c r="L47" s="274"/>
      <c r="M47" s="141"/>
      <c r="N47" s="141"/>
      <c r="O47" s="141"/>
      <c r="P47" s="141"/>
      <c r="Q47" s="141"/>
      <c r="R47" s="141"/>
    </row>
    <row r="48" spans="1:18" s="137" customFormat="1" ht="18.75">
      <c r="A48" s="138" t="s">
        <v>39</v>
      </c>
      <c r="B48" s="139" t="s">
        <v>155</v>
      </c>
      <c r="C48" s="138" t="s">
        <v>154</v>
      </c>
      <c r="D48" s="272">
        <v>40</v>
      </c>
      <c r="E48" s="234">
        <v>2562</v>
      </c>
      <c r="F48" s="234">
        <v>580</v>
      </c>
      <c r="G48" s="338">
        <v>28</v>
      </c>
      <c r="H48" s="234">
        <f>G48*E48</f>
        <v>71736</v>
      </c>
      <c r="I48" s="338">
        <f>G48</f>
        <v>28</v>
      </c>
      <c r="J48" s="234">
        <f>I48*F48</f>
        <v>16240</v>
      </c>
      <c r="K48" s="235">
        <f>J48+H48</f>
        <v>87976</v>
      </c>
      <c r="L48" s="274"/>
      <c r="M48" s="141"/>
      <c r="N48" s="141"/>
      <c r="O48" s="141"/>
      <c r="P48" s="141"/>
      <c r="Q48" s="141"/>
      <c r="R48" s="141"/>
    </row>
    <row r="49" spans="1:18" s="137" customFormat="1" ht="15.75">
      <c r="A49" s="304"/>
      <c r="B49" s="310" t="s">
        <v>156</v>
      </c>
      <c r="C49" s="138"/>
      <c r="D49" s="272"/>
      <c r="E49" s="260"/>
      <c r="F49" s="260"/>
      <c r="G49" s="377"/>
      <c r="H49" s="260"/>
      <c r="I49" s="377"/>
      <c r="J49" s="260"/>
      <c r="K49" s="217"/>
      <c r="L49" s="274"/>
      <c r="M49" s="141"/>
      <c r="N49" s="141"/>
      <c r="O49" s="141"/>
      <c r="P49" s="141"/>
      <c r="Q49" s="141"/>
      <c r="R49" s="141"/>
    </row>
    <row r="50" spans="1:18" s="137" customFormat="1" ht="18.75">
      <c r="A50" s="138" t="s">
        <v>115</v>
      </c>
      <c r="B50" s="139" t="s">
        <v>155</v>
      </c>
      <c r="C50" s="138" t="s">
        <v>154</v>
      </c>
      <c r="D50" s="272">
        <v>30</v>
      </c>
      <c r="E50" s="234">
        <v>2562</v>
      </c>
      <c r="F50" s="234">
        <v>580</v>
      </c>
      <c r="G50" s="338">
        <v>15.1</v>
      </c>
      <c r="H50" s="234">
        <f>G50*E50</f>
        <v>38686.199999999997</v>
      </c>
      <c r="I50" s="338">
        <f>G50</f>
        <v>15.1</v>
      </c>
      <c r="J50" s="234">
        <f>I50*F50</f>
        <v>8758</v>
      </c>
      <c r="K50" s="235">
        <f>J50+H50</f>
        <v>47444.2</v>
      </c>
      <c r="L50" s="274"/>
      <c r="M50" s="141"/>
      <c r="N50" s="141"/>
      <c r="O50" s="141"/>
      <c r="P50" s="141"/>
      <c r="Q50" s="141"/>
      <c r="R50" s="141"/>
    </row>
    <row r="51" spans="1:18" s="137" customFormat="1" ht="15.75">
      <c r="A51" s="304"/>
      <c r="B51" s="307"/>
      <c r="C51" s="138"/>
      <c r="D51" s="140"/>
      <c r="E51" s="260"/>
      <c r="F51" s="260"/>
      <c r="G51" s="347"/>
      <c r="H51" s="260"/>
      <c r="I51" s="347"/>
      <c r="J51" s="260"/>
      <c r="K51" s="217"/>
      <c r="L51" s="274"/>
      <c r="M51" s="141"/>
      <c r="N51" s="141"/>
      <c r="O51" s="141"/>
      <c r="P51" s="141"/>
      <c r="Q51" s="141"/>
      <c r="R51" s="141"/>
    </row>
    <row r="52" spans="1:18" s="137" customFormat="1" ht="15.75">
      <c r="A52" s="147">
        <f>A43+0.1</f>
        <v>1.6000000000000005</v>
      </c>
      <c r="B52" s="148" t="s">
        <v>157</v>
      </c>
      <c r="C52" s="147"/>
      <c r="D52" s="149"/>
      <c r="E52" s="241"/>
      <c r="F52" s="241"/>
      <c r="G52" s="345"/>
      <c r="H52" s="241"/>
      <c r="I52" s="345"/>
      <c r="J52" s="241"/>
      <c r="K52" s="220"/>
      <c r="L52" s="274"/>
      <c r="M52" s="141"/>
      <c r="N52" s="141"/>
      <c r="O52" s="141"/>
      <c r="P52" s="141"/>
      <c r="Q52" s="141"/>
      <c r="R52" s="141"/>
    </row>
    <row r="53" spans="1:18" s="137" customFormat="1" ht="47.25">
      <c r="A53" s="304"/>
      <c r="B53" s="305" t="s">
        <v>158</v>
      </c>
      <c r="C53" s="138"/>
      <c r="D53" s="140"/>
      <c r="E53" s="260"/>
      <c r="F53" s="260"/>
      <c r="G53" s="347"/>
      <c r="H53" s="260"/>
      <c r="I53" s="347"/>
      <c r="J53" s="260"/>
      <c r="K53" s="217"/>
      <c r="L53" s="274"/>
      <c r="M53" s="141"/>
      <c r="N53" s="141"/>
      <c r="O53" s="141"/>
      <c r="P53" s="141"/>
      <c r="Q53" s="141"/>
      <c r="R53" s="141"/>
    </row>
    <row r="54" spans="1:18" s="137" customFormat="1" ht="15.75">
      <c r="A54" s="304"/>
      <c r="B54" s="310" t="s">
        <v>153</v>
      </c>
      <c r="C54" s="138"/>
      <c r="D54" s="140"/>
      <c r="E54" s="260"/>
      <c r="F54" s="260"/>
      <c r="G54" s="347"/>
      <c r="H54" s="260"/>
      <c r="I54" s="347"/>
      <c r="J54" s="260"/>
      <c r="K54" s="217"/>
      <c r="L54" s="274"/>
      <c r="M54" s="141"/>
      <c r="N54" s="141"/>
      <c r="O54" s="141"/>
      <c r="P54" s="141"/>
      <c r="Q54" s="141"/>
      <c r="R54" s="141"/>
    </row>
    <row r="55" spans="1:18" s="137" customFormat="1" ht="18.75">
      <c r="A55" s="138" t="s">
        <v>12</v>
      </c>
      <c r="B55" s="139" t="s">
        <v>145</v>
      </c>
      <c r="C55" s="138" t="s">
        <v>154</v>
      </c>
      <c r="D55" s="272">
        <f>D46</f>
        <v>75</v>
      </c>
      <c r="E55" s="234">
        <v>1100</v>
      </c>
      <c r="F55" s="234">
        <v>200</v>
      </c>
      <c r="G55" s="338">
        <v>71</v>
      </c>
      <c r="H55" s="234">
        <f>G55*E55</f>
        <v>78100</v>
      </c>
      <c r="I55" s="338">
        <f>G55</f>
        <v>71</v>
      </c>
      <c r="J55" s="234">
        <f>I55*F55</f>
        <v>14200</v>
      </c>
      <c r="K55" s="235">
        <f>J55+H55</f>
        <v>92300</v>
      </c>
      <c r="L55" s="274"/>
      <c r="M55" s="141"/>
      <c r="N55" s="141"/>
      <c r="O55" s="141"/>
      <c r="P55" s="141"/>
      <c r="Q55" s="141"/>
      <c r="R55" s="141"/>
    </row>
    <row r="56" spans="1:18" s="137" customFormat="1" ht="18.75">
      <c r="A56" s="138" t="s">
        <v>11</v>
      </c>
      <c r="B56" s="139" t="s">
        <v>224</v>
      </c>
      <c r="C56" s="138" t="s">
        <v>154</v>
      </c>
      <c r="D56" s="272">
        <f>D47</f>
        <v>20</v>
      </c>
      <c r="E56" s="234">
        <v>1150</v>
      </c>
      <c r="F56" s="234">
        <v>210</v>
      </c>
      <c r="G56" s="338">
        <v>2.2999999999999998</v>
      </c>
      <c r="H56" s="234">
        <f>G56*E56</f>
        <v>2645</v>
      </c>
      <c r="I56" s="338"/>
      <c r="J56" s="234">
        <f>I56*F56</f>
        <v>0</v>
      </c>
      <c r="K56" s="235">
        <f>J56+H56</f>
        <v>2645</v>
      </c>
      <c r="L56" s="274"/>
      <c r="M56" s="141"/>
      <c r="N56" s="141"/>
      <c r="O56" s="141"/>
      <c r="P56" s="141"/>
      <c r="Q56" s="141"/>
      <c r="R56" s="141"/>
    </row>
    <row r="57" spans="1:18" s="137" customFormat="1" ht="18.75">
      <c r="A57" s="138" t="s">
        <v>39</v>
      </c>
      <c r="B57" s="139" t="s">
        <v>155</v>
      </c>
      <c r="C57" s="138" t="s">
        <v>154</v>
      </c>
      <c r="D57" s="272">
        <f>D48</f>
        <v>40</v>
      </c>
      <c r="E57" s="234">
        <v>1250</v>
      </c>
      <c r="F57" s="234">
        <v>250</v>
      </c>
      <c r="G57" s="338">
        <v>28</v>
      </c>
      <c r="H57" s="234">
        <f>G57*E57</f>
        <v>35000</v>
      </c>
      <c r="I57" s="338">
        <f>G57</f>
        <v>28</v>
      </c>
      <c r="J57" s="234">
        <f>I57*F57</f>
        <v>7000</v>
      </c>
      <c r="K57" s="235">
        <f>J57+H57</f>
        <v>42000</v>
      </c>
      <c r="L57" s="274"/>
      <c r="M57" s="141"/>
      <c r="N57" s="141"/>
      <c r="O57" s="141"/>
      <c r="P57" s="141"/>
      <c r="Q57" s="141"/>
      <c r="R57" s="141"/>
    </row>
    <row r="58" spans="1:18" s="137" customFormat="1" ht="15.75">
      <c r="A58" s="138"/>
      <c r="B58" s="139"/>
      <c r="C58" s="138"/>
      <c r="D58" s="140"/>
      <c r="E58" s="260"/>
      <c r="F58" s="260"/>
      <c r="G58" s="347"/>
      <c r="H58" s="260"/>
      <c r="I58" s="347"/>
      <c r="J58" s="260"/>
      <c r="K58" s="222"/>
      <c r="L58" s="274"/>
      <c r="M58" s="141"/>
      <c r="N58" s="141"/>
      <c r="O58" s="141"/>
      <c r="P58" s="141"/>
      <c r="Q58" s="141"/>
      <c r="R58" s="141"/>
    </row>
    <row r="59" spans="1:18" s="137" customFormat="1" ht="15.75">
      <c r="A59" s="147">
        <f>A52+0.1</f>
        <v>1.7000000000000006</v>
      </c>
      <c r="B59" s="148" t="s">
        <v>159</v>
      </c>
      <c r="C59" s="147"/>
      <c r="D59" s="149"/>
      <c r="E59" s="241"/>
      <c r="F59" s="241"/>
      <c r="G59" s="345"/>
      <c r="H59" s="241"/>
      <c r="I59" s="345"/>
      <c r="J59" s="241"/>
      <c r="K59" s="220"/>
      <c r="L59" s="274"/>
      <c r="M59" s="141"/>
      <c r="N59" s="141"/>
      <c r="O59" s="141"/>
      <c r="P59" s="141"/>
      <c r="Q59" s="141"/>
      <c r="R59" s="141"/>
    </row>
    <row r="60" spans="1:18" s="137" customFormat="1" ht="47.25">
      <c r="A60" s="304"/>
      <c r="B60" s="311" t="s">
        <v>160</v>
      </c>
      <c r="C60" s="138"/>
      <c r="D60" s="140"/>
      <c r="E60" s="260"/>
      <c r="F60" s="260"/>
      <c r="G60" s="347"/>
      <c r="H60" s="260"/>
      <c r="I60" s="347"/>
      <c r="J60" s="260"/>
      <c r="K60" s="217"/>
      <c r="L60" s="274"/>
      <c r="M60" s="141"/>
      <c r="N60" s="141"/>
      <c r="O60" s="141"/>
      <c r="P60" s="141"/>
      <c r="Q60" s="141"/>
      <c r="R60" s="141"/>
    </row>
    <row r="61" spans="1:18" s="137" customFormat="1" ht="18.75">
      <c r="A61" s="138" t="s">
        <v>12</v>
      </c>
      <c r="B61" s="139" t="s">
        <v>145</v>
      </c>
      <c r="C61" s="138" t="s">
        <v>154</v>
      </c>
      <c r="D61" s="272">
        <v>6</v>
      </c>
      <c r="E61" s="186">
        <v>500</v>
      </c>
      <c r="F61" s="186">
        <v>200</v>
      </c>
      <c r="G61" s="418">
        <v>58.6</v>
      </c>
      <c r="H61" s="234">
        <f>G61*E61</f>
        <v>29300</v>
      </c>
      <c r="I61" s="336">
        <f>G61</f>
        <v>58.6</v>
      </c>
      <c r="J61" s="234">
        <f>I61*F61</f>
        <v>11720</v>
      </c>
      <c r="K61" s="235">
        <f>J61+H61</f>
        <v>41020</v>
      </c>
      <c r="L61" s="274"/>
      <c r="M61" s="141"/>
      <c r="N61" s="141"/>
      <c r="O61" s="141"/>
      <c r="P61" s="141"/>
      <c r="Q61" s="141"/>
      <c r="R61" s="141"/>
    </row>
    <row r="62" spans="1:18" s="137" customFormat="1" ht="18.75">
      <c r="A62" s="138" t="s">
        <v>11</v>
      </c>
      <c r="B62" s="139" t="s">
        <v>224</v>
      </c>
      <c r="C62" s="138" t="s">
        <v>154</v>
      </c>
      <c r="D62" s="272">
        <v>20</v>
      </c>
      <c r="E62" s="186">
        <v>700</v>
      </c>
      <c r="F62" s="186">
        <v>250</v>
      </c>
      <c r="G62" s="418">
        <v>7.8</v>
      </c>
      <c r="H62" s="234">
        <f>G62*E62</f>
        <v>5460</v>
      </c>
      <c r="I62" s="336">
        <f>G62</f>
        <v>7.8</v>
      </c>
      <c r="J62" s="234">
        <f>I62*F62</f>
        <v>1950</v>
      </c>
      <c r="K62" s="235">
        <f>J62+H62</f>
        <v>7410</v>
      </c>
      <c r="L62" s="274"/>
      <c r="M62" s="141"/>
      <c r="N62" s="141"/>
      <c r="O62" s="141"/>
      <c r="P62" s="141"/>
      <c r="Q62" s="141"/>
      <c r="R62" s="141"/>
    </row>
    <row r="63" spans="1:18" s="137" customFormat="1" ht="15.75">
      <c r="A63" s="304"/>
      <c r="B63" s="307"/>
      <c r="C63" s="138"/>
      <c r="D63" s="140"/>
      <c r="E63" s="260"/>
      <c r="F63" s="260"/>
      <c r="G63" s="347"/>
      <c r="H63" s="260"/>
      <c r="I63" s="347"/>
      <c r="J63" s="260"/>
      <c r="K63" s="217"/>
      <c r="L63" s="274"/>
      <c r="M63" s="141"/>
      <c r="N63" s="141"/>
      <c r="O63" s="141"/>
      <c r="P63" s="141"/>
      <c r="Q63" s="141"/>
      <c r="R63" s="141"/>
    </row>
    <row r="64" spans="1:18" s="137" customFormat="1" ht="15.75">
      <c r="A64" s="147">
        <f>A59+0.1</f>
        <v>1.8000000000000007</v>
      </c>
      <c r="B64" s="148" t="s">
        <v>162</v>
      </c>
      <c r="C64" s="147"/>
      <c r="D64" s="149"/>
      <c r="E64" s="309"/>
      <c r="F64" s="309"/>
      <c r="G64" s="345"/>
      <c r="H64" s="309"/>
      <c r="I64" s="345"/>
      <c r="J64" s="309"/>
      <c r="K64" s="150"/>
      <c r="L64" s="274"/>
      <c r="M64" s="141"/>
      <c r="N64" s="141"/>
      <c r="O64" s="141"/>
      <c r="P64" s="141"/>
      <c r="Q64" s="141"/>
      <c r="R64" s="141"/>
    </row>
    <row r="65" spans="1:18" s="137" customFormat="1" ht="47.25">
      <c r="A65" s="304"/>
      <c r="B65" s="305" t="s">
        <v>163</v>
      </c>
      <c r="C65" s="138"/>
      <c r="D65" s="140"/>
      <c r="E65" s="308"/>
      <c r="F65" s="308"/>
      <c r="G65" s="347"/>
      <c r="H65" s="308"/>
      <c r="I65" s="347"/>
      <c r="J65" s="308"/>
      <c r="K65" s="225"/>
      <c r="L65" s="274"/>
      <c r="M65" s="141"/>
      <c r="N65" s="141"/>
      <c r="O65" s="141"/>
      <c r="P65" s="141"/>
      <c r="Q65" s="141"/>
      <c r="R65" s="141"/>
    </row>
    <row r="66" spans="1:18" s="137" customFormat="1" ht="18.75">
      <c r="A66" s="138" t="s">
        <v>12</v>
      </c>
      <c r="B66" s="139" t="s">
        <v>164</v>
      </c>
      <c r="C66" s="138" t="s">
        <v>63</v>
      </c>
      <c r="D66" s="272">
        <v>1</v>
      </c>
      <c r="E66" s="234">
        <v>19500</v>
      </c>
      <c r="F66" s="234">
        <v>2000</v>
      </c>
      <c r="G66" s="339">
        <v>1</v>
      </c>
      <c r="H66" s="234">
        <f>G66*E66</f>
        <v>19500</v>
      </c>
      <c r="I66" s="339">
        <f>G66</f>
        <v>1</v>
      </c>
      <c r="J66" s="234">
        <f>I66*F66</f>
        <v>2000</v>
      </c>
      <c r="K66" s="235">
        <f>J66+H66</f>
        <v>21500</v>
      </c>
      <c r="L66" s="274"/>
      <c r="M66" s="141"/>
      <c r="N66" s="141"/>
      <c r="O66" s="141"/>
      <c r="P66" s="141"/>
      <c r="Q66" s="141"/>
      <c r="R66" s="141"/>
    </row>
    <row r="67" spans="1:18" s="137" customFormat="1" ht="18.75">
      <c r="A67" s="138" t="s">
        <v>11</v>
      </c>
      <c r="B67" s="139" t="s">
        <v>225</v>
      </c>
      <c r="C67" s="138" t="s">
        <v>63</v>
      </c>
      <c r="D67" s="272">
        <v>1</v>
      </c>
      <c r="E67" s="234">
        <v>40000</v>
      </c>
      <c r="F67" s="234">
        <v>5000</v>
      </c>
      <c r="G67" s="339">
        <v>1</v>
      </c>
      <c r="H67" s="234">
        <f>G67*E67</f>
        <v>40000</v>
      </c>
      <c r="I67" s="339">
        <f>G67</f>
        <v>1</v>
      </c>
      <c r="J67" s="234">
        <f>I67*F67</f>
        <v>5000</v>
      </c>
      <c r="K67" s="235">
        <f>J67+H67</f>
        <v>45000</v>
      </c>
      <c r="L67" s="274"/>
      <c r="M67" s="141"/>
      <c r="N67" s="141"/>
      <c r="O67" s="141"/>
      <c r="P67" s="141"/>
      <c r="Q67" s="141"/>
      <c r="R67" s="141"/>
    </row>
    <row r="68" spans="1:18" s="137" customFormat="1" ht="15.75">
      <c r="A68" s="304"/>
      <c r="B68" s="307"/>
      <c r="C68" s="138"/>
      <c r="D68" s="140"/>
      <c r="E68" s="308"/>
      <c r="F68" s="308"/>
      <c r="G68" s="347"/>
      <c r="H68" s="308"/>
      <c r="I68" s="347"/>
      <c r="J68" s="308"/>
      <c r="K68" s="225"/>
      <c r="L68" s="274"/>
      <c r="M68" s="141"/>
      <c r="N68" s="141"/>
      <c r="O68" s="141"/>
      <c r="P68" s="141"/>
      <c r="Q68" s="141"/>
      <c r="R68" s="141"/>
    </row>
    <row r="69" spans="1:18" s="137" customFormat="1" ht="15.75">
      <c r="A69" s="147">
        <f>A64+0.1</f>
        <v>1.9000000000000008</v>
      </c>
      <c r="B69" s="148" t="s">
        <v>165</v>
      </c>
      <c r="C69" s="147"/>
      <c r="D69" s="149"/>
      <c r="E69" s="241"/>
      <c r="F69" s="241"/>
      <c r="G69" s="345"/>
      <c r="H69" s="241"/>
      <c r="I69" s="345"/>
      <c r="J69" s="241"/>
      <c r="K69" s="220"/>
      <c r="L69" s="274"/>
      <c r="M69" s="141"/>
      <c r="N69" s="141"/>
      <c r="O69" s="141"/>
      <c r="P69" s="141"/>
      <c r="Q69" s="141"/>
      <c r="R69" s="141"/>
    </row>
    <row r="70" spans="1:18" s="137" customFormat="1" ht="63">
      <c r="A70" s="138"/>
      <c r="B70" s="305" t="s">
        <v>166</v>
      </c>
      <c r="C70" s="138" t="s">
        <v>122</v>
      </c>
      <c r="D70" s="140">
        <f>355+20</f>
        <v>375</v>
      </c>
      <c r="E70" s="186">
        <v>3100</v>
      </c>
      <c r="F70" s="186">
        <v>650</v>
      </c>
      <c r="G70" s="336">
        <v>551.32000000000005</v>
      </c>
      <c r="H70" s="234">
        <f>G70*E70</f>
        <v>1709092.0000000002</v>
      </c>
      <c r="I70" s="336">
        <f>G70</f>
        <v>551.32000000000005</v>
      </c>
      <c r="J70" s="234">
        <f>I70*F70</f>
        <v>358358.00000000006</v>
      </c>
      <c r="K70" s="235">
        <f>J70+H70</f>
        <v>2067450.0000000002</v>
      </c>
      <c r="L70" s="274"/>
      <c r="M70" s="141"/>
      <c r="N70" s="141"/>
      <c r="O70" s="141"/>
      <c r="P70" s="141"/>
      <c r="Q70" s="141"/>
      <c r="R70" s="141"/>
    </row>
    <row r="71" spans="1:18" s="137" customFormat="1" ht="15.75">
      <c r="A71" s="138"/>
      <c r="B71" s="271"/>
      <c r="C71" s="138"/>
      <c r="D71" s="140"/>
      <c r="E71" s="260"/>
      <c r="F71" s="260"/>
      <c r="G71" s="347"/>
      <c r="H71" s="260"/>
      <c r="I71" s="347"/>
      <c r="J71" s="260"/>
      <c r="K71" s="217"/>
      <c r="L71" s="274"/>
      <c r="M71" s="141"/>
      <c r="N71" s="141"/>
      <c r="O71" s="141"/>
      <c r="P71" s="141"/>
      <c r="Q71" s="141"/>
      <c r="R71" s="141"/>
    </row>
    <row r="72" spans="1:18" s="137" customFormat="1" ht="15.75">
      <c r="A72" s="151">
        <f>A69-0.8</f>
        <v>1.1000000000000008</v>
      </c>
      <c r="B72" s="148" t="s">
        <v>167</v>
      </c>
      <c r="C72" s="147"/>
      <c r="D72" s="149"/>
      <c r="E72" s="241"/>
      <c r="F72" s="241"/>
      <c r="G72" s="345"/>
      <c r="H72" s="241"/>
      <c r="I72" s="345"/>
      <c r="J72" s="241"/>
      <c r="K72" s="220"/>
      <c r="L72" s="274"/>
      <c r="M72" s="141"/>
      <c r="N72" s="141"/>
      <c r="O72" s="141"/>
      <c r="P72" s="141"/>
      <c r="Q72" s="141"/>
      <c r="R72" s="141"/>
    </row>
    <row r="73" spans="1:18" s="137" customFormat="1" ht="31.5">
      <c r="A73" s="138"/>
      <c r="B73" s="305" t="s">
        <v>168</v>
      </c>
      <c r="C73" s="138" t="s">
        <v>122</v>
      </c>
      <c r="D73" s="140">
        <v>375</v>
      </c>
      <c r="E73" s="186">
        <v>2650</v>
      </c>
      <c r="F73" s="186">
        <v>400</v>
      </c>
      <c r="G73" s="336">
        <v>533</v>
      </c>
      <c r="H73" s="234">
        <f>G73*E73</f>
        <v>1412450</v>
      </c>
      <c r="I73" s="336">
        <f>G73</f>
        <v>533</v>
      </c>
      <c r="J73" s="234">
        <f>I73*F73</f>
        <v>213200</v>
      </c>
      <c r="K73" s="235">
        <f>J73+H73</f>
        <v>1625650</v>
      </c>
      <c r="L73" s="274"/>
      <c r="M73" s="141"/>
      <c r="N73" s="141"/>
      <c r="O73" s="141"/>
      <c r="P73" s="141"/>
      <c r="Q73" s="141"/>
      <c r="R73" s="141"/>
    </row>
    <row r="74" spans="1:18" s="137" customFormat="1" ht="15.75">
      <c r="A74" s="138"/>
      <c r="B74" s="271"/>
      <c r="C74" s="138"/>
      <c r="D74" s="140"/>
      <c r="E74" s="260"/>
      <c r="F74" s="260"/>
      <c r="G74" s="347"/>
      <c r="H74" s="260"/>
      <c r="I74" s="347"/>
      <c r="J74" s="260"/>
      <c r="K74" s="217"/>
      <c r="L74" s="274"/>
      <c r="M74" s="141"/>
      <c r="N74" s="141"/>
      <c r="O74" s="141"/>
      <c r="P74" s="141"/>
      <c r="Q74" s="141"/>
      <c r="R74" s="141"/>
    </row>
    <row r="75" spans="1:18" s="137" customFormat="1" ht="15.75">
      <c r="A75" s="151">
        <f>A72+0.01</f>
        <v>1.1100000000000008</v>
      </c>
      <c r="B75" s="148" t="s">
        <v>169</v>
      </c>
      <c r="C75" s="152"/>
      <c r="D75" s="149"/>
      <c r="E75" s="241"/>
      <c r="F75" s="241"/>
      <c r="G75" s="345"/>
      <c r="H75" s="241"/>
      <c r="I75" s="345"/>
      <c r="J75" s="241"/>
      <c r="K75" s="220"/>
      <c r="L75" s="274"/>
      <c r="M75" s="141"/>
      <c r="N75" s="141"/>
      <c r="O75" s="141"/>
      <c r="P75" s="141"/>
      <c r="Q75" s="141"/>
      <c r="R75" s="141"/>
    </row>
    <row r="76" spans="1:18" s="137" customFormat="1" ht="31.5">
      <c r="A76" s="138"/>
      <c r="B76" s="305" t="s">
        <v>226</v>
      </c>
      <c r="C76" s="138" t="s">
        <v>122</v>
      </c>
      <c r="D76" s="272">
        <v>60</v>
      </c>
      <c r="E76" s="186">
        <v>2000</v>
      </c>
      <c r="F76" s="186">
        <v>400</v>
      </c>
      <c r="G76" s="336">
        <v>28.6</v>
      </c>
      <c r="H76" s="234">
        <f>G76*E76</f>
        <v>57200</v>
      </c>
      <c r="I76" s="336">
        <f>G76</f>
        <v>28.6</v>
      </c>
      <c r="J76" s="234">
        <f>I76*F76</f>
        <v>11440</v>
      </c>
      <c r="K76" s="235">
        <f>J76+H76</f>
        <v>68640</v>
      </c>
      <c r="L76" s="274"/>
      <c r="M76" s="141"/>
      <c r="N76" s="141"/>
      <c r="O76" s="141"/>
      <c r="P76" s="141"/>
      <c r="Q76" s="141"/>
      <c r="R76" s="141"/>
    </row>
    <row r="77" spans="1:18" s="137" customFormat="1" ht="15.75">
      <c r="A77" s="138"/>
      <c r="B77" s="284"/>
      <c r="C77" s="138"/>
      <c r="D77" s="140"/>
      <c r="E77" s="260"/>
      <c r="F77" s="260"/>
      <c r="G77" s="347"/>
      <c r="H77" s="260"/>
      <c r="I77" s="347"/>
      <c r="J77" s="260"/>
      <c r="K77" s="222"/>
      <c r="L77" s="274"/>
      <c r="M77" s="141"/>
      <c r="N77" s="141"/>
      <c r="O77" s="141"/>
      <c r="P77" s="141"/>
      <c r="Q77" s="141"/>
      <c r="R77" s="141"/>
    </row>
    <row r="78" spans="1:18" s="137" customFormat="1" ht="15.75">
      <c r="A78" s="151">
        <f>A75+0.01</f>
        <v>1.1200000000000008</v>
      </c>
      <c r="B78" s="153" t="s">
        <v>171</v>
      </c>
      <c r="C78" s="147"/>
      <c r="D78" s="149"/>
      <c r="E78" s="241"/>
      <c r="F78" s="241"/>
      <c r="G78" s="345"/>
      <c r="H78" s="241"/>
      <c r="I78" s="345"/>
      <c r="J78" s="241"/>
      <c r="K78" s="220"/>
      <c r="L78" s="274"/>
      <c r="M78" s="141"/>
      <c r="N78" s="141"/>
      <c r="O78" s="141"/>
      <c r="P78" s="141"/>
      <c r="Q78" s="141"/>
      <c r="R78" s="141"/>
    </row>
    <row r="79" spans="1:18" s="137" customFormat="1" ht="47.25">
      <c r="A79" s="138"/>
      <c r="B79" s="305" t="s">
        <v>172</v>
      </c>
      <c r="C79" s="138"/>
      <c r="D79" s="140"/>
      <c r="E79" s="260"/>
      <c r="F79" s="260"/>
      <c r="G79" s="347"/>
      <c r="H79" s="260"/>
      <c r="I79" s="347"/>
      <c r="J79" s="260"/>
      <c r="K79" s="222"/>
      <c r="L79" s="274"/>
      <c r="M79" s="141"/>
      <c r="N79" s="141"/>
      <c r="O79" s="141"/>
      <c r="P79" s="141"/>
      <c r="Q79" s="141"/>
      <c r="R79" s="141"/>
    </row>
    <row r="80" spans="1:18" s="137" customFormat="1" ht="15.75">
      <c r="A80" s="138" t="s">
        <v>12</v>
      </c>
      <c r="B80" s="139" t="s">
        <v>173</v>
      </c>
      <c r="C80" s="138"/>
      <c r="D80" s="140"/>
      <c r="E80" s="260"/>
      <c r="F80" s="260"/>
      <c r="G80" s="347"/>
      <c r="H80" s="260"/>
      <c r="I80" s="347"/>
      <c r="J80" s="260"/>
      <c r="K80" s="222"/>
      <c r="L80" s="274"/>
      <c r="M80" s="141"/>
      <c r="N80" s="141"/>
      <c r="O80" s="141"/>
      <c r="P80" s="141"/>
      <c r="Q80" s="141"/>
      <c r="R80" s="141"/>
    </row>
    <row r="81" spans="1:18" s="137" customFormat="1" ht="18.75">
      <c r="A81" s="138" t="s">
        <v>144</v>
      </c>
      <c r="B81" s="139" t="s">
        <v>176</v>
      </c>
      <c r="C81" s="138" t="s">
        <v>132</v>
      </c>
      <c r="D81" s="140">
        <v>18</v>
      </c>
      <c r="E81" s="186">
        <v>3705</v>
      </c>
      <c r="F81" s="186">
        <v>500</v>
      </c>
      <c r="G81" s="336">
        <v>13</v>
      </c>
      <c r="H81" s="234">
        <f>G81*E81</f>
        <v>48165</v>
      </c>
      <c r="I81" s="336">
        <f>G81</f>
        <v>13</v>
      </c>
      <c r="J81" s="234">
        <f>I81*F81</f>
        <v>6500</v>
      </c>
      <c r="K81" s="235">
        <f>J81+H81</f>
        <v>54665</v>
      </c>
      <c r="L81" s="274"/>
      <c r="M81" s="141"/>
      <c r="N81" s="141"/>
      <c r="O81" s="141"/>
      <c r="P81" s="141"/>
      <c r="Q81" s="141"/>
      <c r="R81" s="141"/>
    </row>
    <row r="82" spans="1:18" s="137" customFormat="1" ht="18.75">
      <c r="A82" s="138" t="s">
        <v>175</v>
      </c>
      <c r="B82" s="139" t="s">
        <v>227</v>
      </c>
      <c r="C82" s="138" t="s">
        <v>132</v>
      </c>
      <c r="D82" s="140">
        <v>2</v>
      </c>
      <c r="E82" s="234"/>
      <c r="F82" s="234"/>
      <c r="G82" s="336"/>
      <c r="H82" s="234"/>
      <c r="I82" s="336"/>
      <c r="J82" s="234"/>
      <c r="K82" s="235"/>
      <c r="L82" s="274"/>
      <c r="M82" s="141"/>
      <c r="N82" s="141"/>
      <c r="O82" s="141"/>
      <c r="P82" s="141"/>
      <c r="Q82" s="141"/>
      <c r="R82" s="141"/>
    </row>
    <row r="83" spans="1:18" s="137" customFormat="1" ht="18.75">
      <c r="A83" s="138" t="s">
        <v>177</v>
      </c>
      <c r="B83" s="139" t="s">
        <v>178</v>
      </c>
      <c r="C83" s="138" t="s">
        <v>132</v>
      </c>
      <c r="D83" s="140">
        <v>4</v>
      </c>
      <c r="E83" s="186">
        <v>8214</v>
      </c>
      <c r="F83" s="186">
        <v>500</v>
      </c>
      <c r="G83" s="336">
        <v>5</v>
      </c>
      <c r="H83" s="234">
        <f>G83*E83</f>
        <v>41070</v>
      </c>
      <c r="I83" s="336">
        <f>G83</f>
        <v>5</v>
      </c>
      <c r="J83" s="234">
        <f>I83*F83</f>
        <v>2500</v>
      </c>
      <c r="K83" s="235">
        <f>J83+H83</f>
        <v>43570</v>
      </c>
      <c r="L83" s="274"/>
      <c r="M83" s="141"/>
      <c r="N83" s="141"/>
      <c r="O83" s="141"/>
      <c r="P83" s="141"/>
      <c r="Q83" s="141"/>
      <c r="R83" s="141"/>
    </row>
    <row r="84" spans="1:18" s="137" customFormat="1" ht="15.75">
      <c r="A84" s="138"/>
      <c r="B84" s="284"/>
      <c r="C84" s="138"/>
      <c r="D84" s="140"/>
      <c r="E84" s="308"/>
      <c r="F84" s="308"/>
      <c r="G84" s="347"/>
      <c r="H84" s="308"/>
      <c r="I84" s="347"/>
      <c r="J84" s="308"/>
      <c r="K84" s="227"/>
      <c r="L84" s="274"/>
      <c r="M84" s="141"/>
      <c r="N84" s="141"/>
      <c r="O84" s="141"/>
      <c r="P84" s="141"/>
      <c r="Q84" s="141"/>
      <c r="R84" s="141"/>
    </row>
    <row r="85" spans="1:18" s="137" customFormat="1" ht="15.75">
      <c r="A85" s="138" t="s">
        <v>11</v>
      </c>
      <c r="B85" s="139" t="s">
        <v>200</v>
      </c>
      <c r="C85" s="138"/>
      <c r="D85" s="140"/>
      <c r="E85" s="308"/>
      <c r="F85" s="308"/>
      <c r="G85" s="347"/>
      <c r="H85" s="308"/>
      <c r="I85" s="347"/>
      <c r="J85" s="308"/>
      <c r="K85" s="227"/>
      <c r="L85" s="274"/>
      <c r="M85" s="141"/>
      <c r="N85" s="141"/>
      <c r="O85" s="141"/>
      <c r="P85" s="141"/>
      <c r="Q85" s="141"/>
      <c r="R85" s="141"/>
    </row>
    <row r="86" spans="1:18" s="137" customFormat="1" ht="18.75">
      <c r="A86" s="138" t="s">
        <v>144</v>
      </c>
      <c r="B86" s="139" t="s">
        <v>201</v>
      </c>
      <c r="C86" s="138" t="s">
        <v>132</v>
      </c>
      <c r="D86" s="140">
        <v>10</v>
      </c>
      <c r="E86" s="186">
        <v>1625</v>
      </c>
      <c r="F86" s="186">
        <v>500</v>
      </c>
      <c r="G86" s="336">
        <v>10</v>
      </c>
      <c r="H86" s="234">
        <f>G86*E86</f>
        <v>16250</v>
      </c>
      <c r="I86" s="336">
        <f>G86</f>
        <v>10</v>
      </c>
      <c r="J86" s="234">
        <f>I86*F86</f>
        <v>5000</v>
      </c>
      <c r="K86" s="235">
        <f>J86+H86</f>
        <v>21250</v>
      </c>
      <c r="L86" s="274"/>
      <c r="M86" s="141"/>
      <c r="N86" s="141"/>
      <c r="O86" s="141"/>
      <c r="P86" s="141"/>
      <c r="Q86" s="141"/>
      <c r="R86" s="141"/>
    </row>
    <row r="87" spans="1:18" s="137" customFormat="1" ht="15.75">
      <c r="A87" s="138"/>
      <c r="B87" s="284"/>
      <c r="C87" s="138"/>
      <c r="D87" s="140"/>
      <c r="E87" s="260"/>
      <c r="F87" s="260"/>
      <c r="G87" s="347"/>
      <c r="H87" s="260"/>
      <c r="I87" s="347"/>
      <c r="J87" s="260"/>
      <c r="K87" s="222"/>
      <c r="L87" s="274"/>
      <c r="M87" s="141"/>
      <c r="N87" s="141"/>
      <c r="O87" s="141"/>
      <c r="P87" s="141"/>
      <c r="Q87" s="141"/>
      <c r="R87" s="141"/>
    </row>
    <row r="88" spans="1:18" s="137" customFormat="1" ht="15.75">
      <c r="A88" s="138" t="s">
        <v>39</v>
      </c>
      <c r="B88" s="139" t="s">
        <v>228</v>
      </c>
      <c r="C88" s="138"/>
      <c r="D88" s="140"/>
      <c r="E88" s="260"/>
      <c r="F88" s="260"/>
      <c r="G88" s="347"/>
      <c r="H88" s="260"/>
      <c r="I88" s="347"/>
      <c r="J88" s="260"/>
      <c r="K88" s="222"/>
      <c r="L88" s="274"/>
      <c r="M88" s="141"/>
      <c r="N88" s="141"/>
      <c r="O88" s="141"/>
      <c r="P88" s="141"/>
      <c r="Q88" s="141"/>
      <c r="R88" s="141"/>
    </row>
    <row r="89" spans="1:18" s="137" customFormat="1" ht="18.75">
      <c r="A89" s="138" t="s">
        <v>144</v>
      </c>
      <c r="B89" s="139" t="s">
        <v>229</v>
      </c>
      <c r="C89" s="138" t="s">
        <v>63</v>
      </c>
      <c r="D89" s="140">
        <v>1</v>
      </c>
      <c r="E89" s="234">
        <v>2470</v>
      </c>
      <c r="F89" s="186">
        <v>500</v>
      </c>
      <c r="G89" s="336"/>
      <c r="H89" s="234">
        <f>G89*E89</f>
        <v>0</v>
      </c>
      <c r="I89" s="336">
        <f>G89</f>
        <v>0</v>
      </c>
      <c r="J89" s="234">
        <f>I89*F89</f>
        <v>0</v>
      </c>
      <c r="K89" s="235">
        <f>J89+H89</f>
        <v>0</v>
      </c>
      <c r="L89" s="274"/>
      <c r="M89" s="141"/>
      <c r="N89" s="141"/>
      <c r="O89" s="141"/>
      <c r="P89" s="141"/>
      <c r="Q89" s="141"/>
      <c r="R89" s="141"/>
    </row>
    <row r="90" spans="1:18" s="137" customFormat="1" ht="18.75">
      <c r="A90" s="138" t="s">
        <v>175</v>
      </c>
      <c r="B90" s="139" t="s">
        <v>230</v>
      </c>
      <c r="C90" s="138" t="s">
        <v>132</v>
      </c>
      <c r="D90" s="140">
        <v>4</v>
      </c>
      <c r="E90" s="234">
        <v>2210</v>
      </c>
      <c r="F90" s="186">
        <v>500</v>
      </c>
      <c r="G90" s="336"/>
      <c r="H90" s="234">
        <f>G90*E90</f>
        <v>0</v>
      </c>
      <c r="I90" s="336">
        <f>G90</f>
        <v>0</v>
      </c>
      <c r="J90" s="234">
        <f>I90*F90</f>
        <v>0</v>
      </c>
      <c r="K90" s="235">
        <f>J90+H90</f>
        <v>0</v>
      </c>
      <c r="L90" s="274"/>
      <c r="M90" s="141"/>
      <c r="N90" s="141"/>
      <c r="O90" s="141"/>
      <c r="P90" s="141"/>
      <c r="Q90" s="141"/>
      <c r="R90" s="141"/>
    </row>
    <row r="91" spans="1:18" s="137" customFormat="1" ht="15.75">
      <c r="A91" s="138"/>
      <c r="B91" s="284"/>
      <c r="C91" s="138"/>
      <c r="D91" s="140"/>
      <c r="E91" s="260"/>
      <c r="F91" s="260"/>
      <c r="G91" s="347"/>
      <c r="H91" s="260"/>
      <c r="I91" s="347"/>
      <c r="J91" s="260"/>
      <c r="K91" s="222"/>
      <c r="L91" s="274"/>
      <c r="M91" s="141"/>
      <c r="N91" s="141"/>
      <c r="O91" s="141"/>
      <c r="P91" s="141"/>
      <c r="Q91" s="141"/>
      <c r="R91" s="141"/>
    </row>
    <row r="92" spans="1:18" s="137" customFormat="1" ht="15.75">
      <c r="A92" s="138" t="s">
        <v>115</v>
      </c>
      <c r="B92" s="139" t="s">
        <v>231</v>
      </c>
      <c r="C92" s="138"/>
      <c r="D92" s="140"/>
      <c r="E92" s="260"/>
      <c r="F92" s="260"/>
      <c r="G92" s="347"/>
      <c r="H92" s="260"/>
      <c r="I92" s="347"/>
      <c r="J92" s="260"/>
      <c r="K92" s="222"/>
      <c r="L92" s="274"/>
      <c r="M92" s="141"/>
      <c r="N92" s="141"/>
      <c r="O92" s="141"/>
      <c r="P92" s="141"/>
      <c r="Q92" s="141"/>
      <c r="R92" s="141"/>
    </row>
    <row r="93" spans="1:18" s="137" customFormat="1" ht="18.75">
      <c r="A93" s="138" t="s">
        <v>144</v>
      </c>
      <c r="B93" s="139" t="s">
        <v>232</v>
      </c>
      <c r="C93" s="138" t="s">
        <v>63</v>
      </c>
      <c r="D93" s="140">
        <v>1</v>
      </c>
      <c r="E93" s="234">
        <v>1650</v>
      </c>
      <c r="F93" s="186">
        <v>500</v>
      </c>
      <c r="G93" s="336"/>
      <c r="H93" s="234">
        <f>G93*E93</f>
        <v>0</v>
      </c>
      <c r="I93" s="336">
        <f>G93</f>
        <v>0</v>
      </c>
      <c r="J93" s="234">
        <f>I93*F93</f>
        <v>0</v>
      </c>
      <c r="K93" s="235">
        <f>J93+H93</f>
        <v>0</v>
      </c>
      <c r="L93" s="274"/>
      <c r="M93" s="141"/>
      <c r="N93" s="141"/>
      <c r="O93" s="141"/>
      <c r="P93" s="141"/>
      <c r="Q93" s="141"/>
      <c r="R93" s="141"/>
    </row>
    <row r="94" spans="1:18" s="137" customFormat="1" ht="18.75">
      <c r="A94" s="138" t="s">
        <v>175</v>
      </c>
      <c r="B94" s="139" t="s">
        <v>233</v>
      </c>
      <c r="C94" s="138" t="s">
        <v>63</v>
      </c>
      <c r="D94" s="140">
        <v>1</v>
      </c>
      <c r="E94" s="234">
        <v>2210</v>
      </c>
      <c r="F94" s="186">
        <v>500</v>
      </c>
      <c r="G94" s="336"/>
      <c r="H94" s="234">
        <f>G94*E94</f>
        <v>0</v>
      </c>
      <c r="I94" s="336">
        <f>G94</f>
        <v>0</v>
      </c>
      <c r="J94" s="234">
        <f>I94*F94</f>
        <v>0</v>
      </c>
      <c r="K94" s="235">
        <f>J94+H94</f>
        <v>0</v>
      </c>
      <c r="L94" s="274"/>
      <c r="M94" s="141"/>
      <c r="N94" s="141"/>
      <c r="O94" s="141"/>
      <c r="P94" s="141"/>
      <c r="Q94" s="141"/>
      <c r="R94" s="141"/>
    </row>
    <row r="95" spans="1:18" s="137" customFormat="1" ht="18.75">
      <c r="A95" s="138" t="s">
        <v>177</v>
      </c>
      <c r="B95" s="139" t="s">
        <v>234</v>
      </c>
      <c r="C95" s="138" t="s">
        <v>63</v>
      </c>
      <c r="D95" s="140">
        <v>1</v>
      </c>
      <c r="E95" s="234">
        <v>4587</v>
      </c>
      <c r="F95" s="186">
        <v>500</v>
      </c>
      <c r="G95" s="336"/>
      <c r="H95" s="234">
        <f>G95*E95</f>
        <v>0</v>
      </c>
      <c r="I95" s="336">
        <f>G95</f>
        <v>0</v>
      </c>
      <c r="J95" s="234">
        <f>I95*F95</f>
        <v>0</v>
      </c>
      <c r="K95" s="235">
        <f>J95+H95</f>
        <v>0</v>
      </c>
      <c r="L95" s="274"/>
      <c r="M95" s="141"/>
      <c r="N95" s="141"/>
      <c r="O95" s="141"/>
      <c r="P95" s="141"/>
      <c r="Q95" s="141"/>
      <c r="R95" s="141"/>
    </row>
    <row r="96" spans="1:18" s="137" customFormat="1" ht="18.75">
      <c r="A96" s="138" t="s">
        <v>179</v>
      </c>
      <c r="B96" s="139" t="s">
        <v>235</v>
      </c>
      <c r="C96" s="138" t="s">
        <v>63</v>
      </c>
      <c r="D96" s="140">
        <v>1</v>
      </c>
      <c r="E96" s="234">
        <v>21902</v>
      </c>
      <c r="F96" s="186">
        <v>500</v>
      </c>
      <c r="G96" s="336"/>
      <c r="H96" s="234">
        <f>G96*E96</f>
        <v>0</v>
      </c>
      <c r="I96" s="336">
        <f>G96</f>
        <v>0</v>
      </c>
      <c r="J96" s="234">
        <f>I96*F96</f>
        <v>0</v>
      </c>
      <c r="K96" s="235">
        <f>J96+H96</f>
        <v>0</v>
      </c>
      <c r="L96" s="274"/>
      <c r="M96" s="141"/>
      <c r="N96" s="141"/>
      <c r="O96" s="141"/>
      <c r="P96" s="141"/>
      <c r="Q96" s="141"/>
      <c r="R96" s="141"/>
    </row>
    <row r="97" spans="1:18" s="137" customFormat="1" ht="15.75">
      <c r="A97" s="138"/>
      <c r="B97" s="284"/>
      <c r="C97" s="138"/>
      <c r="D97" s="140"/>
      <c r="E97" s="308"/>
      <c r="F97" s="308"/>
      <c r="G97" s="347"/>
      <c r="H97" s="308"/>
      <c r="I97" s="347"/>
      <c r="J97" s="308"/>
      <c r="K97" s="227"/>
      <c r="L97" s="274"/>
      <c r="M97" s="141"/>
      <c r="N97" s="141"/>
      <c r="O97" s="141"/>
      <c r="P97" s="141"/>
      <c r="Q97" s="141"/>
      <c r="R97" s="141"/>
    </row>
    <row r="98" spans="1:18" s="137" customFormat="1" ht="15.75">
      <c r="A98" s="138" t="s">
        <v>118</v>
      </c>
      <c r="B98" s="139" t="s">
        <v>197</v>
      </c>
      <c r="C98" s="138"/>
      <c r="D98" s="140"/>
      <c r="E98" s="308"/>
      <c r="F98" s="308"/>
      <c r="G98" s="347"/>
      <c r="H98" s="308"/>
      <c r="I98" s="347"/>
      <c r="J98" s="308"/>
      <c r="K98" s="227"/>
      <c r="L98" s="274"/>
      <c r="M98" s="141"/>
      <c r="N98" s="141"/>
      <c r="O98" s="141"/>
      <c r="P98" s="141"/>
      <c r="Q98" s="141"/>
      <c r="R98" s="141"/>
    </row>
    <row r="99" spans="1:18" s="137" customFormat="1" ht="18.75">
      <c r="A99" s="138" t="s">
        <v>144</v>
      </c>
      <c r="B99" s="139" t="s">
        <v>198</v>
      </c>
      <c r="C99" s="138" t="s">
        <v>154</v>
      </c>
      <c r="D99" s="140">
        <v>8</v>
      </c>
      <c r="E99" s="234">
        <v>3199</v>
      </c>
      <c r="F99" s="186">
        <v>500</v>
      </c>
      <c r="G99" s="336">
        <v>10.8</v>
      </c>
      <c r="H99" s="234">
        <f>G99*E99</f>
        <v>34549.200000000004</v>
      </c>
      <c r="I99" s="336">
        <f>G99</f>
        <v>10.8</v>
      </c>
      <c r="J99" s="234">
        <f>I99*F99</f>
        <v>5400</v>
      </c>
      <c r="K99" s="235">
        <f>J99+H99</f>
        <v>39949.200000000004</v>
      </c>
      <c r="L99" s="274"/>
      <c r="M99" s="141"/>
      <c r="N99" s="141"/>
      <c r="O99" s="141"/>
      <c r="P99" s="141"/>
      <c r="Q99" s="141"/>
      <c r="R99" s="141"/>
    </row>
    <row r="100" spans="1:18" s="137" customFormat="1" ht="18.75">
      <c r="A100" s="138" t="s">
        <v>175</v>
      </c>
      <c r="B100" s="139" t="s">
        <v>199</v>
      </c>
      <c r="C100" s="138" t="s">
        <v>154</v>
      </c>
      <c r="D100" s="140">
        <v>51</v>
      </c>
      <c r="E100" s="234">
        <v>3732</v>
      </c>
      <c r="F100" s="186">
        <v>500</v>
      </c>
      <c r="G100" s="336">
        <v>48.6</v>
      </c>
      <c r="H100" s="234">
        <f>G100*E100</f>
        <v>181375.2</v>
      </c>
      <c r="I100" s="336">
        <f>G100</f>
        <v>48.6</v>
      </c>
      <c r="J100" s="234">
        <f>I100*F100</f>
        <v>24300</v>
      </c>
      <c r="K100" s="235">
        <f>J100+H100</f>
        <v>205675.2</v>
      </c>
      <c r="L100" s="274"/>
      <c r="M100" s="141"/>
      <c r="N100" s="141"/>
      <c r="O100" s="141"/>
      <c r="P100" s="141"/>
      <c r="Q100" s="141"/>
      <c r="R100" s="141"/>
    </row>
    <row r="101" spans="1:18" s="137" customFormat="1" ht="15.75">
      <c r="A101" s="138"/>
      <c r="B101" s="284"/>
      <c r="C101" s="138"/>
      <c r="D101" s="140"/>
      <c r="E101" s="260"/>
      <c r="F101" s="260"/>
      <c r="G101" s="347"/>
      <c r="H101" s="260"/>
      <c r="I101" s="347"/>
      <c r="J101" s="260"/>
      <c r="K101" s="222"/>
      <c r="L101" s="274"/>
      <c r="M101" s="141"/>
      <c r="N101" s="141"/>
      <c r="O101" s="141"/>
      <c r="P101" s="141"/>
      <c r="Q101" s="141"/>
      <c r="R101" s="141"/>
    </row>
    <row r="102" spans="1:18" s="137" customFormat="1" ht="15.75">
      <c r="A102" s="138" t="s">
        <v>116</v>
      </c>
      <c r="B102" s="139" t="s">
        <v>185</v>
      </c>
      <c r="C102" s="138"/>
      <c r="D102" s="140"/>
      <c r="E102" s="260"/>
      <c r="F102" s="260"/>
      <c r="G102" s="347"/>
      <c r="H102" s="260"/>
      <c r="I102" s="347"/>
      <c r="J102" s="260"/>
      <c r="K102" s="222"/>
      <c r="L102" s="274"/>
      <c r="M102" s="141"/>
      <c r="N102" s="141"/>
      <c r="O102" s="141"/>
      <c r="P102" s="141"/>
      <c r="Q102" s="141"/>
      <c r="R102" s="141"/>
    </row>
    <row r="103" spans="1:18" s="137" customFormat="1" ht="18.75">
      <c r="A103" s="138" t="s">
        <v>144</v>
      </c>
      <c r="B103" s="139" t="s">
        <v>236</v>
      </c>
      <c r="C103" s="138" t="s">
        <v>132</v>
      </c>
      <c r="D103" s="140">
        <v>3</v>
      </c>
      <c r="E103" s="186">
        <v>3500</v>
      </c>
      <c r="F103" s="186">
        <v>400</v>
      </c>
      <c r="G103" s="336">
        <v>3</v>
      </c>
      <c r="H103" s="234">
        <f>G103*E103</f>
        <v>10500</v>
      </c>
      <c r="I103" s="336">
        <f>G103</f>
        <v>3</v>
      </c>
      <c r="J103" s="234">
        <f>I103*F103</f>
        <v>1200</v>
      </c>
      <c r="K103" s="235">
        <f>J103+H103</f>
        <v>11700</v>
      </c>
      <c r="L103" s="274"/>
      <c r="M103" s="141"/>
      <c r="N103" s="141"/>
      <c r="O103" s="141"/>
      <c r="P103" s="141"/>
      <c r="Q103" s="141"/>
      <c r="R103" s="141"/>
    </row>
    <row r="104" spans="1:18" s="137" customFormat="1" ht="18.75">
      <c r="A104" s="138" t="s">
        <v>175</v>
      </c>
      <c r="B104" s="139" t="s">
        <v>237</v>
      </c>
      <c r="C104" s="138" t="s">
        <v>132</v>
      </c>
      <c r="D104" s="140">
        <v>3</v>
      </c>
      <c r="E104" s="186">
        <v>3500</v>
      </c>
      <c r="F104" s="186">
        <v>400</v>
      </c>
      <c r="G104" s="336">
        <v>3</v>
      </c>
      <c r="H104" s="234">
        <f>G104*E104</f>
        <v>10500</v>
      </c>
      <c r="I104" s="336">
        <f>G104</f>
        <v>3</v>
      </c>
      <c r="J104" s="234">
        <f>I104*F104</f>
        <v>1200</v>
      </c>
      <c r="K104" s="235">
        <f>J104+H104</f>
        <v>11700</v>
      </c>
      <c r="L104" s="274"/>
      <c r="M104" s="141"/>
      <c r="N104" s="141"/>
      <c r="O104" s="141"/>
      <c r="P104" s="141"/>
      <c r="Q104" s="141"/>
      <c r="R104" s="141"/>
    </row>
    <row r="105" spans="1:18" s="137" customFormat="1" ht="18.75">
      <c r="A105" s="138" t="s">
        <v>177</v>
      </c>
      <c r="B105" s="139" t="s">
        <v>238</v>
      </c>
      <c r="C105" s="138" t="s">
        <v>132</v>
      </c>
      <c r="D105" s="140">
        <v>3</v>
      </c>
      <c r="E105" s="186">
        <v>3800</v>
      </c>
      <c r="F105" s="186">
        <v>400</v>
      </c>
      <c r="G105" s="336">
        <v>3</v>
      </c>
      <c r="H105" s="234">
        <f>G105*E105</f>
        <v>11400</v>
      </c>
      <c r="I105" s="336">
        <f>G105</f>
        <v>3</v>
      </c>
      <c r="J105" s="234">
        <f>I105*F105</f>
        <v>1200</v>
      </c>
      <c r="K105" s="235">
        <f>J105+H105</f>
        <v>12600</v>
      </c>
      <c r="L105" s="274"/>
      <c r="M105" s="141"/>
      <c r="N105" s="141"/>
      <c r="O105" s="141"/>
      <c r="P105" s="141"/>
      <c r="Q105" s="141"/>
      <c r="R105" s="141"/>
    </row>
    <row r="106" spans="1:18" s="137" customFormat="1" ht="18.75">
      <c r="A106" s="138" t="s">
        <v>179</v>
      </c>
      <c r="B106" s="139" t="s">
        <v>239</v>
      </c>
      <c r="C106" s="138" t="s">
        <v>63</v>
      </c>
      <c r="D106" s="140">
        <v>1</v>
      </c>
      <c r="E106" s="234">
        <v>6500</v>
      </c>
      <c r="F106" s="234">
        <v>400</v>
      </c>
      <c r="G106" s="336">
        <v>1</v>
      </c>
      <c r="H106" s="234">
        <f>G106*E106</f>
        <v>6500</v>
      </c>
      <c r="I106" s="336">
        <f>G106</f>
        <v>1</v>
      </c>
      <c r="J106" s="234">
        <f>I106*F106</f>
        <v>400</v>
      </c>
      <c r="K106" s="235">
        <f>J106+H106</f>
        <v>6900</v>
      </c>
      <c r="L106" s="274"/>
      <c r="M106" s="141"/>
      <c r="N106" s="141"/>
      <c r="O106" s="141"/>
      <c r="P106" s="141"/>
      <c r="Q106" s="141"/>
      <c r="R106" s="141"/>
    </row>
    <row r="107" spans="1:18" s="137" customFormat="1" ht="18.75">
      <c r="A107" s="138" t="s">
        <v>189</v>
      </c>
      <c r="B107" s="139" t="s">
        <v>240</v>
      </c>
      <c r="C107" s="138" t="s">
        <v>63</v>
      </c>
      <c r="D107" s="140">
        <v>1</v>
      </c>
      <c r="E107" s="234">
        <v>8000</v>
      </c>
      <c r="F107" s="234">
        <v>400</v>
      </c>
      <c r="G107" s="336">
        <v>1</v>
      </c>
      <c r="H107" s="234">
        <f>G107*E107</f>
        <v>8000</v>
      </c>
      <c r="I107" s="336">
        <f>G107</f>
        <v>1</v>
      </c>
      <c r="J107" s="234">
        <f>I107*F107</f>
        <v>400</v>
      </c>
      <c r="K107" s="235">
        <f>J107+H107</f>
        <v>8400</v>
      </c>
      <c r="L107" s="274"/>
      <c r="M107" s="141"/>
      <c r="N107" s="141"/>
      <c r="O107" s="141"/>
      <c r="P107" s="141"/>
      <c r="Q107" s="141"/>
      <c r="R107" s="141"/>
    </row>
    <row r="108" spans="1:18" s="137" customFormat="1" ht="15.75">
      <c r="A108" s="138"/>
      <c r="B108" s="284"/>
      <c r="C108" s="138"/>
      <c r="D108" s="140"/>
      <c r="E108" s="260"/>
      <c r="F108" s="260"/>
      <c r="G108" s="347"/>
      <c r="H108" s="260"/>
      <c r="I108" s="347"/>
      <c r="J108" s="260"/>
      <c r="K108" s="222"/>
      <c r="L108" s="274"/>
      <c r="M108" s="141"/>
      <c r="N108" s="141"/>
      <c r="O108" s="141"/>
      <c r="P108" s="141"/>
      <c r="Q108" s="141"/>
      <c r="R108" s="141"/>
    </row>
    <row r="109" spans="1:18" s="137" customFormat="1" ht="15.75">
      <c r="A109" s="151">
        <f>A78+0.01</f>
        <v>1.1300000000000008</v>
      </c>
      <c r="B109" s="148" t="s">
        <v>202</v>
      </c>
      <c r="C109" s="147"/>
      <c r="D109" s="149"/>
      <c r="E109" s="309"/>
      <c r="F109" s="309"/>
      <c r="G109" s="345"/>
      <c r="H109" s="309"/>
      <c r="I109" s="345"/>
      <c r="J109" s="309"/>
      <c r="K109" s="150"/>
      <c r="L109" s="274"/>
      <c r="M109" s="141"/>
      <c r="N109" s="141"/>
      <c r="O109" s="141"/>
      <c r="P109" s="141"/>
      <c r="Q109" s="141"/>
      <c r="R109" s="141"/>
    </row>
    <row r="110" spans="1:18" s="137" customFormat="1" ht="47.25">
      <c r="A110" s="138"/>
      <c r="B110" s="305" t="s">
        <v>203</v>
      </c>
      <c r="C110" s="138"/>
      <c r="D110" s="294"/>
      <c r="E110" s="312"/>
      <c r="F110" s="312"/>
      <c r="G110" s="346"/>
      <c r="H110" s="312"/>
      <c r="I110" s="346"/>
      <c r="J110" s="312"/>
      <c r="K110" s="227"/>
      <c r="L110" s="274"/>
      <c r="M110" s="141"/>
      <c r="N110" s="141"/>
      <c r="O110" s="141"/>
      <c r="P110" s="141"/>
      <c r="Q110" s="141"/>
      <c r="R110" s="141"/>
    </row>
    <row r="111" spans="1:18" s="137" customFormat="1" ht="18.75">
      <c r="A111" s="138" t="s">
        <v>12</v>
      </c>
      <c r="B111" s="139" t="s">
        <v>201</v>
      </c>
      <c r="C111" s="138" t="s">
        <v>154</v>
      </c>
      <c r="D111" s="140">
        <v>25</v>
      </c>
      <c r="E111" s="186">
        <v>1200</v>
      </c>
      <c r="F111" s="186">
        <v>300</v>
      </c>
      <c r="G111" s="339">
        <v>106</v>
      </c>
      <c r="H111" s="234">
        <f>G111*E111</f>
        <v>127200</v>
      </c>
      <c r="I111" s="339">
        <f>G111</f>
        <v>106</v>
      </c>
      <c r="J111" s="234">
        <f>I111*F111</f>
        <v>31800</v>
      </c>
      <c r="K111" s="235">
        <f>J111+H111</f>
        <v>159000</v>
      </c>
      <c r="L111" s="274"/>
      <c r="M111" s="141"/>
      <c r="N111" s="141"/>
      <c r="O111" s="141"/>
      <c r="P111" s="141"/>
      <c r="Q111" s="141"/>
      <c r="R111" s="141"/>
    </row>
    <row r="112" spans="1:18" s="137" customFormat="1" ht="15.75">
      <c r="A112" s="138"/>
      <c r="B112" s="284"/>
      <c r="C112" s="138"/>
      <c r="D112" s="140"/>
      <c r="E112" s="308"/>
      <c r="F112" s="308"/>
      <c r="G112" s="347"/>
      <c r="H112" s="308"/>
      <c r="I112" s="347"/>
      <c r="J112" s="308"/>
      <c r="K112" s="227"/>
      <c r="L112" s="274"/>
      <c r="M112" s="141"/>
      <c r="N112" s="141"/>
      <c r="O112" s="141"/>
      <c r="P112" s="141"/>
      <c r="Q112" s="141"/>
      <c r="R112" s="141"/>
    </row>
    <row r="113" spans="1:18" s="137" customFormat="1" ht="15.75">
      <c r="A113" s="151">
        <f>A109+0.01</f>
        <v>1.1400000000000008</v>
      </c>
      <c r="B113" s="148" t="s">
        <v>204</v>
      </c>
      <c r="C113" s="147"/>
      <c r="D113" s="149"/>
      <c r="E113" s="309"/>
      <c r="F113" s="309"/>
      <c r="G113" s="345"/>
      <c r="H113" s="309"/>
      <c r="I113" s="345"/>
      <c r="J113" s="309"/>
      <c r="K113" s="150"/>
      <c r="L113" s="274"/>
      <c r="M113" s="141"/>
      <c r="N113" s="141"/>
      <c r="O113" s="141"/>
      <c r="P113" s="141"/>
      <c r="Q113" s="141"/>
      <c r="R113" s="141"/>
    </row>
    <row r="114" spans="1:18" s="137" customFormat="1" ht="31.5">
      <c r="A114" s="138"/>
      <c r="B114" s="305" t="s">
        <v>205</v>
      </c>
      <c r="C114" s="138"/>
      <c r="D114" s="294"/>
      <c r="E114" s="312"/>
      <c r="F114" s="312"/>
      <c r="G114" s="346"/>
      <c r="H114" s="312"/>
      <c r="I114" s="346"/>
      <c r="J114" s="312"/>
      <c r="K114" s="227"/>
      <c r="L114" s="274"/>
      <c r="M114" s="141"/>
      <c r="N114" s="141"/>
      <c r="O114" s="141"/>
      <c r="P114" s="141"/>
      <c r="Q114" s="141"/>
      <c r="R114" s="141"/>
    </row>
    <row r="115" spans="1:18" s="137" customFormat="1" ht="18.75">
      <c r="A115" s="138" t="s">
        <v>12</v>
      </c>
      <c r="B115" s="139" t="s">
        <v>201</v>
      </c>
      <c r="C115" s="138" t="s">
        <v>132</v>
      </c>
      <c r="D115" s="140">
        <v>22</v>
      </c>
      <c r="E115" s="186">
        <v>1950</v>
      </c>
      <c r="F115" s="186">
        <v>500</v>
      </c>
      <c r="G115" s="339">
        <v>54</v>
      </c>
      <c r="H115" s="234">
        <f>G115*E115</f>
        <v>105300</v>
      </c>
      <c r="I115" s="339">
        <f>G115</f>
        <v>54</v>
      </c>
      <c r="J115" s="234">
        <f>I115*F115</f>
        <v>27000</v>
      </c>
      <c r="K115" s="235">
        <f>J115+H115</f>
        <v>132300</v>
      </c>
      <c r="L115" s="274"/>
      <c r="M115" s="141"/>
      <c r="N115" s="141"/>
      <c r="O115" s="141"/>
      <c r="P115" s="141"/>
      <c r="Q115" s="141"/>
      <c r="R115" s="141"/>
    </row>
    <row r="116" spans="1:18" s="137" customFormat="1" ht="15.75">
      <c r="A116" s="138"/>
      <c r="B116" s="284"/>
      <c r="C116" s="138"/>
      <c r="D116" s="140"/>
      <c r="E116" s="308"/>
      <c r="F116" s="308"/>
      <c r="G116" s="347"/>
      <c r="H116" s="308"/>
      <c r="I116" s="347"/>
      <c r="J116" s="308"/>
      <c r="K116" s="227"/>
      <c r="L116" s="274"/>
      <c r="M116" s="141"/>
      <c r="N116" s="141"/>
      <c r="O116" s="141"/>
      <c r="P116" s="141"/>
      <c r="Q116" s="141"/>
      <c r="R116" s="141"/>
    </row>
    <row r="117" spans="1:18" s="137" customFormat="1" ht="15.75">
      <c r="A117" s="151">
        <f>A113+0.01</f>
        <v>1.1500000000000008</v>
      </c>
      <c r="B117" s="148" t="s">
        <v>206</v>
      </c>
      <c r="C117" s="147"/>
      <c r="D117" s="149"/>
      <c r="E117" s="241"/>
      <c r="F117" s="241"/>
      <c r="G117" s="345"/>
      <c r="H117" s="241"/>
      <c r="I117" s="345"/>
      <c r="J117" s="241"/>
      <c r="K117" s="220"/>
      <c r="L117" s="274"/>
      <c r="M117" s="141"/>
      <c r="N117" s="141"/>
      <c r="O117" s="141"/>
      <c r="P117" s="141"/>
      <c r="Q117" s="141"/>
      <c r="R117" s="141"/>
    </row>
    <row r="118" spans="1:18" s="137" customFormat="1" ht="63">
      <c r="A118" s="138"/>
      <c r="B118" s="305" t="s">
        <v>207</v>
      </c>
      <c r="C118" s="138"/>
      <c r="D118" s="294"/>
      <c r="E118" s="313"/>
      <c r="F118" s="313"/>
      <c r="G118" s="346"/>
      <c r="H118" s="313"/>
      <c r="I118" s="346"/>
      <c r="J118" s="313"/>
      <c r="K118" s="222"/>
      <c r="L118" s="274"/>
      <c r="M118" s="141"/>
      <c r="N118" s="141"/>
      <c r="O118" s="141"/>
      <c r="P118" s="141"/>
      <c r="Q118" s="141"/>
      <c r="R118" s="141"/>
    </row>
    <row r="119" spans="1:18" s="137" customFormat="1" ht="18.75">
      <c r="A119" s="138" t="s">
        <v>12</v>
      </c>
      <c r="B119" s="139" t="s">
        <v>182</v>
      </c>
      <c r="C119" s="138" t="s">
        <v>63</v>
      </c>
      <c r="D119" s="140">
        <v>1</v>
      </c>
      <c r="E119" s="234">
        <v>3250</v>
      </c>
      <c r="F119" s="234">
        <v>500</v>
      </c>
      <c r="G119" s="339">
        <v>6</v>
      </c>
      <c r="H119" s="234">
        <f t="shared" ref="H119:H125" si="0">G119*E119</f>
        <v>19500</v>
      </c>
      <c r="I119" s="339">
        <f t="shared" ref="I119:I125" si="1">G119</f>
        <v>6</v>
      </c>
      <c r="J119" s="234">
        <f t="shared" ref="J119:J125" si="2">I119*F119</f>
        <v>3000</v>
      </c>
      <c r="K119" s="235">
        <f t="shared" ref="K119:K125" si="3">J119+H119</f>
        <v>22500</v>
      </c>
      <c r="L119" s="274"/>
      <c r="M119" s="141"/>
      <c r="N119" s="141"/>
      <c r="O119" s="141"/>
      <c r="P119" s="141"/>
      <c r="Q119" s="141"/>
      <c r="R119" s="141"/>
    </row>
    <row r="120" spans="1:18" s="137" customFormat="1" ht="18.75">
      <c r="A120" s="138" t="s">
        <v>11</v>
      </c>
      <c r="B120" s="139" t="s">
        <v>208</v>
      </c>
      <c r="C120" s="138" t="s">
        <v>132</v>
      </c>
      <c r="D120" s="140">
        <v>2</v>
      </c>
      <c r="E120" s="234">
        <v>3250</v>
      </c>
      <c r="F120" s="234">
        <v>500</v>
      </c>
      <c r="G120" s="339">
        <v>1</v>
      </c>
      <c r="H120" s="234">
        <f t="shared" si="0"/>
        <v>3250</v>
      </c>
      <c r="I120" s="339">
        <f t="shared" si="1"/>
        <v>1</v>
      </c>
      <c r="J120" s="234">
        <f t="shared" si="2"/>
        <v>500</v>
      </c>
      <c r="K120" s="235">
        <f t="shared" si="3"/>
        <v>3750</v>
      </c>
      <c r="L120" s="274"/>
      <c r="M120" s="141"/>
      <c r="N120" s="141"/>
      <c r="O120" s="141"/>
      <c r="P120" s="141"/>
      <c r="Q120" s="141"/>
      <c r="R120" s="141"/>
    </row>
    <row r="121" spans="1:18" s="137" customFormat="1" ht="18.75">
      <c r="A121" s="138" t="s">
        <v>39</v>
      </c>
      <c r="B121" s="139" t="s">
        <v>241</v>
      </c>
      <c r="C121" s="138" t="s">
        <v>132</v>
      </c>
      <c r="D121" s="140">
        <v>3</v>
      </c>
      <c r="E121" s="234">
        <v>3575</v>
      </c>
      <c r="F121" s="234">
        <v>500</v>
      </c>
      <c r="G121" s="339">
        <v>3</v>
      </c>
      <c r="H121" s="234">
        <f t="shared" si="0"/>
        <v>10725</v>
      </c>
      <c r="I121" s="339">
        <f t="shared" si="1"/>
        <v>3</v>
      </c>
      <c r="J121" s="234">
        <f t="shared" si="2"/>
        <v>1500</v>
      </c>
      <c r="K121" s="235">
        <f t="shared" si="3"/>
        <v>12225</v>
      </c>
      <c r="L121" s="274"/>
      <c r="M121" s="141"/>
      <c r="N121" s="141"/>
      <c r="O121" s="141"/>
      <c r="P121" s="141"/>
      <c r="Q121" s="141"/>
      <c r="R121" s="141"/>
    </row>
    <row r="122" spans="1:18" s="137" customFormat="1" ht="18.75">
      <c r="A122" s="138" t="s">
        <v>115</v>
      </c>
      <c r="B122" s="139" t="s">
        <v>190</v>
      </c>
      <c r="C122" s="138" t="s">
        <v>132</v>
      </c>
      <c r="D122" s="140">
        <v>2</v>
      </c>
      <c r="E122" s="234">
        <v>3276</v>
      </c>
      <c r="F122" s="234">
        <v>500</v>
      </c>
      <c r="G122" s="339">
        <v>2</v>
      </c>
      <c r="H122" s="234">
        <f t="shared" si="0"/>
        <v>6552</v>
      </c>
      <c r="I122" s="339">
        <f t="shared" si="1"/>
        <v>2</v>
      </c>
      <c r="J122" s="234">
        <f t="shared" si="2"/>
        <v>1000</v>
      </c>
      <c r="K122" s="235">
        <f t="shared" si="3"/>
        <v>7552</v>
      </c>
      <c r="L122" s="274"/>
      <c r="M122" s="141"/>
      <c r="N122" s="141"/>
      <c r="O122" s="141"/>
      <c r="P122" s="141"/>
      <c r="Q122" s="141"/>
      <c r="R122" s="141"/>
    </row>
    <row r="123" spans="1:18" s="137" customFormat="1" ht="18.75">
      <c r="A123" s="138" t="s">
        <v>118</v>
      </c>
      <c r="B123" s="139" t="s">
        <v>192</v>
      </c>
      <c r="C123" s="138" t="s">
        <v>63</v>
      </c>
      <c r="D123" s="140">
        <v>1</v>
      </c>
      <c r="E123" s="234">
        <v>5720</v>
      </c>
      <c r="F123" s="234">
        <v>500</v>
      </c>
      <c r="G123" s="339">
        <v>3</v>
      </c>
      <c r="H123" s="234">
        <f t="shared" si="0"/>
        <v>17160</v>
      </c>
      <c r="I123" s="339">
        <f t="shared" si="1"/>
        <v>3</v>
      </c>
      <c r="J123" s="234">
        <f t="shared" si="2"/>
        <v>1500</v>
      </c>
      <c r="K123" s="235">
        <f t="shared" si="3"/>
        <v>18660</v>
      </c>
      <c r="L123" s="274"/>
      <c r="M123" s="141"/>
      <c r="N123" s="141"/>
      <c r="O123" s="141"/>
      <c r="P123" s="141"/>
      <c r="Q123" s="141"/>
      <c r="R123" s="141"/>
    </row>
    <row r="124" spans="1:18" s="137" customFormat="1" ht="18.75">
      <c r="A124" s="138" t="s">
        <v>116</v>
      </c>
      <c r="B124" s="139" t="s">
        <v>242</v>
      </c>
      <c r="C124" s="138" t="s">
        <v>132</v>
      </c>
      <c r="D124" s="140">
        <v>2</v>
      </c>
      <c r="E124" s="234">
        <v>5033</v>
      </c>
      <c r="F124" s="234">
        <v>500</v>
      </c>
      <c r="G124" s="339">
        <v>0</v>
      </c>
      <c r="H124" s="234">
        <f t="shared" si="0"/>
        <v>0</v>
      </c>
      <c r="I124" s="339">
        <f t="shared" si="1"/>
        <v>0</v>
      </c>
      <c r="J124" s="234">
        <f t="shared" si="2"/>
        <v>0</v>
      </c>
      <c r="K124" s="235">
        <f t="shared" si="3"/>
        <v>0</v>
      </c>
      <c r="L124" s="274"/>
      <c r="M124" s="141"/>
      <c r="N124" s="141"/>
      <c r="O124" s="141"/>
      <c r="P124" s="141"/>
      <c r="Q124" s="141"/>
      <c r="R124" s="141"/>
    </row>
    <row r="125" spans="1:18" s="137" customFormat="1" ht="18.75">
      <c r="A125" s="138" t="s">
        <v>119</v>
      </c>
      <c r="B125" s="139" t="s">
        <v>243</v>
      </c>
      <c r="C125" s="138" t="s">
        <v>63</v>
      </c>
      <c r="D125" s="140">
        <v>1</v>
      </c>
      <c r="E125" s="234">
        <v>5492</v>
      </c>
      <c r="F125" s="234">
        <v>500</v>
      </c>
      <c r="G125" s="339">
        <v>2</v>
      </c>
      <c r="H125" s="234">
        <f t="shared" si="0"/>
        <v>10984</v>
      </c>
      <c r="I125" s="339">
        <f t="shared" si="1"/>
        <v>2</v>
      </c>
      <c r="J125" s="234">
        <f t="shared" si="2"/>
        <v>1000</v>
      </c>
      <c r="K125" s="235">
        <f t="shared" si="3"/>
        <v>11984</v>
      </c>
      <c r="L125" s="274"/>
      <c r="M125" s="141"/>
      <c r="N125" s="141"/>
      <c r="O125" s="141"/>
      <c r="P125" s="141"/>
      <c r="Q125" s="141"/>
      <c r="R125" s="141"/>
    </row>
    <row r="126" spans="1:18" s="137" customFormat="1" ht="15.75">
      <c r="A126" s="138"/>
      <c r="B126" s="305"/>
      <c r="C126" s="138"/>
      <c r="D126" s="294"/>
      <c r="E126" s="313"/>
      <c r="F126" s="313"/>
      <c r="G126" s="346"/>
      <c r="H126" s="313"/>
      <c r="I126" s="346"/>
      <c r="J126" s="313"/>
      <c r="K126" s="222"/>
      <c r="L126" s="274"/>
      <c r="M126" s="141"/>
      <c r="N126" s="141"/>
      <c r="O126" s="141"/>
      <c r="P126" s="141"/>
      <c r="Q126" s="141"/>
      <c r="R126" s="141"/>
    </row>
    <row r="127" spans="1:18" s="137" customFormat="1" ht="15.75">
      <c r="A127" s="314">
        <v>2</v>
      </c>
      <c r="B127" s="315" t="s">
        <v>213</v>
      </c>
      <c r="C127" s="314"/>
      <c r="D127" s="282"/>
      <c r="E127" s="316"/>
      <c r="F127" s="316"/>
      <c r="G127" s="341"/>
      <c r="H127" s="316"/>
      <c r="I127" s="341"/>
      <c r="J127" s="316"/>
      <c r="K127" s="317"/>
      <c r="L127" s="274"/>
      <c r="M127" s="141"/>
      <c r="N127" s="141"/>
      <c r="O127" s="141"/>
      <c r="P127" s="141"/>
      <c r="Q127" s="141"/>
      <c r="R127" s="141"/>
    </row>
    <row r="128" spans="1:18" s="324" customFormat="1">
      <c r="A128" s="318"/>
      <c r="B128" s="319"/>
      <c r="C128" s="320"/>
      <c r="D128" s="283"/>
      <c r="E128" s="321"/>
      <c r="F128" s="321"/>
      <c r="G128" s="342"/>
      <c r="H128" s="321"/>
      <c r="I128" s="342"/>
      <c r="J128" s="321"/>
      <c r="K128" s="322"/>
      <c r="L128" s="298"/>
      <c r="M128" s="323"/>
      <c r="N128" s="323"/>
      <c r="O128" s="323"/>
      <c r="P128" s="323"/>
      <c r="Q128" s="323"/>
      <c r="R128" s="323"/>
    </row>
    <row r="129" spans="1:18" s="137" customFormat="1" ht="15.75">
      <c r="A129" s="147">
        <v>2.1</v>
      </c>
      <c r="B129" s="148" t="s">
        <v>214</v>
      </c>
      <c r="C129" s="147"/>
      <c r="D129" s="149"/>
      <c r="E129" s="241"/>
      <c r="F129" s="241"/>
      <c r="G129" s="345"/>
      <c r="H129" s="241"/>
      <c r="I129" s="345"/>
      <c r="J129" s="241"/>
      <c r="K129" s="220"/>
      <c r="L129" s="274"/>
      <c r="M129" s="141"/>
      <c r="N129" s="141"/>
      <c r="O129" s="141"/>
      <c r="P129" s="141"/>
      <c r="Q129" s="141"/>
      <c r="R129" s="141"/>
    </row>
    <row r="130" spans="1:18" s="137" customFormat="1" ht="47.25">
      <c r="A130" s="138"/>
      <c r="B130" s="305" t="s">
        <v>215</v>
      </c>
      <c r="C130" s="138" t="s">
        <v>117</v>
      </c>
      <c r="D130" s="294">
        <v>1</v>
      </c>
      <c r="E130" s="186">
        <v>15000</v>
      </c>
      <c r="F130" s="186">
        <v>10000</v>
      </c>
      <c r="G130" s="339">
        <v>1</v>
      </c>
      <c r="H130" s="234">
        <f>G130*E130</f>
        <v>15000</v>
      </c>
      <c r="I130" s="339">
        <f>G130</f>
        <v>1</v>
      </c>
      <c r="J130" s="234">
        <f>I130*F130</f>
        <v>10000</v>
      </c>
      <c r="K130" s="235">
        <f>J130+H130</f>
        <v>25000</v>
      </c>
      <c r="L130" s="274"/>
      <c r="M130" s="141"/>
      <c r="N130" s="141"/>
      <c r="O130" s="141"/>
      <c r="P130" s="141"/>
      <c r="Q130" s="141"/>
      <c r="R130" s="141"/>
    </row>
    <row r="131" spans="1:18" s="324" customFormat="1" ht="18.75">
      <c r="A131" s="318"/>
      <c r="B131" s="319"/>
      <c r="C131" s="320"/>
      <c r="D131" s="283"/>
      <c r="E131" s="186"/>
      <c r="F131" s="186"/>
      <c r="G131" s="373"/>
      <c r="H131" s="186"/>
      <c r="I131" s="373"/>
      <c r="J131" s="186"/>
      <c r="K131" s="224"/>
      <c r="L131" s="298"/>
      <c r="M131" s="323"/>
      <c r="N131" s="323"/>
      <c r="O131" s="323"/>
      <c r="P131" s="323"/>
      <c r="Q131" s="323"/>
      <c r="R131" s="323"/>
    </row>
    <row r="132" spans="1:18" s="137" customFormat="1" ht="18.75">
      <c r="A132" s="147">
        <v>2.2000000000000002</v>
      </c>
      <c r="B132" s="148" t="s">
        <v>216</v>
      </c>
      <c r="C132" s="147"/>
      <c r="D132" s="149"/>
      <c r="E132" s="201"/>
      <c r="F132" s="201"/>
      <c r="G132" s="375"/>
      <c r="H132" s="201"/>
      <c r="I132" s="375"/>
      <c r="J132" s="201"/>
      <c r="K132" s="202"/>
      <c r="L132" s="274"/>
      <c r="M132" s="141"/>
      <c r="N132" s="141"/>
      <c r="O132" s="141"/>
      <c r="P132" s="141"/>
      <c r="Q132" s="141"/>
      <c r="R132" s="141"/>
    </row>
    <row r="133" spans="1:18" s="137" customFormat="1" ht="63">
      <c r="A133" s="138"/>
      <c r="B133" s="305" t="s">
        <v>217</v>
      </c>
      <c r="C133" s="138" t="s">
        <v>117</v>
      </c>
      <c r="D133" s="294">
        <v>1</v>
      </c>
      <c r="E133" s="186">
        <v>0</v>
      </c>
      <c r="F133" s="186">
        <v>90000</v>
      </c>
      <c r="G133" s="339">
        <v>1</v>
      </c>
      <c r="H133" s="234">
        <f>G133*E133</f>
        <v>0</v>
      </c>
      <c r="I133" s="339">
        <f>G133</f>
        <v>1</v>
      </c>
      <c r="J133" s="234">
        <f>I133*F133</f>
        <v>90000</v>
      </c>
      <c r="K133" s="235">
        <f>J133+H133</f>
        <v>90000</v>
      </c>
      <c r="L133" s="274"/>
      <c r="M133" s="141"/>
      <c r="N133" s="141"/>
      <c r="O133" s="141"/>
      <c r="P133" s="141"/>
      <c r="Q133" s="141"/>
      <c r="R133" s="141"/>
    </row>
    <row r="134" spans="1:18" s="324" customFormat="1" ht="18.75">
      <c r="A134" s="318"/>
      <c r="B134" s="319"/>
      <c r="C134" s="320"/>
      <c r="D134" s="283"/>
      <c r="E134" s="186"/>
      <c r="F134" s="186"/>
      <c r="G134" s="373"/>
      <c r="H134" s="186"/>
      <c r="I134" s="373"/>
      <c r="J134" s="186"/>
      <c r="K134" s="224"/>
      <c r="L134" s="298"/>
      <c r="M134" s="323"/>
      <c r="N134" s="323"/>
      <c r="O134" s="323"/>
      <c r="P134" s="323"/>
      <c r="Q134" s="323"/>
      <c r="R134" s="323"/>
    </row>
    <row r="135" spans="1:18" s="137" customFormat="1" ht="18.75">
      <c r="A135" s="147">
        <v>2.2000000000000002</v>
      </c>
      <c r="B135" s="148" t="s">
        <v>218</v>
      </c>
      <c r="C135" s="147"/>
      <c r="D135" s="149"/>
      <c r="E135" s="201"/>
      <c r="F135" s="201"/>
      <c r="G135" s="375"/>
      <c r="H135" s="201"/>
      <c r="I135" s="375"/>
      <c r="J135" s="201"/>
      <c r="K135" s="202"/>
      <c r="L135" s="274"/>
      <c r="M135" s="141"/>
      <c r="N135" s="141"/>
      <c r="O135" s="141"/>
      <c r="P135" s="141"/>
      <c r="Q135" s="141"/>
      <c r="R135" s="141"/>
    </row>
    <row r="136" spans="1:18" s="137" customFormat="1" ht="47.25">
      <c r="A136" s="138"/>
      <c r="B136" s="305" t="s">
        <v>219</v>
      </c>
      <c r="C136" s="138" t="s">
        <v>117</v>
      </c>
      <c r="D136" s="294">
        <v>1</v>
      </c>
      <c r="E136" s="186">
        <v>10000</v>
      </c>
      <c r="F136" s="186">
        <v>15000</v>
      </c>
      <c r="G136" s="339">
        <v>1</v>
      </c>
      <c r="H136" s="234">
        <f>G136*E136</f>
        <v>10000</v>
      </c>
      <c r="I136" s="339">
        <f>G136</f>
        <v>1</v>
      </c>
      <c r="J136" s="234">
        <f>I136*F136</f>
        <v>15000</v>
      </c>
      <c r="K136" s="235">
        <f>J136+H136</f>
        <v>25000</v>
      </c>
      <c r="L136" s="274"/>
      <c r="M136" s="141"/>
      <c r="N136" s="141"/>
      <c r="O136" s="141"/>
      <c r="P136" s="141"/>
      <c r="Q136" s="141"/>
      <c r="R136" s="141"/>
    </row>
    <row r="137" spans="1:18" s="324" customFormat="1">
      <c r="A137" s="325"/>
      <c r="B137" s="326"/>
      <c r="C137" s="325"/>
      <c r="D137" s="287"/>
      <c r="E137" s="321"/>
      <c r="F137" s="321"/>
      <c r="G137" s="342"/>
      <c r="H137" s="321"/>
      <c r="I137" s="342"/>
      <c r="J137" s="321"/>
      <c r="K137" s="327"/>
      <c r="L137" s="298"/>
      <c r="M137" s="323"/>
      <c r="N137" s="323"/>
      <c r="O137" s="323"/>
      <c r="P137" s="323"/>
      <c r="Q137" s="323"/>
      <c r="R137" s="323"/>
    </row>
    <row r="138" spans="1:18" s="324" customFormat="1" ht="15.75">
      <c r="A138" s="155"/>
      <c r="B138" s="328"/>
      <c r="C138" s="328"/>
      <c r="D138" s="260"/>
      <c r="E138" s="260"/>
      <c r="F138" s="260"/>
      <c r="G138" s="347"/>
      <c r="H138" s="260"/>
      <c r="I138" s="347"/>
      <c r="J138" s="260"/>
      <c r="K138" s="328"/>
      <c r="L138" s="298"/>
      <c r="M138" s="323"/>
      <c r="N138" s="323"/>
      <c r="O138" s="323"/>
      <c r="P138" s="323"/>
      <c r="Q138" s="323"/>
      <c r="R138" s="323"/>
    </row>
    <row r="139" spans="1:18" s="259" customFormat="1" ht="36.75" customHeight="1">
      <c r="A139" s="238"/>
      <c r="B139" s="459" t="s">
        <v>220</v>
      </c>
      <c r="C139" s="459"/>
      <c r="D139" s="257"/>
      <c r="E139" s="257"/>
      <c r="F139" s="329"/>
      <c r="G139" s="353"/>
      <c r="H139" s="329"/>
      <c r="I139" s="353"/>
      <c r="J139" s="329"/>
      <c r="K139" s="380">
        <f>SUM(K12:K138)</f>
        <v>10035169.899999999</v>
      </c>
      <c r="L139" s="300"/>
      <c r="M139" s="258"/>
      <c r="N139" s="258"/>
      <c r="O139" s="258"/>
      <c r="P139" s="258"/>
      <c r="Q139" s="258"/>
      <c r="R139" s="258"/>
    </row>
    <row r="140" spans="1:18" s="324" customFormat="1">
      <c r="A140" s="239"/>
      <c r="D140" s="288"/>
      <c r="E140" s="330"/>
      <c r="F140" s="330"/>
      <c r="G140" s="374"/>
      <c r="H140" s="330"/>
      <c r="I140" s="374"/>
      <c r="J140" s="330"/>
      <c r="K140" s="331"/>
      <c r="L140" s="298"/>
      <c r="M140" s="323"/>
      <c r="N140" s="323"/>
      <c r="O140" s="323"/>
      <c r="P140" s="323"/>
      <c r="Q140" s="323"/>
      <c r="R140" s="323"/>
    </row>
    <row r="141" spans="1:18" s="324" customFormat="1">
      <c r="A141" s="239"/>
      <c r="D141" s="289"/>
      <c r="E141" s="330"/>
      <c r="F141" s="330"/>
      <c r="G141" s="374"/>
      <c r="H141" s="330"/>
      <c r="I141" s="374"/>
      <c r="J141" s="330"/>
      <c r="K141" s="332"/>
      <c r="L141" s="298"/>
      <c r="M141" s="323"/>
      <c r="N141" s="323"/>
      <c r="O141" s="323"/>
      <c r="P141" s="323"/>
      <c r="Q141" s="323"/>
      <c r="R141" s="323"/>
    </row>
    <row r="142" spans="1:18" s="324" customFormat="1">
      <c r="A142" s="239"/>
      <c r="D142" s="289"/>
      <c r="E142" s="330"/>
      <c r="F142" s="330"/>
      <c r="G142" s="374"/>
      <c r="H142" s="330"/>
      <c r="I142" s="374"/>
      <c r="J142" s="330"/>
      <c r="K142" s="332"/>
      <c r="L142" s="298"/>
      <c r="M142" s="323"/>
      <c r="N142" s="323"/>
      <c r="O142" s="323"/>
      <c r="P142" s="323"/>
      <c r="Q142" s="323"/>
      <c r="R142" s="323"/>
    </row>
    <row r="143" spans="1:18" s="324" customFormat="1">
      <c r="A143" s="239"/>
      <c r="D143" s="289"/>
      <c r="E143" s="330"/>
      <c r="F143" s="330"/>
      <c r="G143" s="374"/>
      <c r="H143" s="330"/>
      <c r="I143" s="374"/>
      <c r="J143" s="330"/>
      <c r="K143" s="332"/>
      <c r="L143" s="298"/>
      <c r="M143" s="323"/>
      <c r="N143" s="323"/>
      <c r="O143" s="323"/>
      <c r="P143" s="323"/>
      <c r="Q143" s="323"/>
      <c r="R143" s="323"/>
    </row>
    <row r="144" spans="1:18">
      <c r="K144" s="240"/>
    </row>
    <row r="145" spans="7:12" customFormat="1">
      <c r="G145" s="368"/>
      <c r="I145" s="368"/>
      <c r="K145" s="240"/>
      <c r="L145" s="160"/>
    </row>
  </sheetData>
  <mergeCells count="9">
    <mergeCell ref="G4:K4"/>
    <mergeCell ref="G5:H5"/>
    <mergeCell ref="I5:J5"/>
    <mergeCell ref="K5:K6"/>
    <mergeCell ref="B139:C139"/>
    <mergeCell ref="E17:F17"/>
    <mergeCell ref="A4:A6"/>
    <mergeCell ref="B4:B6"/>
    <mergeCell ref="C4:F5"/>
  </mergeCells>
  <printOptions horizontalCentered="1"/>
  <pageMargins left="0.39370078740157499" right="0.39370078740157499" top="0.47244094488188998" bottom="0.47244094488188998" header="0.31496062992126" footer="0.31496062992126"/>
  <pageSetup paperSize="9" scale="53" fitToHeight="0" orientation="landscape" r:id="rId1"/>
  <headerFooter>
    <oddHeader>&amp;LDeutsche Bank AG, Karachi branch&amp;RKarachi Relocation
General Contractor works</oddHeader>
    <oddFooter>&amp;L&amp;A&amp;RPage &amp;P of &amp;N&amp;C&amp;1#&amp;"Calibri"&amp;10&amp;K000000 For internal use only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49"/>
  <sheetViews>
    <sheetView zoomScaleNormal="100" zoomScaleSheetLayoutView="80" workbookViewId="0">
      <pane xSplit="4" ySplit="3" topLeftCell="E10" activePane="bottomRight" state="frozen"/>
      <selection activeCell="B30" sqref="B30"/>
      <selection pane="topRight" activeCell="B30" sqref="B30"/>
      <selection pane="bottomLeft" activeCell="B30" sqref="B30"/>
      <selection pane="bottomRight" activeCell="B30" sqref="B30"/>
    </sheetView>
  </sheetViews>
  <sheetFormatPr defaultColWidth="9.140625" defaultRowHeight="15"/>
  <cols>
    <col min="1" max="1" width="6" style="160" customWidth="1"/>
    <col min="2" max="2" width="97.28515625" customWidth="1"/>
    <col min="3" max="3" width="9.140625" customWidth="1"/>
    <col min="4" max="4" width="8.85546875" style="289" customWidth="1"/>
    <col min="5" max="5" width="12" style="162" customWidth="1"/>
    <col min="6" max="6" width="14" style="162" customWidth="1"/>
    <col min="7" max="7" width="9.7109375" style="368" bestFit="1" customWidth="1"/>
    <col min="8" max="8" width="12.28515625" style="162" bestFit="1" customWidth="1"/>
    <col min="9" max="9" width="9.7109375" style="368" bestFit="1" customWidth="1"/>
    <col min="10" max="10" width="12.28515625" style="162" bestFit="1" customWidth="1"/>
    <col min="11" max="11" width="13.28515625" style="164" customWidth="1"/>
    <col min="12" max="12" width="17.140625" style="108" customWidth="1"/>
    <col min="13" max="13" width="15.140625" style="108" bestFit="1" customWidth="1"/>
    <col min="14" max="14" width="15.28515625" style="108" customWidth="1"/>
    <col min="15" max="18" width="9.140625" style="108"/>
  </cols>
  <sheetData>
    <row r="1" spans="1:18" ht="18.75">
      <c r="A1" s="101" t="s">
        <v>126</v>
      </c>
      <c r="B1" s="102"/>
      <c r="C1" s="103"/>
      <c r="D1" s="280"/>
      <c r="E1" s="105"/>
      <c r="F1" s="105"/>
      <c r="G1" s="364"/>
      <c r="H1" s="106"/>
      <c r="I1" s="364"/>
      <c r="J1" s="106"/>
      <c r="K1" s="363">
        <v>45007</v>
      </c>
    </row>
    <row r="2" spans="1:18" ht="18.75">
      <c r="A2" s="101" t="s">
        <v>125</v>
      </c>
      <c r="B2" s="102"/>
      <c r="C2" s="103"/>
      <c r="D2" s="280"/>
      <c r="E2" s="105"/>
      <c r="F2" s="105"/>
      <c r="G2" s="365"/>
      <c r="H2" s="105"/>
      <c r="I2" s="365"/>
      <c r="J2" s="105"/>
      <c r="K2" s="107"/>
    </row>
    <row r="3" spans="1:18" ht="18.75">
      <c r="A3" s="101"/>
      <c r="B3" s="102"/>
      <c r="C3" s="103"/>
      <c r="D3" s="280"/>
      <c r="E3" s="105"/>
      <c r="F3" s="105"/>
      <c r="G3" s="365"/>
      <c r="H3" s="105"/>
      <c r="I3" s="365"/>
      <c r="J3" s="105"/>
      <c r="K3" s="110"/>
    </row>
    <row r="4" spans="1:18" s="111" customFormat="1">
      <c r="A4" s="243"/>
      <c r="B4" s="244"/>
      <c r="C4" s="243"/>
      <c r="D4" s="281"/>
      <c r="E4" s="245"/>
      <c r="F4" s="245"/>
      <c r="G4" s="366"/>
      <c r="H4" s="245"/>
      <c r="I4" s="366"/>
      <c r="J4" s="245"/>
      <c r="K4" s="246"/>
      <c r="L4" s="112"/>
      <c r="M4" s="112"/>
      <c r="N4" s="112"/>
      <c r="O4" s="112"/>
      <c r="P4" s="112"/>
      <c r="Q4" s="112"/>
      <c r="R4" s="112"/>
    </row>
    <row r="5" spans="1:18" ht="23.25" customHeight="1">
      <c r="A5" s="460" t="s">
        <v>276</v>
      </c>
      <c r="B5" s="461" t="s">
        <v>0</v>
      </c>
      <c r="C5" s="468" t="s">
        <v>271</v>
      </c>
      <c r="D5" s="469"/>
      <c r="E5" s="469"/>
      <c r="F5" s="470"/>
      <c r="G5" s="462" t="s">
        <v>290</v>
      </c>
      <c r="H5" s="463"/>
      <c r="I5" s="463"/>
      <c r="J5" s="463"/>
      <c r="K5" s="464"/>
      <c r="L5" s="298"/>
    </row>
    <row r="6" spans="1:18" ht="23.25">
      <c r="A6" s="460"/>
      <c r="B6" s="461"/>
      <c r="C6" s="471"/>
      <c r="D6" s="472"/>
      <c r="E6" s="472"/>
      <c r="F6" s="473"/>
      <c r="G6" s="462" t="s">
        <v>123</v>
      </c>
      <c r="H6" s="463"/>
      <c r="I6" s="465" t="s">
        <v>270</v>
      </c>
      <c r="J6" s="465"/>
      <c r="K6" s="475" t="s">
        <v>275</v>
      </c>
      <c r="L6" s="298"/>
    </row>
    <row r="7" spans="1:18" s="111" customFormat="1" ht="37.5">
      <c r="A7" s="460"/>
      <c r="B7" s="461"/>
      <c r="C7" s="290" t="s">
        <v>1</v>
      </c>
      <c r="D7" s="291" t="s">
        <v>3</v>
      </c>
      <c r="E7" s="293" t="s">
        <v>272</v>
      </c>
      <c r="F7" s="293" t="s">
        <v>273</v>
      </c>
      <c r="G7" s="335" t="s">
        <v>274</v>
      </c>
      <c r="H7" s="293" t="s">
        <v>5</v>
      </c>
      <c r="I7" s="335" t="s">
        <v>274</v>
      </c>
      <c r="J7" s="293" t="s">
        <v>5</v>
      </c>
      <c r="K7" s="476"/>
      <c r="L7" s="299"/>
      <c r="M7" s="112"/>
      <c r="N7" s="112"/>
      <c r="O7" s="112"/>
      <c r="P7" s="112"/>
      <c r="Q7" s="112"/>
      <c r="R7" s="112"/>
    </row>
    <row r="8" spans="1:18" s="124" customFormat="1" ht="15.75">
      <c r="A8" s="118">
        <v>1</v>
      </c>
      <c r="B8" s="247" t="s">
        <v>244</v>
      </c>
      <c r="C8" s="118"/>
      <c r="D8" s="282"/>
      <c r="E8" s="121"/>
      <c r="F8" s="121"/>
      <c r="G8" s="354"/>
      <c r="H8" s="121"/>
      <c r="I8" s="354"/>
      <c r="J8" s="121"/>
      <c r="K8" s="122"/>
      <c r="L8" s="123"/>
      <c r="M8" s="123"/>
      <c r="N8" s="123"/>
      <c r="O8" s="123"/>
      <c r="P8" s="123"/>
      <c r="Q8" s="123"/>
      <c r="R8" s="123"/>
    </row>
    <row r="9" spans="1:18">
      <c r="A9" s="113"/>
      <c r="B9" s="125"/>
      <c r="C9" s="126"/>
      <c r="D9" s="283"/>
      <c r="E9" s="128"/>
      <c r="F9" s="128"/>
      <c r="G9" s="355"/>
      <c r="H9" s="128"/>
      <c r="I9" s="355"/>
      <c r="J9" s="128"/>
      <c r="K9" s="129"/>
    </row>
    <row r="10" spans="1:18" s="124" customFormat="1" ht="15.75">
      <c r="A10" s="261">
        <v>1.1000000000000001</v>
      </c>
      <c r="B10" s="253" t="s">
        <v>245</v>
      </c>
      <c r="C10" s="130"/>
      <c r="D10" s="149"/>
      <c r="E10" s="133"/>
      <c r="F10" s="133"/>
      <c r="G10" s="356"/>
      <c r="H10" s="133"/>
      <c r="I10" s="356"/>
      <c r="J10" s="133"/>
      <c r="K10" s="134"/>
      <c r="L10" s="123"/>
      <c r="M10" s="123"/>
      <c r="N10" s="123"/>
      <c r="O10" s="123"/>
      <c r="P10" s="123"/>
      <c r="Q10" s="123"/>
      <c r="R10" s="123"/>
    </row>
    <row r="11" spans="1:18" s="124" customFormat="1" ht="78.75">
      <c r="A11" s="262"/>
      <c r="B11" s="135" t="s">
        <v>246</v>
      </c>
      <c r="C11" s="136"/>
      <c r="D11" s="272"/>
      <c r="E11" s="142"/>
      <c r="F11" s="142"/>
      <c r="G11" s="357"/>
      <c r="H11" s="142"/>
      <c r="I11" s="357"/>
      <c r="J11" s="142"/>
      <c r="K11" s="144"/>
      <c r="L11" s="123"/>
      <c r="M11" s="123"/>
      <c r="N11" s="123"/>
      <c r="O11" s="123"/>
      <c r="P11" s="123"/>
      <c r="Q11" s="123"/>
      <c r="R11" s="123"/>
    </row>
    <row r="12" spans="1:18" s="124" customFormat="1" ht="15.75">
      <c r="A12" s="136" t="s">
        <v>12</v>
      </c>
      <c r="B12" s="252" t="s">
        <v>145</v>
      </c>
      <c r="C12" s="136" t="s">
        <v>154</v>
      </c>
      <c r="D12" s="140">
        <v>180</v>
      </c>
      <c r="E12" s="403">
        <v>1580</v>
      </c>
      <c r="F12" s="403">
        <v>500</v>
      </c>
      <c r="G12" s="404">
        <v>215</v>
      </c>
      <c r="H12" s="403">
        <f t="shared" ref="H12:H17" si="0">G12*E12</f>
        <v>339700</v>
      </c>
      <c r="I12" s="404">
        <f t="shared" ref="I12:I17" si="1">G12</f>
        <v>215</v>
      </c>
      <c r="J12" s="403">
        <f t="shared" ref="J12:J17" si="2">I12*F12</f>
        <v>107500</v>
      </c>
      <c r="K12" s="405">
        <f t="shared" ref="K12:K17" si="3">J12+H12</f>
        <v>447200</v>
      </c>
      <c r="L12" s="123"/>
      <c r="M12" s="123"/>
      <c r="N12" s="123"/>
      <c r="O12" s="123"/>
      <c r="P12" s="123"/>
      <c r="Q12" s="123"/>
      <c r="R12" s="123"/>
    </row>
    <row r="13" spans="1:18" s="124" customFormat="1" ht="15.75">
      <c r="A13" s="136" t="s">
        <v>11</v>
      </c>
      <c r="B13" s="252" t="s">
        <v>224</v>
      </c>
      <c r="C13" s="136" t="s">
        <v>154</v>
      </c>
      <c r="D13" s="140">
        <v>20</v>
      </c>
      <c r="E13" s="403">
        <v>2141</v>
      </c>
      <c r="F13" s="403">
        <v>580</v>
      </c>
      <c r="G13" s="404">
        <v>21.1</v>
      </c>
      <c r="H13" s="403">
        <f t="shared" si="0"/>
        <v>45175.100000000006</v>
      </c>
      <c r="I13" s="404">
        <f t="shared" si="1"/>
        <v>21.1</v>
      </c>
      <c r="J13" s="403">
        <f t="shared" si="2"/>
        <v>12238</v>
      </c>
      <c r="K13" s="405">
        <f t="shared" si="3"/>
        <v>57413.100000000006</v>
      </c>
      <c r="L13" s="123"/>
      <c r="M13" s="123"/>
      <c r="N13" s="123"/>
      <c r="O13" s="123"/>
      <c r="P13" s="123"/>
      <c r="Q13" s="123"/>
      <c r="R13" s="123"/>
    </row>
    <row r="14" spans="1:18" s="124" customFormat="1" ht="15.75">
      <c r="A14" s="136" t="s">
        <v>39</v>
      </c>
      <c r="B14" s="252" t="s">
        <v>247</v>
      </c>
      <c r="C14" s="136" t="s">
        <v>154</v>
      </c>
      <c r="D14" s="140">
        <v>8</v>
      </c>
      <c r="E14" s="403">
        <v>2555</v>
      </c>
      <c r="F14" s="403">
        <v>750</v>
      </c>
      <c r="G14" s="404">
        <v>21.2</v>
      </c>
      <c r="H14" s="403">
        <f t="shared" si="0"/>
        <v>54166</v>
      </c>
      <c r="I14" s="404">
        <f t="shared" si="1"/>
        <v>21.2</v>
      </c>
      <c r="J14" s="403">
        <f t="shared" si="2"/>
        <v>15900</v>
      </c>
      <c r="K14" s="405">
        <f t="shared" si="3"/>
        <v>70066</v>
      </c>
      <c r="L14" s="123"/>
      <c r="M14" s="123"/>
      <c r="N14" s="123"/>
      <c r="O14" s="123"/>
      <c r="P14" s="123"/>
      <c r="Q14" s="123"/>
      <c r="R14" s="123"/>
    </row>
    <row r="15" spans="1:18" s="124" customFormat="1" ht="15.75">
      <c r="A15" s="136" t="s">
        <v>115</v>
      </c>
      <c r="B15" s="252" t="s">
        <v>161</v>
      </c>
      <c r="C15" s="136" t="s">
        <v>154</v>
      </c>
      <c r="D15" s="140">
        <v>25</v>
      </c>
      <c r="E15" s="403">
        <v>3436</v>
      </c>
      <c r="F15" s="403">
        <v>850</v>
      </c>
      <c r="G15" s="404">
        <v>16.7</v>
      </c>
      <c r="H15" s="403">
        <f t="shared" si="0"/>
        <v>57381.2</v>
      </c>
      <c r="I15" s="404">
        <f t="shared" si="1"/>
        <v>16.7</v>
      </c>
      <c r="J15" s="403">
        <f t="shared" si="2"/>
        <v>14195</v>
      </c>
      <c r="K15" s="405">
        <f t="shared" si="3"/>
        <v>71576.2</v>
      </c>
      <c r="L15" s="123"/>
      <c r="M15" s="123"/>
      <c r="N15" s="123"/>
      <c r="O15" s="123"/>
      <c r="P15" s="123"/>
      <c r="Q15" s="123"/>
      <c r="R15" s="123"/>
    </row>
    <row r="16" spans="1:18" s="124" customFormat="1" ht="15.75">
      <c r="A16" s="136" t="s">
        <v>118</v>
      </c>
      <c r="B16" s="252" t="s">
        <v>248</v>
      </c>
      <c r="C16" s="136" t="s">
        <v>154</v>
      </c>
      <c r="D16" s="140">
        <v>10</v>
      </c>
      <c r="E16" s="403">
        <v>5452</v>
      </c>
      <c r="F16" s="403">
        <v>1150</v>
      </c>
      <c r="G16" s="404">
        <v>43.8</v>
      </c>
      <c r="H16" s="403">
        <f t="shared" si="0"/>
        <v>238797.59999999998</v>
      </c>
      <c r="I16" s="404">
        <f t="shared" si="1"/>
        <v>43.8</v>
      </c>
      <c r="J16" s="403">
        <f t="shared" si="2"/>
        <v>50370</v>
      </c>
      <c r="K16" s="405">
        <f t="shared" si="3"/>
        <v>289167.59999999998</v>
      </c>
      <c r="L16" s="123"/>
      <c r="M16" s="123"/>
      <c r="N16" s="123"/>
      <c r="O16" s="123"/>
      <c r="P16" s="123"/>
      <c r="Q16" s="123"/>
      <c r="R16" s="123"/>
    </row>
    <row r="17" spans="1:18" s="124" customFormat="1" ht="15.75">
      <c r="A17" s="136" t="s">
        <v>116</v>
      </c>
      <c r="B17" s="252" t="s">
        <v>249</v>
      </c>
      <c r="C17" s="136" t="s">
        <v>154</v>
      </c>
      <c r="D17" s="140">
        <v>8</v>
      </c>
      <c r="E17" s="403">
        <v>7404</v>
      </c>
      <c r="F17" s="403">
        <v>1500</v>
      </c>
      <c r="G17" s="404">
        <v>20</v>
      </c>
      <c r="H17" s="403">
        <f t="shared" si="0"/>
        <v>148080</v>
      </c>
      <c r="I17" s="404">
        <f t="shared" si="1"/>
        <v>20</v>
      </c>
      <c r="J17" s="403">
        <f t="shared" si="2"/>
        <v>30000</v>
      </c>
      <c r="K17" s="405">
        <f t="shared" si="3"/>
        <v>178080</v>
      </c>
      <c r="L17" s="123"/>
      <c r="M17" s="123"/>
      <c r="N17" s="123"/>
      <c r="O17" s="123"/>
      <c r="P17" s="123"/>
      <c r="Q17" s="123"/>
      <c r="R17" s="123"/>
    </row>
    <row r="18" spans="1:18" s="124" customFormat="1" ht="15.75">
      <c r="A18" s="263"/>
      <c r="B18" s="252"/>
      <c r="C18" s="136"/>
      <c r="D18" s="140"/>
      <c r="E18" s="142"/>
      <c r="F18" s="142"/>
      <c r="G18" s="357"/>
      <c r="H18" s="142"/>
      <c r="I18" s="357"/>
      <c r="J18" s="142"/>
      <c r="K18" s="143"/>
      <c r="L18" s="123"/>
      <c r="M18" s="123"/>
      <c r="N18" s="123"/>
      <c r="O18" s="123"/>
      <c r="P18" s="123"/>
      <c r="Q18" s="123"/>
      <c r="R18" s="123"/>
    </row>
    <row r="19" spans="1:18" s="124" customFormat="1" ht="15.75">
      <c r="A19" s="261">
        <v>1.2</v>
      </c>
      <c r="B19" s="253" t="s">
        <v>250</v>
      </c>
      <c r="C19" s="130"/>
      <c r="D19" s="149"/>
      <c r="E19" s="133"/>
      <c r="F19" s="133"/>
      <c r="G19" s="356"/>
      <c r="H19" s="133"/>
      <c r="I19" s="356"/>
      <c r="J19" s="133"/>
      <c r="K19" s="134"/>
      <c r="L19" s="123"/>
      <c r="M19" s="123"/>
      <c r="N19" s="123"/>
      <c r="O19" s="123"/>
      <c r="P19" s="123"/>
      <c r="Q19" s="123"/>
      <c r="R19" s="123"/>
    </row>
    <row r="20" spans="1:18" s="124" customFormat="1" ht="31.5">
      <c r="A20" s="262"/>
      <c r="B20" s="135" t="s">
        <v>251</v>
      </c>
      <c r="C20" s="136"/>
      <c r="D20" s="272"/>
      <c r="E20" s="142"/>
      <c r="F20" s="142"/>
      <c r="G20" s="357"/>
      <c r="H20" s="142"/>
      <c r="I20" s="357"/>
      <c r="J20" s="142"/>
      <c r="K20" s="144"/>
      <c r="L20" s="123"/>
      <c r="M20" s="123"/>
      <c r="N20" s="123"/>
      <c r="O20" s="123"/>
      <c r="P20" s="123"/>
      <c r="Q20" s="123"/>
      <c r="R20" s="123"/>
    </row>
    <row r="21" spans="1:18" s="137" customFormat="1" ht="31.5" customHeight="1">
      <c r="A21" s="138" t="s">
        <v>12</v>
      </c>
      <c r="B21" s="271" t="s">
        <v>252</v>
      </c>
      <c r="C21" s="264" t="s">
        <v>6</v>
      </c>
      <c r="D21" s="140">
        <v>51</v>
      </c>
      <c r="E21" s="250">
        <v>2500</v>
      </c>
      <c r="F21" s="250">
        <v>300</v>
      </c>
      <c r="G21" s="369">
        <v>37</v>
      </c>
      <c r="H21" s="403">
        <f>G21*E21</f>
        <v>92500</v>
      </c>
      <c r="I21" s="369">
        <f>G21</f>
        <v>37</v>
      </c>
      <c r="J21" s="403">
        <f>I21*F21</f>
        <v>11100</v>
      </c>
      <c r="K21" s="405">
        <f>J21+H21</f>
        <v>103600</v>
      </c>
      <c r="L21" s="141"/>
      <c r="M21" s="141"/>
      <c r="N21" s="141"/>
      <c r="O21" s="141"/>
      <c r="P21" s="141"/>
      <c r="Q21" s="141"/>
      <c r="R21" s="141"/>
    </row>
    <row r="22" spans="1:18" s="137" customFormat="1" ht="31.5">
      <c r="A22" s="138" t="s">
        <v>11</v>
      </c>
      <c r="B22" s="271" t="s">
        <v>253</v>
      </c>
      <c r="C22" s="138" t="s">
        <v>6</v>
      </c>
      <c r="D22" s="140">
        <v>25</v>
      </c>
      <c r="E22" s="250">
        <v>3200</v>
      </c>
      <c r="F22" s="250">
        <v>400</v>
      </c>
      <c r="G22" s="369">
        <v>56</v>
      </c>
      <c r="H22" s="403">
        <f>G22*E22</f>
        <v>179200</v>
      </c>
      <c r="I22" s="369">
        <f>G22</f>
        <v>56</v>
      </c>
      <c r="J22" s="403">
        <f>I22*F22</f>
        <v>22400</v>
      </c>
      <c r="K22" s="405">
        <f>J22+H22</f>
        <v>201600</v>
      </c>
      <c r="L22" s="141"/>
      <c r="M22" s="141"/>
      <c r="N22" s="141"/>
      <c r="O22" s="141"/>
      <c r="P22" s="141"/>
      <c r="Q22" s="141"/>
      <c r="R22" s="141"/>
    </row>
    <row r="23" spans="1:18" s="124" customFormat="1" ht="15.75">
      <c r="A23" s="265"/>
      <c r="B23" s="254"/>
      <c r="C23" s="254"/>
      <c r="D23" s="284"/>
      <c r="E23" s="142"/>
      <c r="F23" s="142"/>
      <c r="G23" s="357"/>
      <c r="H23" s="142"/>
      <c r="I23" s="357"/>
      <c r="J23" s="142"/>
      <c r="K23" s="143"/>
      <c r="L23" s="123"/>
      <c r="M23" s="123"/>
      <c r="N23" s="123"/>
      <c r="O23" s="123"/>
      <c r="P23" s="123"/>
      <c r="Q23" s="123"/>
      <c r="R23" s="123"/>
    </row>
    <row r="24" spans="1:18" s="124" customFormat="1" ht="15.75">
      <c r="A24" s="261">
        <v>1.3</v>
      </c>
      <c r="B24" s="253" t="s">
        <v>254</v>
      </c>
      <c r="C24" s="130"/>
      <c r="D24" s="149"/>
      <c r="E24" s="133"/>
      <c r="F24" s="133"/>
      <c r="G24" s="356"/>
      <c r="H24" s="133"/>
      <c r="I24" s="356"/>
      <c r="J24" s="133"/>
      <c r="K24" s="134"/>
      <c r="L24" s="123"/>
      <c r="M24" s="123"/>
      <c r="N24" s="123"/>
      <c r="O24" s="123"/>
      <c r="P24" s="123"/>
      <c r="Q24" s="123"/>
      <c r="R24" s="123"/>
    </row>
    <row r="25" spans="1:18" s="124" customFormat="1" ht="31.5">
      <c r="A25" s="262"/>
      <c r="B25" s="135" t="s">
        <v>255</v>
      </c>
      <c r="C25" s="136"/>
      <c r="D25" s="272"/>
      <c r="E25" s="142"/>
      <c r="F25" s="142"/>
      <c r="G25" s="357"/>
      <c r="H25" s="142"/>
      <c r="I25" s="357"/>
      <c r="J25" s="142"/>
      <c r="K25" s="144"/>
      <c r="L25" s="123"/>
      <c r="M25" s="123"/>
      <c r="N25" s="123"/>
      <c r="O25" s="123"/>
      <c r="P25" s="123"/>
      <c r="Q25" s="123"/>
      <c r="R25" s="123"/>
    </row>
    <row r="26" spans="1:18" s="124" customFormat="1" ht="15.75" customHeight="1">
      <c r="A26" s="136" t="s">
        <v>12</v>
      </c>
      <c r="B26" s="252" t="s">
        <v>256</v>
      </c>
      <c r="C26" s="136" t="s">
        <v>6</v>
      </c>
      <c r="D26" s="140">
        <v>3</v>
      </c>
      <c r="E26" s="250">
        <v>15600</v>
      </c>
      <c r="F26" s="250">
        <v>300</v>
      </c>
      <c r="G26" s="369">
        <v>3</v>
      </c>
      <c r="H26" s="403">
        <f>G26*E26</f>
        <v>46800</v>
      </c>
      <c r="I26" s="369">
        <f>G26</f>
        <v>3</v>
      </c>
      <c r="J26" s="403">
        <f>I26*F26</f>
        <v>900</v>
      </c>
      <c r="K26" s="405">
        <f>J26+H26</f>
        <v>47700</v>
      </c>
      <c r="L26" s="123"/>
      <c r="M26" s="123"/>
      <c r="N26" s="123"/>
      <c r="O26" s="123"/>
      <c r="P26" s="123"/>
      <c r="Q26" s="123"/>
      <c r="R26" s="123"/>
    </row>
    <row r="27" spans="1:18" s="124" customFormat="1" ht="15.75" customHeight="1">
      <c r="A27" s="136" t="s">
        <v>11</v>
      </c>
      <c r="B27" s="252" t="s">
        <v>257</v>
      </c>
      <c r="C27" s="136" t="s">
        <v>6</v>
      </c>
      <c r="D27" s="140">
        <v>3</v>
      </c>
      <c r="E27" s="250">
        <v>8000</v>
      </c>
      <c r="F27" s="250">
        <v>300</v>
      </c>
      <c r="G27" s="369">
        <v>3</v>
      </c>
      <c r="H27" s="403">
        <f>G27*E27</f>
        <v>24000</v>
      </c>
      <c r="I27" s="369">
        <f>G27</f>
        <v>3</v>
      </c>
      <c r="J27" s="403">
        <f>I27*F27</f>
        <v>900</v>
      </c>
      <c r="K27" s="405">
        <f>J27+H27</f>
        <v>24900</v>
      </c>
      <c r="L27" s="123"/>
      <c r="M27" s="123"/>
      <c r="N27" s="123"/>
      <c r="O27" s="123"/>
      <c r="P27" s="123"/>
      <c r="Q27" s="123"/>
      <c r="R27" s="123"/>
    </row>
    <row r="28" spans="1:18" s="124" customFormat="1" ht="15.75" customHeight="1">
      <c r="A28" s="136" t="s">
        <v>39</v>
      </c>
      <c r="B28" s="252" t="s">
        <v>258</v>
      </c>
      <c r="C28" s="136" t="s">
        <v>6</v>
      </c>
      <c r="D28" s="140">
        <v>2</v>
      </c>
      <c r="E28" s="250">
        <v>13000</v>
      </c>
      <c r="F28" s="250">
        <v>500</v>
      </c>
      <c r="G28" s="369">
        <v>2</v>
      </c>
      <c r="H28" s="403">
        <f>G28*E28</f>
        <v>26000</v>
      </c>
      <c r="I28" s="369">
        <f>G28</f>
        <v>2</v>
      </c>
      <c r="J28" s="403">
        <f>I28*F28</f>
        <v>1000</v>
      </c>
      <c r="K28" s="405">
        <f>J28+H28</f>
        <v>27000</v>
      </c>
      <c r="L28" s="123"/>
      <c r="M28" s="123"/>
      <c r="N28" s="123"/>
      <c r="O28" s="123"/>
      <c r="P28" s="123"/>
      <c r="Q28" s="123"/>
      <c r="R28" s="123"/>
    </row>
    <row r="29" spans="1:18" s="124" customFormat="1" ht="15.75">
      <c r="A29" s="266"/>
      <c r="B29" s="267"/>
      <c r="C29" s="268"/>
      <c r="D29" s="285"/>
      <c r="E29" s="269"/>
      <c r="F29" s="269"/>
      <c r="G29" s="367"/>
      <c r="H29" s="269"/>
      <c r="I29" s="367"/>
      <c r="J29" s="269"/>
      <c r="K29" s="270"/>
      <c r="L29" s="123"/>
      <c r="M29" s="123"/>
      <c r="N29" s="123"/>
      <c r="O29" s="123"/>
      <c r="P29" s="123"/>
      <c r="Q29" s="123"/>
      <c r="R29" s="123"/>
    </row>
    <row r="30" spans="1:18" s="124" customFormat="1" ht="15.75">
      <c r="A30" s="261">
        <v>1.4</v>
      </c>
      <c r="B30" s="253" t="s">
        <v>259</v>
      </c>
      <c r="C30" s="130"/>
      <c r="D30" s="149"/>
      <c r="E30" s="133"/>
      <c r="F30" s="133"/>
      <c r="G30" s="356"/>
      <c r="H30" s="133"/>
      <c r="I30" s="356"/>
      <c r="J30" s="133"/>
      <c r="K30" s="134"/>
      <c r="L30" s="123"/>
      <c r="M30" s="123"/>
      <c r="N30" s="123"/>
      <c r="O30" s="123"/>
      <c r="P30" s="123"/>
      <c r="Q30" s="123"/>
      <c r="R30" s="123"/>
    </row>
    <row r="31" spans="1:18" s="124" customFormat="1" ht="15.75">
      <c r="A31" s="266"/>
      <c r="B31" s="267"/>
      <c r="C31" s="268"/>
      <c r="D31" s="285"/>
      <c r="E31" s="269"/>
      <c r="F31" s="269"/>
      <c r="G31" s="367"/>
      <c r="H31" s="269"/>
      <c r="I31" s="367"/>
      <c r="J31" s="269"/>
      <c r="K31" s="270"/>
      <c r="L31" s="123"/>
      <c r="M31" s="123"/>
      <c r="N31" s="123"/>
      <c r="O31" s="123"/>
      <c r="P31" s="123"/>
      <c r="Q31" s="123"/>
      <c r="R31" s="123"/>
    </row>
    <row r="32" spans="1:18" ht="72" customHeight="1">
      <c r="A32" s="406"/>
      <c r="B32" s="135" t="s">
        <v>260</v>
      </c>
      <c r="C32" s="407"/>
      <c r="D32" s="140"/>
      <c r="E32" s="142"/>
      <c r="F32" s="142"/>
      <c r="G32" s="357"/>
      <c r="H32" s="142"/>
      <c r="I32" s="357"/>
      <c r="J32" s="142"/>
      <c r="K32" s="408"/>
    </row>
    <row r="33" spans="1:18" s="124" customFormat="1" ht="33" customHeight="1">
      <c r="A33" s="138" t="s">
        <v>12</v>
      </c>
      <c r="B33" s="271" t="s">
        <v>261</v>
      </c>
      <c r="C33" s="138" t="s">
        <v>63</v>
      </c>
      <c r="D33" s="272">
        <v>1</v>
      </c>
      <c r="E33" s="295">
        <v>390000</v>
      </c>
      <c r="F33" s="295">
        <v>50000</v>
      </c>
      <c r="G33" s="409"/>
      <c r="H33" s="403">
        <f>G33*E33</f>
        <v>0</v>
      </c>
      <c r="I33" s="409">
        <f>G33</f>
        <v>0</v>
      </c>
      <c r="J33" s="403">
        <f>I33*F33</f>
        <v>0</v>
      </c>
      <c r="K33" s="405">
        <f>J33+H33</f>
        <v>0</v>
      </c>
      <c r="L33" s="123"/>
      <c r="M33" s="278"/>
      <c r="N33" s="278"/>
      <c r="O33" s="123"/>
      <c r="P33" s="123"/>
      <c r="Q33" s="123"/>
      <c r="R33" s="123"/>
    </row>
    <row r="34" spans="1:18" s="273" customFormat="1" ht="33" customHeight="1">
      <c r="A34" s="138" t="s">
        <v>11</v>
      </c>
      <c r="B34" s="271" t="s">
        <v>262</v>
      </c>
      <c r="C34" s="138" t="s">
        <v>6</v>
      </c>
      <c r="D34" s="140">
        <v>2</v>
      </c>
      <c r="E34" s="295">
        <v>390000</v>
      </c>
      <c r="F34" s="295">
        <v>50000</v>
      </c>
      <c r="G34" s="409"/>
      <c r="H34" s="403">
        <f>G34*E34</f>
        <v>0</v>
      </c>
      <c r="I34" s="409">
        <f>G34</f>
        <v>0</v>
      </c>
      <c r="J34" s="403">
        <f>I34*F34</f>
        <v>0</v>
      </c>
      <c r="K34" s="405">
        <f>J34+H34</f>
        <v>0</v>
      </c>
      <c r="L34" s="274"/>
      <c r="M34" s="279"/>
      <c r="N34" s="279"/>
      <c r="O34" s="274"/>
      <c r="P34" s="274"/>
      <c r="Q34" s="274"/>
      <c r="R34" s="274"/>
    </row>
    <row r="35" spans="1:18" s="124" customFormat="1" ht="15.75">
      <c r="A35" s="263"/>
      <c r="B35" s="252"/>
      <c r="C35" s="136"/>
      <c r="D35" s="140"/>
      <c r="E35" s="142"/>
      <c r="F35" s="142"/>
      <c r="G35" s="357"/>
      <c r="H35" s="142"/>
      <c r="I35" s="357"/>
      <c r="J35" s="142"/>
      <c r="K35" s="143"/>
      <c r="L35" s="123"/>
      <c r="M35" s="123"/>
      <c r="N35" s="123"/>
      <c r="O35" s="123"/>
      <c r="P35" s="123"/>
      <c r="Q35" s="123"/>
      <c r="R35" s="123"/>
    </row>
    <row r="36" spans="1:18" s="124" customFormat="1" ht="15.75">
      <c r="A36" s="118">
        <v>2</v>
      </c>
      <c r="B36" s="154" t="s">
        <v>213</v>
      </c>
      <c r="C36" s="118"/>
      <c r="D36" s="282"/>
      <c r="E36" s="121"/>
      <c r="F36" s="121"/>
      <c r="G36" s="354"/>
      <c r="H36" s="121"/>
      <c r="I36" s="354"/>
      <c r="J36" s="121"/>
      <c r="K36" s="122"/>
      <c r="L36" s="123"/>
      <c r="M36" s="123"/>
      <c r="N36" s="123"/>
      <c r="O36" s="123"/>
      <c r="P36" s="123"/>
      <c r="Q36" s="123"/>
      <c r="R36" s="123"/>
    </row>
    <row r="37" spans="1:18" s="124" customFormat="1" ht="15.75">
      <c r="A37" s="262"/>
      <c r="B37" s="249"/>
      <c r="C37" s="136"/>
      <c r="D37" s="286"/>
      <c r="E37" s="142"/>
      <c r="F37" s="142"/>
      <c r="G37" s="357"/>
      <c r="H37" s="142"/>
      <c r="I37" s="357"/>
      <c r="J37" s="142"/>
      <c r="K37" s="144"/>
      <c r="L37" s="123"/>
      <c r="M37" s="296"/>
      <c r="N37" s="123"/>
      <c r="O37" s="123"/>
      <c r="P37" s="123"/>
      <c r="Q37" s="123"/>
      <c r="R37" s="123"/>
    </row>
    <row r="38" spans="1:18" s="256" customFormat="1" ht="15.75" customHeight="1">
      <c r="A38" s="261">
        <v>2.1</v>
      </c>
      <c r="B38" s="131" t="s">
        <v>263</v>
      </c>
      <c r="C38" s="130"/>
      <c r="D38" s="149"/>
      <c r="E38" s="133"/>
      <c r="F38" s="133"/>
      <c r="G38" s="356"/>
      <c r="H38" s="133"/>
      <c r="I38" s="356"/>
      <c r="J38" s="133"/>
      <c r="K38" s="134"/>
    </row>
    <row r="39" spans="1:18" s="124" customFormat="1" ht="34.5" customHeight="1">
      <c r="A39" s="145" t="s">
        <v>12</v>
      </c>
      <c r="B39" s="135" t="s">
        <v>264</v>
      </c>
      <c r="C39" s="136" t="s">
        <v>117</v>
      </c>
      <c r="D39" s="140">
        <v>1</v>
      </c>
      <c r="E39" s="250">
        <v>20000</v>
      </c>
      <c r="F39" s="250">
        <v>20000</v>
      </c>
      <c r="G39" s="369">
        <v>1</v>
      </c>
      <c r="H39" s="403">
        <f>G39*E39</f>
        <v>20000</v>
      </c>
      <c r="I39" s="369">
        <f>G39</f>
        <v>1</v>
      </c>
      <c r="J39" s="403">
        <f>I39*F39</f>
        <v>20000</v>
      </c>
      <c r="K39" s="405">
        <f>J39+H39</f>
        <v>40000</v>
      </c>
      <c r="L39" s="123"/>
      <c r="M39" s="123"/>
      <c r="N39" s="123"/>
      <c r="O39" s="123"/>
      <c r="P39" s="123"/>
      <c r="Q39" s="123"/>
      <c r="R39" s="123"/>
    </row>
    <row r="40" spans="1:18" s="137" customFormat="1" ht="47.25">
      <c r="A40" s="145" t="s">
        <v>11</v>
      </c>
      <c r="B40" s="135" t="s">
        <v>265</v>
      </c>
      <c r="C40" s="136" t="s">
        <v>117</v>
      </c>
      <c r="D40" s="140">
        <v>1</v>
      </c>
      <c r="E40" s="250">
        <v>0</v>
      </c>
      <c r="F40" s="250">
        <v>40000</v>
      </c>
      <c r="G40" s="369">
        <v>1</v>
      </c>
      <c r="H40" s="403">
        <f>G40*E40</f>
        <v>0</v>
      </c>
      <c r="I40" s="369">
        <f>G40</f>
        <v>1</v>
      </c>
      <c r="J40" s="403">
        <f>I40*F40</f>
        <v>40000</v>
      </c>
      <c r="K40" s="405">
        <f>J40+H40</f>
        <v>40000</v>
      </c>
      <c r="L40" s="141"/>
      <c r="M40" s="141"/>
      <c r="N40" s="141"/>
      <c r="O40" s="141"/>
      <c r="P40" s="141"/>
      <c r="Q40" s="141"/>
      <c r="R40" s="141"/>
    </row>
    <row r="41" spans="1:18" s="124" customFormat="1" ht="15.75">
      <c r="A41" s="136"/>
      <c r="B41" s="275"/>
      <c r="C41" s="136"/>
      <c r="D41" s="140"/>
      <c r="E41" s="250"/>
      <c r="F41" s="250"/>
      <c r="G41" s="369"/>
      <c r="H41" s="250"/>
      <c r="I41" s="369"/>
      <c r="J41" s="250"/>
      <c r="K41" s="251"/>
      <c r="L41" s="123"/>
      <c r="M41" s="123"/>
      <c r="N41" s="123"/>
      <c r="O41" s="123"/>
      <c r="P41" s="123"/>
      <c r="Q41" s="123"/>
      <c r="R41" s="123"/>
    </row>
    <row r="42" spans="1:18" s="256" customFormat="1" ht="15.75" customHeight="1">
      <c r="A42" s="261">
        <v>2.2000000000000002</v>
      </c>
      <c r="B42" s="131" t="s">
        <v>214</v>
      </c>
      <c r="C42" s="130"/>
      <c r="D42" s="149"/>
      <c r="E42" s="133"/>
      <c r="F42" s="133"/>
      <c r="G42" s="370"/>
      <c r="H42" s="133"/>
      <c r="I42" s="370"/>
      <c r="J42" s="133"/>
      <c r="K42" s="134"/>
    </row>
    <row r="43" spans="1:18" s="124" customFormat="1" ht="31.5">
      <c r="A43" s="276"/>
      <c r="B43" s="255" t="s">
        <v>266</v>
      </c>
      <c r="C43" s="136" t="s">
        <v>117</v>
      </c>
      <c r="D43" s="140">
        <v>1</v>
      </c>
      <c r="E43" s="250">
        <v>30000</v>
      </c>
      <c r="F43" s="250">
        <v>20000</v>
      </c>
      <c r="G43" s="369">
        <v>1</v>
      </c>
      <c r="H43" s="403">
        <f>G43*E43</f>
        <v>30000</v>
      </c>
      <c r="I43" s="369">
        <f>G43</f>
        <v>1</v>
      </c>
      <c r="J43" s="403">
        <f>I43*F43</f>
        <v>20000</v>
      </c>
      <c r="K43" s="405">
        <f>J43+H43</f>
        <v>50000</v>
      </c>
      <c r="L43" s="123"/>
      <c r="M43" s="123"/>
      <c r="N43" s="123"/>
      <c r="O43" s="123"/>
      <c r="P43" s="123"/>
      <c r="Q43" s="123"/>
      <c r="R43" s="123"/>
    </row>
    <row r="44" spans="1:18" s="124" customFormat="1" ht="15.75">
      <c r="A44" s="136"/>
      <c r="B44" s="275"/>
      <c r="C44" s="136"/>
      <c r="D44" s="140"/>
      <c r="E44" s="142"/>
      <c r="F44" s="142"/>
      <c r="G44" s="371"/>
      <c r="H44" s="142"/>
      <c r="I44" s="371"/>
      <c r="J44" s="142"/>
      <c r="K44" s="144"/>
      <c r="L44" s="123"/>
      <c r="M44" s="123"/>
      <c r="N44" s="123"/>
      <c r="O44" s="123"/>
      <c r="P44" s="123"/>
      <c r="Q44" s="123"/>
      <c r="R44" s="123"/>
    </row>
    <row r="45" spans="1:18" s="256" customFormat="1" ht="15.75" customHeight="1">
      <c r="A45" s="261">
        <v>2.2999999999999998</v>
      </c>
      <c r="B45" s="131" t="s">
        <v>267</v>
      </c>
      <c r="C45" s="130"/>
      <c r="D45" s="149"/>
      <c r="E45" s="133"/>
      <c r="F45" s="133"/>
      <c r="G45" s="370"/>
      <c r="H45" s="133"/>
      <c r="I45" s="370"/>
      <c r="J45" s="133"/>
      <c r="K45" s="134"/>
    </row>
    <row r="46" spans="1:18" s="124" customFormat="1" ht="47.25">
      <c r="A46" s="277"/>
      <c r="B46" s="146" t="s">
        <v>219</v>
      </c>
      <c r="C46" s="136" t="s">
        <v>117</v>
      </c>
      <c r="D46" s="140">
        <v>1</v>
      </c>
      <c r="E46" s="250">
        <v>10000</v>
      </c>
      <c r="F46" s="250">
        <v>10000</v>
      </c>
      <c r="G46" s="369">
        <v>1</v>
      </c>
      <c r="H46" s="403">
        <f>G46*E46</f>
        <v>10000</v>
      </c>
      <c r="I46" s="369">
        <f>G46</f>
        <v>1</v>
      </c>
      <c r="J46" s="403">
        <f>I46*F46</f>
        <v>10000</v>
      </c>
      <c r="K46" s="405">
        <f>J46+H46</f>
        <v>20000</v>
      </c>
      <c r="L46" s="123"/>
      <c r="M46" s="123"/>
      <c r="N46" s="123"/>
      <c r="O46" s="123"/>
      <c r="P46" s="123"/>
      <c r="Q46" s="123"/>
      <c r="R46" s="123"/>
    </row>
    <row r="47" spans="1:18" ht="15.75" customHeight="1">
      <c r="A47" s="406"/>
      <c r="B47" s="255"/>
      <c r="C47" s="406"/>
      <c r="D47" s="272"/>
      <c r="E47" s="142"/>
      <c r="F47" s="142"/>
      <c r="G47" s="357"/>
      <c r="H47" s="142"/>
      <c r="I47" s="357"/>
      <c r="J47" s="142"/>
      <c r="K47" s="410"/>
    </row>
    <row r="48" spans="1:18" s="259" customFormat="1" ht="36.75" customHeight="1">
      <c r="A48" s="411"/>
      <c r="B48" s="474" t="s">
        <v>268</v>
      </c>
      <c r="C48" s="474"/>
      <c r="D48" s="412"/>
      <c r="E48" s="412"/>
      <c r="F48" s="412"/>
      <c r="G48" s="413"/>
      <c r="H48" s="414"/>
      <c r="I48" s="413"/>
      <c r="J48" s="414"/>
      <c r="K48" s="414">
        <f>SUM(K8:K47)</f>
        <v>1668302.9</v>
      </c>
      <c r="L48" s="258"/>
      <c r="M48" s="258"/>
      <c r="N48" s="258"/>
      <c r="O48" s="258"/>
      <c r="P48" s="258"/>
      <c r="Q48" s="258"/>
      <c r="R48" s="258"/>
    </row>
    <row r="49" spans="4:11">
      <c r="D49" s="288"/>
      <c r="K49" s="163"/>
    </row>
  </sheetData>
  <mergeCells count="8">
    <mergeCell ref="B48:C48"/>
    <mergeCell ref="A5:A7"/>
    <mergeCell ref="B5:B7"/>
    <mergeCell ref="C5:F6"/>
    <mergeCell ref="G5:K5"/>
    <mergeCell ref="G6:H6"/>
    <mergeCell ref="I6:J6"/>
    <mergeCell ref="K6:K7"/>
  </mergeCells>
  <printOptions horizontalCentered="1"/>
  <pageMargins left="0.39370078740157499" right="0.39370078740157499" top="0.47244094488188998" bottom="0.47244094488188998" header="0.31496062992126" footer="0.31496062992126"/>
  <pageSetup paperSize="9" scale="62" fitToHeight="0" orientation="landscape" r:id="rId1"/>
  <headerFooter>
    <oddHeader>&amp;LDeutsche Bank AG, Karachi branch&amp;RKarachi Relocation
General Contractor (GC) Works</oddHeader>
    <oddFooter>&amp;L&amp;A&amp;RPage &amp;P of &amp;N&amp;C&amp;1#&amp;"Calibri"&amp;10&amp;K000000 For internal use only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42"/>
  <sheetViews>
    <sheetView view="pageBreakPreview" zoomScale="89" zoomScaleNormal="90" zoomScaleSheetLayoutView="89" workbookViewId="0">
      <pane xSplit="4" ySplit="2" topLeftCell="E3" activePane="bottomRight" state="frozen"/>
      <selection activeCell="B30" sqref="B30"/>
      <selection pane="topRight" activeCell="B30" sqref="B30"/>
      <selection pane="bottomLeft" activeCell="B30" sqref="B30"/>
      <selection pane="bottomRight" activeCell="I16" sqref="I16"/>
    </sheetView>
  </sheetViews>
  <sheetFormatPr defaultColWidth="9.140625" defaultRowHeight="14.25"/>
  <cols>
    <col min="1" max="1" width="6" style="88" customWidth="1"/>
    <col min="2" max="2" width="100.42578125" style="1" customWidth="1"/>
    <col min="3" max="3" width="9.140625" style="1" customWidth="1"/>
    <col min="4" max="4" width="8.85546875" style="3" customWidth="1"/>
    <col min="5" max="6" width="13.42578125" style="87" customWidth="1"/>
    <col min="7" max="7" width="9.7109375" style="337" bestFit="1" customWidth="1"/>
    <col min="8" max="8" width="15.140625" style="87" customWidth="1"/>
    <col min="9" max="9" width="9.7109375" style="87" bestFit="1" customWidth="1"/>
    <col min="10" max="10" width="15.140625" style="87" customWidth="1"/>
    <col min="11" max="11" width="16.7109375" style="6" customWidth="1"/>
    <col min="12" max="12" width="16.28515625" style="301" customWidth="1"/>
    <col min="13" max="18" width="9.140625" style="4"/>
    <col min="19" max="16384" width="9.140625" style="1"/>
  </cols>
  <sheetData>
    <row r="1" spans="1:18" ht="18.75">
      <c r="A1" s="93" t="s">
        <v>126</v>
      </c>
      <c r="B1" s="92"/>
      <c r="C1" s="94"/>
      <c r="D1" s="95"/>
      <c r="E1" s="96"/>
      <c r="F1" s="96"/>
      <c r="G1" s="333"/>
      <c r="H1" s="96"/>
      <c r="I1" s="96"/>
      <c r="J1" s="96"/>
      <c r="K1" s="363">
        <v>45007</v>
      </c>
    </row>
    <row r="2" spans="1:18" ht="18">
      <c r="A2" s="93" t="s">
        <v>125</v>
      </c>
      <c r="B2" s="92"/>
      <c r="C2" s="94"/>
      <c r="D2" s="95"/>
      <c r="E2" s="96"/>
      <c r="F2" s="96"/>
      <c r="G2" s="333"/>
      <c r="H2" s="96"/>
      <c r="I2" s="96"/>
      <c r="J2" s="96"/>
      <c r="K2" s="97"/>
    </row>
    <row r="3" spans="1:18" s="2" customFormat="1" ht="15">
      <c r="A3" s="100"/>
      <c r="B3" s="98"/>
      <c r="C3" s="100"/>
      <c r="D3" s="5"/>
      <c r="E3" s="99"/>
      <c r="F3" s="99"/>
      <c r="G3" s="334"/>
      <c r="H3" s="99"/>
      <c r="I3" s="99"/>
      <c r="J3" s="99"/>
      <c r="K3" s="86"/>
      <c r="L3" s="302"/>
      <c r="M3" s="89"/>
      <c r="N3" s="89"/>
      <c r="O3" s="89"/>
      <c r="P3" s="89"/>
      <c r="Q3" s="89"/>
      <c r="R3" s="89"/>
    </row>
    <row r="4" spans="1:18" s="324" customFormat="1" ht="23.25" customHeight="1">
      <c r="A4" s="460" t="s">
        <v>276</v>
      </c>
      <c r="B4" s="461" t="s">
        <v>0</v>
      </c>
      <c r="C4" s="477" t="s">
        <v>271</v>
      </c>
      <c r="D4" s="478"/>
      <c r="E4" s="478"/>
      <c r="F4" s="479"/>
      <c r="G4" s="462" t="s">
        <v>290</v>
      </c>
      <c r="H4" s="463"/>
      <c r="I4" s="463"/>
      <c r="J4" s="463"/>
      <c r="K4" s="464"/>
      <c r="L4" s="298"/>
      <c r="M4" s="323"/>
      <c r="N4" s="323"/>
      <c r="O4" s="323"/>
      <c r="P4" s="323"/>
      <c r="Q4" s="323"/>
      <c r="R4" s="323"/>
    </row>
    <row r="5" spans="1:18" s="324" customFormat="1" ht="23.25">
      <c r="A5" s="460"/>
      <c r="B5" s="461"/>
      <c r="C5" s="480"/>
      <c r="D5" s="481"/>
      <c r="E5" s="481"/>
      <c r="F5" s="482"/>
      <c r="G5" s="462" t="s">
        <v>123</v>
      </c>
      <c r="H5" s="463"/>
      <c r="I5" s="465" t="s">
        <v>270</v>
      </c>
      <c r="J5" s="465"/>
      <c r="K5" s="466" t="s">
        <v>275</v>
      </c>
      <c r="L5" s="298"/>
      <c r="M5" s="323"/>
      <c r="N5" s="323"/>
      <c r="O5" s="323"/>
      <c r="P5" s="323"/>
      <c r="Q5" s="323"/>
      <c r="R5" s="323"/>
    </row>
    <row r="6" spans="1:18" s="360" customFormat="1" ht="37.5">
      <c r="A6" s="460"/>
      <c r="B6" s="461"/>
      <c r="C6" s="362" t="s">
        <v>1</v>
      </c>
      <c r="D6" s="292" t="s">
        <v>3</v>
      </c>
      <c r="E6" s="293" t="s">
        <v>272</v>
      </c>
      <c r="F6" s="293" t="s">
        <v>273</v>
      </c>
      <c r="G6" s="335" t="s">
        <v>274</v>
      </c>
      <c r="H6" s="293" t="s">
        <v>5</v>
      </c>
      <c r="I6" s="293" t="s">
        <v>274</v>
      </c>
      <c r="J6" s="293" t="s">
        <v>5</v>
      </c>
      <c r="K6" s="467"/>
      <c r="L6" s="299"/>
      <c r="M6" s="359"/>
      <c r="N6" s="359"/>
      <c r="O6" s="359"/>
      <c r="P6" s="359"/>
      <c r="Q6" s="359"/>
      <c r="R6" s="359"/>
    </row>
    <row r="7" spans="1:18" s="137" customFormat="1" ht="15.75">
      <c r="A7" s="314">
        <v>1</v>
      </c>
      <c r="B7" s="340" t="s">
        <v>244</v>
      </c>
      <c r="C7" s="314"/>
      <c r="D7" s="282"/>
      <c r="E7" s="316"/>
      <c r="F7" s="316"/>
      <c r="G7" s="341"/>
      <c r="H7" s="316"/>
      <c r="I7" s="316"/>
      <c r="J7" s="316"/>
      <c r="K7" s="317"/>
      <c r="L7" s="274"/>
      <c r="M7" s="141"/>
      <c r="N7" s="141"/>
      <c r="O7" s="141"/>
      <c r="P7" s="141"/>
      <c r="Q7" s="141"/>
      <c r="R7" s="141"/>
    </row>
    <row r="8" spans="1:18" s="324" customFormat="1" ht="15">
      <c r="A8" s="318"/>
      <c r="B8" s="319"/>
      <c r="C8" s="320"/>
      <c r="D8" s="283"/>
      <c r="E8" s="321"/>
      <c r="F8" s="321"/>
      <c r="G8" s="342"/>
      <c r="H8" s="321"/>
      <c r="I8" s="321"/>
      <c r="J8" s="321"/>
      <c r="K8" s="322"/>
      <c r="L8" s="298"/>
      <c r="M8" s="323"/>
      <c r="N8" s="323"/>
      <c r="O8" s="323"/>
      <c r="P8" s="323"/>
      <c r="Q8" s="323"/>
      <c r="R8" s="323"/>
    </row>
    <row r="9" spans="1:18" s="137" customFormat="1" ht="15.75">
      <c r="A9" s="343">
        <v>1.1000000000000001</v>
      </c>
      <c r="B9" s="344" t="s">
        <v>245</v>
      </c>
      <c r="C9" s="147"/>
      <c r="D9" s="149"/>
      <c r="E9" s="241"/>
      <c r="F9" s="241"/>
      <c r="G9" s="345"/>
      <c r="H9" s="241"/>
      <c r="I9" s="241"/>
      <c r="J9" s="241"/>
      <c r="K9" s="220"/>
      <c r="L9" s="274"/>
      <c r="M9" s="141"/>
      <c r="N9" s="141"/>
      <c r="O9" s="141"/>
      <c r="P9" s="141"/>
      <c r="Q9" s="141"/>
      <c r="R9" s="141"/>
    </row>
    <row r="10" spans="1:18" s="137" customFormat="1" ht="78.75">
      <c r="A10" s="346"/>
      <c r="B10" s="305" t="s">
        <v>246</v>
      </c>
      <c r="C10" s="138"/>
      <c r="D10" s="272"/>
      <c r="E10" s="260"/>
      <c r="F10" s="260"/>
      <c r="G10" s="347"/>
      <c r="H10" s="260"/>
      <c r="I10" s="260"/>
      <c r="J10" s="260"/>
      <c r="K10" s="222"/>
      <c r="L10" s="274"/>
      <c r="M10" s="141"/>
      <c r="N10" s="141"/>
      <c r="O10" s="141"/>
      <c r="P10" s="141"/>
      <c r="Q10" s="141"/>
      <c r="R10" s="141"/>
    </row>
    <row r="11" spans="1:18" s="137" customFormat="1" ht="18.75">
      <c r="A11" s="138" t="s">
        <v>12</v>
      </c>
      <c r="B11" s="271" t="s">
        <v>145</v>
      </c>
      <c r="C11" s="138" t="s">
        <v>154</v>
      </c>
      <c r="D11" s="140">
        <v>160</v>
      </c>
      <c r="E11" s="250">
        <v>1580</v>
      </c>
      <c r="F11" s="250">
        <v>500</v>
      </c>
      <c r="G11" s="276">
        <v>150.69999999999999</v>
      </c>
      <c r="H11" s="234">
        <f>G11*E11</f>
        <v>238105.99999999997</v>
      </c>
      <c r="I11" s="276">
        <v>150.69999999999999</v>
      </c>
      <c r="J11" s="234">
        <f>I11*F11</f>
        <v>75350</v>
      </c>
      <c r="K11" s="235">
        <f>J11+H11</f>
        <v>313456</v>
      </c>
      <c r="L11" s="274"/>
      <c r="M11" s="141"/>
      <c r="N11" s="141"/>
      <c r="O11" s="141"/>
      <c r="P11" s="141"/>
      <c r="Q11" s="141"/>
      <c r="R11" s="141"/>
    </row>
    <row r="12" spans="1:18" s="137" customFormat="1" ht="18.75">
      <c r="A12" s="138" t="s">
        <v>11</v>
      </c>
      <c r="B12" s="271" t="s">
        <v>224</v>
      </c>
      <c r="C12" s="138" t="s">
        <v>154</v>
      </c>
      <c r="D12" s="140">
        <v>20</v>
      </c>
      <c r="E12" s="250">
        <v>2141</v>
      </c>
      <c r="F12" s="250">
        <v>580</v>
      </c>
      <c r="G12" s="276">
        <v>10.6</v>
      </c>
      <c r="H12" s="234">
        <f t="shared" ref="H12:H16" si="0">G12*E12</f>
        <v>22694.6</v>
      </c>
      <c r="I12" s="276">
        <v>10.6</v>
      </c>
      <c r="J12" s="234">
        <f t="shared" ref="J12:J16" si="1">I12*F12</f>
        <v>6148</v>
      </c>
      <c r="K12" s="235">
        <f t="shared" ref="K12:K16" si="2">J12+H12</f>
        <v>28842.6</v>
      </c>
      <c r="L12" s="274"/>
      <c r="M12" s="141"/>
      <c r="N12" s="141"/>
      <c r="O12" s="141"/>
      <c r="P12" s="141"/>
      <c r="Q12" s="141"/>
      <c r="R12" s="141"/>
    </row>
    <row r="13" spans="1:18" s="137" customFormat="1" ht="18.75">
      <c r="A13" s="138" t="s">
        <v>39</v>
      </c>
      <c r="B13" s="271" t="s">
        <v>247</v>
      </c>
      <c r="C13" s="138" t="s">
        <v>154</v>
      </c>
      <c r="D13" s="140">
        <v>4</v>
      </c>
      <c r="E13" s="250">
        <v>2555</v>
      </c>
      <c r="F13" s="250">
        <v>750</v>
      </c>
      <c r="G13" s="276">
        <v>36.6</v>
      </c>
      <c r="H13" s="234">
        <f t="shared" si="0"/>
        <v>93513</v>
      </c>
      <c r="I13" s="276">
        <v>36.6</v>
      </c>
      <c r="J13" s="234">
        <f t="shared" si="1"/>
        <v>27450</v>
      </c>
      <c r="K13" s="235">
        <f t="shared" si="2"/>
        <v>120963</v>
      </c>
      <c r="L13" s="274"/>
      <c r="M13" s="141"/>
      <c r="N13" s="141"/>
      <c r="O13" s="141"/>
      <c r="P13" s="141"/>
      <c r="Q13" s="141"/>
      <c r="R13" s="141"/>
    </row>
    <row r="14" spans="1:18" s="137" customFormat="1" ht="18.75">
      <c r="A14" s="138" t="s">
        <v>115</v>
      </c>
      <c r="B14" s="271" t="s">
        <v>161</v>
      </c>
      <c r="C14" s="138" t="s">
        <v>154</v>
      </c>
      <c r="D14" s="140">
        <v>20</v>
      </c>
      <c r="E14" s="250">
        <v>3436</v>
      </c>
      <c r="F14" s="250">
        <v>850</v>
      </c>
      <c r="G14" s="276">
        <v>14.6</v>
      </c>
      <c r="H14" s="234">
        <f t="shared" si="0"/>
        <v>50165.599999999999</v>
      </c>
      <c r="I14" s="276">
        <v>14.6</v>
      </c>
      <c r="J14" s="234">
        <f t="shared" si="1"/>
        <v>12410</v>
      </c>
      <c r="K14" s="235">
        <f t="shared" si="2"/>
        <v>62575.6</v>
      </c>
      <c r="L14" s="274"/>
      <c r="M14" s="141"/>
      <c r="N14" s="141"/>
      <c r="O14" s="141"/>
      <c r="P14" s="141"/>
      <c r="Q14" s="141"/>
      <c r="R14" s="141"/>
    </row>
    <row r="15" spans="1:18" s="137" customFormat="1" ht="18.75">
      <c r="A15" s="138" t="s">
        <v>118</v>
      </c>
      <c r="B15" s="271" t="s">
        <v>248</v>
      </c>
      <c r="C15" s="138" t="s">
        <v>154</v>
      </c>
      <c r="D15" s="140">
        <v>30</v>
      </c>
      <c r="E15" s="250">
        <v>5452</v>
      </c>
      <c r="F15" s="250">
        <v>1150</v>
      </c>
      <c r="G15" s="276">
        <v>19.3</v>
      </c>
      <c r="H15" s="234">
        <f t="shared" si="0"/>
        <v>105223.6</v>
      </c>
      <c r="I15" s="276">
        <v>19.3</v>
      </c>
      <c r="J15" s="234">
        <f t="shared" si="1"/>
        <v>22195</v>
      </c>
      <c r="K15" s="235">
        <f t="shared" si="2"/>
        <v>127418.6</v>
      </c>
      <c r="L15" s="274"/>
      <c r="M15" s="141"/>
      <c r="N15" s="141"/>
      <c r="O15" s="141"/>
      <c r="P15" s="141"/>
      <c r="Q15" s="141"/>
      <c r="R15" s="141"/>
    </row>
    <row r="16" spans="1:18" s="137" customFormat="1" ht="18.75">
      <c r="A16" s="138" t="s">
        <v>116</v>
      </c>
      <c r="B16" s="271" t="s">
        <v>249</v>
      </c>
      <c r="C16" s="138" t="s">
        <v>154</v>
      </c>
      <c r="D16" s="140">
        <v>20</v>
      </c>
      <c r="E16" s="250">
        <v>7404</v>
      </c>
      <c r="F16" s="250">
        <v>1500</v>
      </c>
      <c r="G16" s="276">
        <v>13.5</v>
      </c>
      <c r="H16" s="234">
        <f t="shared" si="0"/>
        <v>99954</v>
      </c>
      <c r="I16" s="276">
        <v>13.5</v>
      </c>
      <c r="J16" s="234">
        <f t="shared" si="1"/>
        <v>20250</v>
      </c>
      <c r="K16" s="235">
        <f t="shared" si="2"/>
        <v>120204</v>
      </c>
      <c r="L16" s="274"/>
      <c r="M16" s="141"/>
      <c r="N16" s="141"/>
      <c r="O16" s="141"/>
      <c r="P16" s="141"/>
      <c r="Q16" s="141"/>
      <c r="R16" s="141"/>
    </row>
    <row r="17" spans="1:18" s="137" customFormat="1" ht="15.75">
      <c r="A17" s="348"/>
      <c r="B17" s="271"/>
      <c r="C17" s="138"/>
      <c r="D17" s="140"/>
      <c r="E17" s="260"/>
      <c r="F17" s="260"/>
      <c r="G17" s="347"/>
      <c r="H17" s="260"/>
      <c r="I17" s="260"/>
      <c r="J17" s="260"/>
      <c r="K17" s="217"/>
      <c r="L17" s="274"/>
      <c r="M17" s="141"/>
      <c r="N17" s="141"/>
      <c r="O17" s="141"/>
      <c r="P17" s="141"/>
      <c r="Q17" s="141"/>
      <c r="R17" s="141"/>
    </row>
    <row r="18" spans="1:18" s="137" customFormat="1" ht="15.75">
      <c r="A18" s="343">
        <v>1.2</v>
      </c>
      <c r="B18" s="344" t="s">
        <v>250</v>
      </c>
      <c r="C18" s="147"/>
      <c r="D18" s="149"/>
      <c r="E18" s="241"/>
      <c r="F18" s="241"/>
      <c r="G18" s="345"/>
      <c r="H18" s="241"/>
      <c r="I18" s="241"/>
      <c r="J18" s="241"/>
      <c r="K18" s="220"/>
      <c r="L18" s="274"/>
      <c r="M18" s="141"/>
      <c r="N18" s="141"/>
      <c r="O18" s="141"/>
      <c r="P18" s="141"/>
      <c r="Q18" s="141"/>
      <c r="R18" s="141"/>
    </row>
    <row r="19" spans="1:18" s="137" customFormat="1" ht="31.5">
      <c r="A19" s="346"/>
      <c r="B19" s="305" t="s">
        <v>251</v>
      </c>
      <c r="C19" s="138"/>
      <c r="D19" s="272"/>
      <c r="E19" s="260"/>
      <c r="F19" s="260"/>
      <c r="G19" s="347"/>
      <c r="H19" s="260"/>
      <c r="I19" s="260"/>
      <c r="J19" s="260"/>
      <c r="K19" s="222"/>
      <c r="L19" s="274"/>
      <c r="M19" s="141"/>
      <c r="N19" s="141"/>
      <c r="O19" s="141"/>
      <c r="P19" s="141"/>
      <c r="Q19" s="141"/>
      <c r="R19" s="141"/>
    </row>
    <row r="20" spans="1:18" s="137" customFormat="1" ht="31.5" customHeight="1">
      <c r="A20" s="138" t="s">
        <v>12</v>
      </c>
      <c r="B20" s="271" t="s">
        <v>252</v>
      </c>
      <c r="C20" s="138" t="s">
        <v>6</v>
      </c>
      <c r="D20" s="140">
        <v>23</v>
      </c>
      <c r="E20" s="250">
        <v>2500</v>
      </c>
      <c r="F20" s="250">
        <v>300</v>
      </c>
      <c r="G20" s="339">
        <v>23</v>
      </c>
      <c r="H20" s="234">
        <f t="shared" ref="H20:H21" si="3">G20*E20</f>
        <v>57500</v>
      </c>
      <c r="I20" s="339">
        <v>16</v>
      </c>
      <c r="J20" s="234">
        <f t="shared" ref="J20:J21" si="4">I20*F20</f>
        <v>4800</v>
      </c>
      <c r="K20" s="235">
        <f t="shared" ref="K20:K21" si="5">J20+H20</f>
        <v>62300</v>
      </c>
      <c r="L20" s="274"/>
      <c r="M20" s="141"/>
      <c r="N20" s="141"/>
      <c r="O20" s="141"/>
      <c r="P20" s="141"/>
      <c r="Q20" s="141"/>
      <c r="R20" s="141"/>
    </row>
    <row r="21" spans="1:18" s="137" customFormat="1" ht="31.5">
      <c r="A21" s="138" t="s">
        <v>11</v>
      </c>
      <c r="B21" s="271" t="s">
        <v>253</v>
      </c>
      <c r="C21" s="138" t="s">
        <v>6</v>
      </c>
      <c r="D21" s="140">
        <v>35</v>
      </c>
      <c r="E21" s="250">
        <v>3200</v>
      </c>
      <c r="F21" s="250">
        <v>400</v>
      </c>
      <c r="G21" s="339">
        <v>35</v>
      </c>
      <c r="H21" s="234">
        <f t="shared" si="3"/>
        <v>112000</v>
      </c>
      <c r="I21" s="339">
        <v>44</v>
      </c>
      <c r="J21" s="234">
        <f t="shared" si="4"/>
        <v>17600</v>
      </c>
      <c r="K21" s="235">
        <f t="shared" si="5"/>
        <v>129600</v>
      </c>
      <c r="L21" s="274"/>
      <c r="M21" s="141"/>
      <c r="N21" s="141"/>
      <c r="O21" s="141"/>
      <c r="P21" s="141"/>
      <c r="Q21" s="141"/>
      <c r="R21" s="141"/>
    </row>
    <row r="22" spans="1:18" s="137" customFormat="1" ht="15.75">
      <c r="A22" s="349"/>
      <c r="B22" s="284"/>
      <c r="C22" s="284"/>
      <c r="D22" s="284"/>
      <c r="E22" s="260"/>
      <c r="F22" s="260"/>
      <c r="G22" s="347"/>
      <c r="H22" s="260"/>
      <c r="I22" s="347"/>
      <c r="J22" s="260"/>
      <c r="K22" s="217"/>
      <c r="L22" s="274"/>
      <c r="M22" s="141"/>
      <c r="N22" s="141"/>
      <c r="O22" s="141"/>
      <c r="P22" s="141"/>
      <c r="Q22" s="141"/>
      <c r="R22" s="141"/>
    </row>
    <row r="23" spans="1:18" s="137" customFormat="1" ht="15.75">
      <c r="A23" s="343">
        <v>1.3</v>
      </c>
      <c r="B23" s="344" t="s">
        <v>254</v>
      </c>
      <c r="C23" s="147"/>
      <c r="D23" s="149"/>
      <c r="E23" s="241"/>
      <c r="F23" s="241"/>
      <c r="G23" s="345"/>
      <c r="H23" s="241"/>
      <c r="I23" s="345"/>
      <c r="J23" s="241"/>
      <c r="K23" s="220"/>
      <c r="L23" s="274"/>
      <c r="M23" s="141"/>
      <c r="N23" s="141"/>
      <c r="O23" s="141"/>
      <c r="P23" s="141"/>
      <c r="Q23" s="141"/>
      <c r="R23" s="141"/>
    </row>
    <row r="24" spans="1:18" s="137" customFormat="1" ht="31.5">
      <c r="A24" s="346"/>
      <c r="B24" s="305" t="s">
        <v>255</v>
      </c>
      <c r="C24" s="138"/>
      <c r="D24" s="272"/>
      <c r="E24" s="260"/>
      <c r="F24" s="260"/>
      <c r="G24" s="347"/>
      <c r="H24" s="260"/>
      <c r="I24" s="347"/>
      <c r="J24" s="260"/>
      <c r="K24" s="222"/>
      <c r="L24" s="274"/>
      <c r="M24" s="141"/>
      <c r="N24" s="141"/>
      <c r="O24" s="141"/>
      <c r="P24" s="141"/>
      <c r="Q24" s="141"/>
      <c r="R24" s="141"/>
    </row>
    <row r="25" spans="1:18" s="137" customFormat="1" ht="31.5" customHeight="1">
      <c r="A25" s="138" t="s">
        <v>12</v>
      </c>
      <c r="B25" s="271" t="s">
        <v>256</v>
      </c>
      <c r="C25" s="138" t="s">
        <v>6</v>
      </c>
      <c r="D25" s="140">
        <v>3</v>
      </c>
      <c r="E25" s="250">
        <v>15600</v>
      </c>
      <c r="F25" s="250">
        <v>300</v>
      </c>
      <c r="G25" s="339">
        <v>3</v>
      </c>
      <c r="H25" s="234">
        <f t="shared" ref="H25:H27" si="6">G25*E25</f>
        <v>46800</v>
      </c>
      <c r="I25" s="339">
        <f t="shared" ref="I25:I27" si="7">G25</f>
        <v>3</v>
      </c>
      <c r="J25" s="234">
        <f t="shared" ref="J25:J27" si="8">I25*F25</f>
        <v>900</v>
      </c>
      <c r="K25" s="235">
        <f t="shared" ref="K25:K27" si="9">J25+H25</f>
        <v>47700</v>
      </c>
      <c r="L25" s="274"/>
      <c r="M25" s="141"/>
      <c r="N25" s="141"/>
      <c r="O25" s="141"/>
      <c r="P25" s="141"/>
      <c r="Q25" s="141"/>
      <c r="R25" s="141"/>
    </row>
    <row r="26" spans="1:18" s="137" customFormat="1" ht="18.75">
      <c r="A26" s="138" t="s">
        <v>11</v>
      </c>
      <c r="B26" s="271" t="s">
        <v>257</v>
      </c>
      <c r="C26" s="138" t="s">
        <v>6</v>
      </c>
      <c r="D26" s="140">
        <v>3</v>
      </c>
      <c r="E26" s="250">
        <v>8000</v>
      </c>
      <c r="F26" s="250">
        <v>300</v>
      </c>
      <c r="G26" s="339">
        <v>3</v>
      </c>
      <c r="H26" s="234">
        <f t="shared" si="6"/>
        <v>24000</v>
      </c>
      <c r="I26" s="339">
        <f t="shared" si="7"/>
        <v>3</v>
      </c>
      <c r="J26" s="234">
        <f t="shared" si="8"/>
        <v>900</v>
      </c>
      <c r="K26" s="235">
        <f t="shared" si="9"/>
        <v>24900</v>
      </c>
      <c r="L26" s="274"/>
      <c r="M26" s="141"/>
      <c r="N26" s="141"/>
      <c r="O26" s="141"/>
      <c r="P26" s="141"/>
      <c r="Q26" s="141"/>
      <c r="R26" s="141"/>
    </row>
    <row r="27" spans="1:18" s="137" customFormat="1" ht="18.75">
      <c r="A27" s="138" t="s">
        <v>39</v>
      </c>
      <c r="B27" s="271" t="s">
        <v>269</v>
      </c>
      <c r="C27" s="138" t="s">
        <v>6</v>
      </c>
      <c r="D27" s="140">
        <v>1</v>
      </c>
      <c r="E27" s="250">
        <v>13000</v>
      </c>
      <c r="F27" s="250">
        <v>500</v>
      </c>
      <c r="G27" s="339">
        <v>1</v>
      </c>
      <c r="H27" s="234">
        <f t="shared" si="6"/>
        <v>13000</v>
      </c>
      <c r="I27" s="339">
        <f t="shared" si="7"/>
        <v>1</v>
      </c>
      <c r="J27" s="234">
        <f t="shared" si="8"/>
        <v>500</v>
      </c>
      <c r="K27" s="235">
        <f t="shared" si="9"/>
        <v>13500</v>
      </c>
      <c r="L27" s="274"/>
      <c r="M27" s="141"/>
      <c r="N27" s="141"/>
      <c r="O27" s="141"/>
      <c r="P27" s="141"/>
      <c r="Q27" s="141"/>
      <c r="R27" s="141"/>
    </row>
    <row r="28" spans="1:18" s="137" customFormat="1" ht="15.75">
      <c r="A28" s="348"/>
      <c r="B28" s="271"/>
      <c r="C28" s="138"/>
      <c r="D28" s="140"/>
      <c r="E28" s="260"/>
      <c r="F28" s="260"/>
      <c r="G28" s="347"/>
      <c r="H28" s="260"/>
      <c r="I28" s="347"/>
      <c r="J28" s="260"/>
      <c r="K28" s="217"/>
      <c r="L28" s="274"/>
      <c r="M28" s="141"/>
      <c r="N28" s="141"/>
      <c r="O28" s="141"/>
      <c r="P28" s="141"/>
      <c r="Q28" s="141"/>
      <c r="R28" s="141"/>
    </row>
    <row r="29" spans="1:18" s="137" customFormat="1" ht="15.75">
      <c r="A29" s="314">
        <v>2</v>
      </c>
      <c r="B29" s="315" t="s">
        <v>213</v>
      </c>
      <c r="C29" s="314"/>
      <c r="D29" s="282"/>
      <c r="E29" s="316"/>
      <c r="F29" s="316"/>
      <c r="G29" s="341"/>
      <c r="H29" s="316"/>
      <c r="I29" s="341"/>
      <c r="J29" s="316"/>
      <c r="K29" s="317"/>
      <c r="L29" s="274"/>
      <c r="M29" s="141"/>
      <c r="N29" s="141"/>
      <c r="O29" s="141"/>
      <c r="P29" s="141"/>
      <c r="Q29" s="141"/>
      <c r="R29" s="141"/>
    </row>
    <row r="30" spans="1:18" s="137" customFormat="1" ht="15.75">
      <c r="A30" s="346"/>
      <c r="B30" s="139"/>
      <c r="C30" s="138"/>
      <c r="D30" s="286"/>
      <c r="E30" s="260"/>
      <c r="F30" s="260"/>
      <c r="G30" s="347"/>
      <c r="H30" s="260"/>
      <c r="I30" s="347"/>
      <c r="J30" s="260"/>
      <c r="K30" s="222"/>
      <c r="L30" s="274"/>
      <c r="M30" s="141"/>
      <c r="N30" s="141"/>
      <c r="O30" s="141"/>
      <c r="P30" s="141"/>
      <c r="Q30" s="141"/>
      <c r="R30" s="141"/>
    </row>
    <row r="31" spans="1:18" s="361" customFormat="1" ht="15.75" customHeight="1">
      <c r="A31" s="343">
        <v>2.1</v>
      </c>
      <c r="B31" s="148" t="s">
        <v>263</v>
      </c>
      <c r="C31" s="147"/>
      <c r="D31" s="149"/>
      <c r="E31" s="241"/>
      <c r="F31" s="241"/>
      <c r="G31" s="345"/>
      <c r="H31" s="241"/>
      <c r="I31" s="345"/>
      <c r="J31" s="241"/>
      <c r="K31" s="220"/>
      <c r="L31" s="350"/>
    </row>
    <row r="32" spans="1:18" s="137" customFormat="1" ht="34.5" customHeight="1">
      <c r="A32" s="138" t="s">
        <v>12</v>
      </c>
      <c r="B32" s="305" t="s">
        <v>264</v>
      </c>
      <c r="C32" s="138" t="s">
        <v>117</v>
      </c>
      <c r="D32" s="140">
        <v>1</v>
      </c>
      <c r="E32" s="250">
        <v>20000</v>
      </c>
      <c r="F32" s="250">
        <v>20000</v>
      </c>
      <c r="G32" s="339">
        <v>1</v>
      </c>
      <c r="H32" s="234">
        <f t="shared" ref="H32:H33" si="10">G32*E32</f>
        <v>20000</v>
      </c>
      <c r="I32" s="339">
        <f t="shared" ref="I32:I33" si="11">G32</f>
        <v>1</v>
      </c>
      <c r="J32" s="234">
        <f t="shared" ref="J32:J33" si="12">I32*F32</f>
        <v>20000</v>
      </c>
      <c r="K32" s="235">
        <f t="shared" ref="K32:K33" si="13">J32+H32</f>
        <v>40000</v>
      </c>
      <c r="L32" s="274"/>
      <c r="M32" s="141"/>
      <c r="N32" s="141"/>
      <c r="O32" s="141"/>
      <c r="P32" s="141"/>
      <c r="Q32" s="141"/>
      <c r="R32" s="141"/>
    </row>
    <row r="33" spans="1:18" s="137" customFormat="1" ht="47.25">
      <c r="A33" s="138" t="s">
        <v>11</v>
      </c>
      <c r="B33" s="305" t="s">
        <v>265</v>
      </c>
      <c r="C33" s="138" t="s">
        <v>117</v>
      </c>
      <c r="D33" s="140">
        <v>1</v>
      </c>
      <c r="E33" s="250">
        <v>0</v>
      </c>
      <c r="F33" s="250">
        <v>40000</v>
      </c>
      <c r="G33" s="339">
        <v>1</v>
      </c>
      <c r="H33" s="234">
        <f t="shared" si="10"/>
        <v>0</v>
      </c>
      <c r="I33" s="339">
        <f t="shared" si="11"/>
        <v>1</v>
      </c>
      <c r="J33" s="234">
        <f t="shared" si="12"/>
        <v>40000</v>
      </c>
      <c r="K33" s="235">
        <f t="shared" si="13"/>
        <v>40000</v>
      </c>
      <c r="L33" s="274"/>
      <c r="M33" s="141"/>
      <c r="N33" s="141"/>
      <c r="O33" s="141"/>
      <c r="P33" s="141"/>
      <c r="Q33" s="141"/>
      <c r="R33" s="141"/>
    </row>
    <row r="34" spans="1:18" s="137" customFormat="1" ht="15.75">
      <c r="A34" s="138"/>
      <c r="B34" s="351"/>
      <c r="C34" s="138"/>
      <c r="D34" s="140"/>
      <c r="E34" s="260"/>
      <c r="F34" s="260"/>
      <c r="G34" s="347"/>
      <c r="H34" s="260"/>
      <c r="I34" s="260"/>
      <c r="J34" s="260"/>
      <c r="K34" s="222"/>
      <c r="L34" s="274"/>
      <c r="M34" s="141"/>
      <c r="N34" s="141"/>
      <c r="O34" s="141"/>
      <c r="P34" s="141"/>
      <c r="Q34" s="141"/>
      <c r="R34" s="141"/>
    </row>
    <row r="35" spans="1:18" s="361" customFormat="1" ht="15.75" customHeight="1">
      <c r="A35" s="343">
        <v>2.2000000000000002</v>
      </c>
      <c r="B35" s="148" t="s">
        <v>214</v>
      </c>
      <c r="C35" s="147"/>
      <c r="D35" s="149"/>
      <c r="E35" s="241"/>
      <c r="F35" s="241"/>
      <c r="G35" s="345"/>
      <c r="H35" s="241"/>
      <c r="I35" s="241"/>
      <c r="J35" s="241"/>
      <c r="K35" s="220"/>
      <c r="L35" s="350"/>
    </row>
    <row r="36" spans="1:18" s="137" customFormat="1" ht="31.5">
      <c r="A36" s="276"/>
      <c r="B36" s="352" t="s">
        <v>266</v>
      </c>
      <c r="C36" s="138" t="s">
        <v>117</v>
      </c>
      <c r="D36" s="140">
        <v>1</v>
      </c>
      <c r="E36" s="250">
        <v>30000</v>
      </c>
      <c r="F36" s="250">
        <v>20000</v>
      </c>
      <c r="G36" s="339">
        <v>1</v>
      </c>
      <c r="H36" s="234">
        <f>G36*E36</f>
        <v>30000</v>
      </c>
      <c r="I36" s="339">
        <f>G36</f>
        <v>1</v>
      </c>
      <c r="J36" s="234">
        <f>I36*F36</f>
        <v>20000</v>
      </c>
      <c r="K36" s="235">
        <f>J36+H36</f>
        <v>50000</v>
      </c>
      <c r="L36" s="274"/>
      <c r="M36" s="141"/>
      <c r="N36" s="141"/>
      <c r="O36" s="141"/>
      <c r="P36" s="141"/>
      <c r="Q36" s="141"/>
      <c r="R36" s="141"/>
    </row>
    <row r="37" spans="1:18" s="137" customFormat="1" ht="15.75">
      <c r="A37" s="138"/>
      <c r="B37" s="351"/>
      <c r="C37" s="138"/>
      <c r="D37" s="140"/>
      <c r="E37" s="260"/>
      <c r="F37" s="260"/>
      <c r="G37" s="347"/>
      <c r="H37" s="260"/>
      <c r="I37" s="260"/>
      <c r="J37" s="260"/>
      <c r="K37" s="222"/>
      <c r="L37" s="274"/>
      <c r="M37" s="141"/>
      <c r="N37" s="141"/>
      <c r="O37" s="141"/>
      <c r="P37" s="141"/>
      <c r="Q37" s="141"/>
      <c r="R37" s="141"/>
    </row>
    <row r="38" spans="1:18" s="361" customFormat="1" ht="15.75" customHeight="1">
      <c r="A38" s="343">
        <v>2.2999999999999998</v>
      </c>
      <c r="B38" s="148" t="s">
        <v>267</v>
      </c>
      <c r="C38" s="147"/>
      <c r="D38" s="149"/>
      <c r="E38" s="241"/>
      <c r="F38" s="241"/>
      <c r="G38" s="345"/>
      <c r="H38" s="241"/>
      <c r="I38" s="241"/>
      <c r="J38" s="241"/>
      <c r="K38" s="220"/>
      <c r="L38" s="350"/>
    </row>
    <row r="39" spans="1:18" s="137" customFormat="1" ht="47.25">
      <c r="A39" s="276"/>
      <c r="B39" s="305" t="s">
        <v>219</v>
      </c>
      <c r="C39" s="138" t="s">
        <v>117</v>
      </c>
      <c r="D39" s="140">
        <v>1</v>
      </c>
      <c r="E39" s="250">
        <v>10000</v>
      </c>
      <c r="F39" s="250">
        <v>10000</v>
      </c>
      <c r="G39" s="339">
        <v>1</v>
      </c>
      <c r="H39" s="234">
        <f>G39*E39</f>
        <v>10000</v>
      </c>
      <c r="I39" s="339">
        <f>G39</f>
        <v>1</v>
      </c>
      <c r="J39" s="234">
        <f>I39*F39</f>
        <v>10000</v>
      </c>
      <c r="K39" s="235">
        <f>J39+H39</f>
        <v>20000</v>
      </c>
      <c r="L39" s="274"/>
      <c r="M39" s="141"/>
      <c r="N39" s="141"/>
      <c r="O39" s="141"/>
      <c r="P39" s="141"/>
      <c r="Q39" s="141"/>
      <c r="R39" s="141"/>
    </row>
    <row r="40" spans="1:18" s="324" customFormat="1" ht="15.75" customHeight="1">
      <c r="A40" s="325"/>
      <c r="B40" s="326"/>
      <c r="C40" s="325"/>
      <c r="D40" s="287"/>
      <c r="E40" s="321"/>
      <c r="F40" s="321"/>
      <c r="G40" s="342"/>
      <c r="H40" s="321"/>
      <c r="I40" s="321"/>
      <c r="J40" s="321"/>
      <c r="K40" s="327"/>
      <c r="L40" s="298"/>
      <c r="M40" s="323"/>
      <c r="N40" s="323"/>
      <c r="O40" s="323"/>
      <c r="P40" s="323"/>
      <c r="Q40" s="323"/>
      <c r="R40" s="323"/>
    </row>
    <row r="41" spans="1:18" s="259" customFormat="1" ht="36.75" customHeight="1">
      <c r="A41" s="238"/>
      <c r="B41" s="459" t="s">
        <v>268</v>
      </c>
      <c r="C41" s="459"/>
      <c r="D41" s="257"/>
      <c r="E41" s="257"/>
      <c r="F41" s="257"/>
      <c r="G41" s="353"/>
      <c r="H41" s="257"/>
      <c r="I41" s="257"/>
      <c r="J41" s="257"/>
      <c r="K41" s="242">
        <f>SUM(K7:K40)</f>
        <v>1201459.7999999998</v>
      </c>
      <c r="L41" s="300"/>
      <c r="M41" s="258"/>
      <c r="N41" s="258"/>
      <c r="O41" s="258"/>
      <c r="P41" s="258"/>
      <c r="Q41" s="258"/>
      <c r="R41" s="258"/>
    </row>
    <row r="42" spans="1:18">
      <c r="D42" s="90"/>
      <c r="K42" s="91"/>
    </row>
  </sheetData>
  <mergeCells count="8">
    <mergeCell ref="I5:J5"/>
    <mergeCell ref="K5:K6"/>
    <mergeCell ref="B41:C41"/>
    <mergeCell ref="A4:A6"/>
    <mergeCell ref="B4:B6"/>
    <mergeCell ref="C4:F5"/>
    <mergeCell ref="G4:K4"/>
    <mergeCell ref="G5:H5"/>
  </mergeCells>
  <printOptions horizontalCentered="1"/>
  <pageMargins left="0" right="0" top="0" bottom="0" header="0.31496062992126" footer="0.31496062992126"/>
  <pageSetup paperSize="9" scale="66" fitToHeight="0" orientation="landscape" r:id="rId1"/>
  <headerFooter>
    <oddHeader>&amp;LDeutsche Bank AG, Karachi branch&amp;RKarachi Relocation
General Contractor (GC) Works</oddHeader>
    <oddFooter>&amp;L&amp;A&amp;RPage &amp;P of &amp;N&amp;C&amp;1#&amp;"Calibri"&amp;10&amp;K000000 For internal use only</oddFooter>
  </headerFooter>
  <rowBreaks count="1" manualBreakCount="1">
    <brk id="27"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39"/>
  <sheetViews>
    <sheetView view="pageBreakPreview" zoomScaleNormal="100" zoomScaleSheetLayoutView="100" workbookViewId="0">
      <selection activeCell="C145" sqref="C145"/>
    </sheetView>
  </sheetViews>
  <sheetFormatPr defaultColWidth="9.140625" defaultRowHeight="12.75"/>
  <cols>
    <col min="1" max="1" width="6.140625" style="11" customWidth="1"/>
    <col min="2" max="2" width="55.42578125" style="11" customWidth="1"/>
    <col min="3" max="3" width="10" style="11" customWidth="1"/>
    <col min="4" max="4" width="7.28515625" style="29" bestFit="1" customWidth="1"/>
    <col min="5" max="5" width="6.7109375" style="11" bestFit="1" customWidth="1"/>
    <col min="6" max="6" width="9.140625" style="83" bestFit="1" customWidth="1"/>
    <col min="7" max="16384" width="9.140625" style="11"/>
  </cols>
  <sheetData>
    <row r="1" spans="1:6">
      <c r="A1" s="7"/>
      <c r="B1" s="7"/>
      <c r="C1" s="8"/>
      <c r="D1" s="9"/>
      <c r="E1" s="8"/>
      <c r="F1" s="10"/>
    </row>
    <row r="2" spans="1:6">
      <c r="A2" s="12" t="s">
        <v>23</v>
      </c>
      <c r="B2" s="7"/>
      <c r="C2" s="8"/>
      <c r="D2" s="9"/>
      <c r="E2" s="8"/>
      <c r="F2" s="10"/>
    </row>
    <row r="3" spans="1:6">
      <c r="A3" s="12" t="s">
        <v>17</v>
      </c>
      <c r="B3" s="7"/>
      <c r="C3" s="8"/>
      <c r="D3" s="9"/>
      <c r="E3" s="8"/>
      <c r="F3" s="10"/>
    </row>
    <row r="4" spans="1:6">
      <c r="A4" s="7"/>
      <c r="B4" s="7"/>
      <c r="C4" s="8"/>
      <c r="D4" s="9"/>
      <c r="E4" s="8"/>
      <c r="F4" s="10"/>
    </row>
    <row r="5" spans="1:6" s="17" customFormat="1">
      <c r="A5" s="13" t="s">
        <v>34</v>
      </c>
      <c r="B5" s="14" t="s">
        <v>0</v>
      </c>
      <c r="C5" s="13" t="s">
        <v>1</v>
      </c>
      <c r="D5" s="15" t="s">
        <v>3</v>
      </c>
      <c r="E5" s="13" t="s">
        <v>4</v>
      </c>
      <c r="F5" s="16" t="s">
        <v>5</v>
      </c>
    </row>
    <row r="6" spans="1:6">
      <c r="A6" s="8"/>
      <c r="B6" s="18"/>
      <c r="C6" s="8"/>
      <c r="D6" s="19"/>
      <c r="E6" s="20"/>
      <c r="F6" s="16"/>
    </row>
    <row r="7" spans="1:6">
      <c r="A7" s="21">
        <v>1</v>
      </c>
      <c r="B7" s="22" t="s">
        <v>24</v>
      </c>
      <c r="C7" s="8"/>
      <c r="D7" s="19"/>
      <c r="E7" s="8"/>
      <c r="F7" s="23"/>
    </row>
    <row r="8" spans="1:6">
      <c r="A8" s="13"/>
      <c r="B8" s="22"/>
      <c r="C8" s="8"/>
      <c r="D8" s="19"/>
      <c r="E8" s="8"/>
      <c r="F8" s="23"/>
    </row>
    <row r="9" spans="1:6">
      <c r="A9" s="13">
        <v>1.1000000000000001</v>
      </c>
      <c r="B9" s="22" t="s">
        <v>18</v>
      </c>
      <c r="C9" s="8"/>
      <c r="D9" s="19"/>
      <c r="E9" s="8"/>
      <c r="F9" s="23"/>
    </row>
    <row r="10" spans="1:6">
      <c r="A10" s="13"/>
      <c r="B10" s="7" t="s">
        <v>92</v>
      </c>
      <c r="C10" s="8"/>
      <c r="D10" s="19"/>
      <c r="E10" s="8"/>
      <c r="F10" s="23"/>
    </row>
    <row r="11" spans="1:6">
      <c r="A11" s="13"/>
      <c r="B11" s="7" t="s">
        <v>48</v>
      </c>
      <c r="C11" s="8"/>
      <c r="D11" s="19"/>
      <c r="E11" s="8"/>
      <c r="F11" s="23"/>
    </row>
    <row r="12" spans="1:6">
      <c r="A12" s="13"/>
      <c r="B12" s="7" t="s">
        <v>35</v>
      </c>
      <c r="C12" s="8"/>
      <c r="D12" s="19"/>
      <c r="E12" s="8"/>
      <c r="F12" s="23"/>
    </row>
    <row r="13" spans="1:6">
      <c r="A13" s="13"/>
      <c r="B13" s="7" t="s">
        <v>36</v>
      </c>
      <c r="C13" s="8"/>
      <c r="D13" s="19"/>
      <c r="E13" s="8"/>
      <c r="F13" s="23"/>
    </row>
    <row r="14" spans="1:6">
      <c r="A14" s="8"/>
      <c r="B14" s="24" t="s">
        <v>53</v>
      </c>
      <c r="C14" s="25" t="s">
        <v>2</v>
      </c>
      <c r="D14" s="26">
        <v>5665</v>
      </c>
      <c r="E14" s="25"/>
      <c r="F14" s="27"/>
    </row>
    <row r="15" spans="1:6">
      <c r="A15" s="8"/>
      <c r="B15" s="24" t="s">
        <v>54</v>
      </c>
      <c r="C15" s="25" t="s">
        <v>2</v>
      </c>
      <c r="D15" s="26">
        <v>500</v>
      </c>
      <c r="E15" s="25"/>
      <c r="F15" s="27"/>
    </row>
    <row r="16" spans="1:6">
      <c r="A16" s="13"/>
      <c r="B16" s="24" t="s">
        <v>55</v>
      </c>
      <c r="C16" s="25" t="s">
        <v>2</v>
      </c>
      <c r="D16" s="28">
        <v>200</v>
      </c>
      <c r="E16" s="25"/>
      <c r="F16" s="27"/>
    </row>
    <row r="17" spans="1:6">
      <c r="A17" s="13"/>
      <c r="B17" s="18"/>
      <c r="C17" s="8"/>
      <c r="D17" s="19"/>
      <c r="E17" s="8"/>
      <c r="F17" s="23"/>
    </row>
    <row r="18" spans="1:6">
      <c r="A18" s="13">
        <v>1.2</v>
      </c>
      <c r="B18" s="22" t="s">
        <v>19</v>
      </c>
      <c r="C18" s="8"/>
      <c r="E18" s="8"/>
      <c r="F18" s="23"/>
    </row>
    <row r="19" spans="1:6">
      <c r="A19" s="13"/>
      <c r="B19" s="7" t="s">
        <v>110</v>
      </c>
      <c r="C19" s="8"/>
      <c r="E19" s="8"/>
      <c r="F19" s="23"/>
    </row>
    <row r="20" spans="1:6">
      <c r="A20" s="13"/>
      <c r="B20" s="7" t="s">
        <v>38</v>
      </c>
      <c r="C20" s="8"/>
      <c r="E20" s="8"/>
      <c r="F20" s="23"/>
    </row>
    <row r="21" spans="1:6">
      <c r="A21" s="13"/>
      <c r="B21" s="30" t="s">
        <v>37</v>
      </c>
      <c r="C21" s="8"/>
      <c r="E21" s="8"/>
      <c r="F21" s="23"/>
    </row>
    <row r="22" spans="1:6">
      <c r="A22" s="13"/>
      <c r="B22" s="7" t="s">
        <v>111</v>
      </c>
      <c r="C22" s="8"/>
      <c r="E22" s="8"/>
      <c r="F22" s="23"/>
    </row>
    <row r="23" spans="1:6">
      <c r="A23" s="8" t="s">
        <v>12</v>
      </c>
      <c r="B23" s="24" t="s">
        <v>56</v>
      </c>
      <c r="C23" s="25" t="s">
        <v>2</v>
      </c>
      <c r="D23" s="26">
        <v>8000</v>
      </c>
      <c r="E23" s="25"/>
      <c r="F23" s="27"/>
    </row>
    <row r="24" spans="1:6">
      <c r="A24" s="8" t="s">
        <v>11</v>
      </c>
      <c r="B24" s="31" t="s">
        <v>57</v>
      </c>
      <c r="C24" s="32" t="s">
        <v>2</v>
      </c>
      <c r="D24" s="26">
        <v>6700</v>
      </c>
      <c r="E24" s="32"/>
      <c r="F24" s="27"/>
    </row>
    <row r="25" spans="1:6">
      <c r="A25" s="8"/>
      <c r="B25" s="18"/>
      <c r="C25" s="8"/>
      <c r="D25" s="33"/>
      <c r="E25" s="8"/>
      <c r="F25" s="23"/>
    </row>
    <row r="26" spans="1:6">
      <c r="A26" s="13">
        <v>1.3</v>
      </c>
      <c r="B26" s="22" t="s">
        <v>58</v>
      </c>
      <c r="C26" s="8"/>
      <c r="E26" s="8"/>
      <c r="F26" s="23"/>
    </row>
    <row r="27" spans="1:6" ht="76.5">
      <c r="A27" s="34" t="s">
        <v>12</v>
      </c>
      <c r="B27" s="24" t="s">
        <v>98</v>
      </c>
      <c r="C27" s="25" t="s">
        <v>2</v>
      </c>
      <c r="D27" s="26">
        <v>7000</v>
      </c>
      <c r="E27" s="25"/>
      <c r="F27" s="27"/>
    </row>
    <row r="28" spans="1:6">
      <c r="A28" s="8"/>
      <c r="B28" s="18"/>
      <c r="C28" s="8"/>
      <c r="E28" s="8"/>
      <c r="F28" s="23"/>
    </row>
    <row r="29" spans="1:6">
      <c r="A29" s="8" t="s">
        <v>11</v>
      </c>
      <c r="B29" s="22" t="s">
        <v>78</v>
      </c>
      <c r="E29" s="8"/>
      <c r="F29" s="23"/>
    </row>
    <row r="30" spans="1:6" ht="63.75">
      <c r="A30" s="8"/>
      <c r="B30" s="35" t="s">
        <v>105</v>
      </c>
      <c r="C30" s="25" t="s">
        <v>2</v>
      </c>
      <c r="D30" s="26">
        <v>3100</v>
      </c>
      <c r="E30" s="25"/>
      <c r="F30" s="27"/>
    </row>
    <row r="31" spans="1:6">
      <c r="A31" s="8"/>
      <c r="B31" s="36"/>
      <c r="C31" s="36"/>
      <c r="D31" s="36"/>
      <c r="E31" s="8"/>
      <c r="F31" s="23"/>
    </row>
    <row r="32" spans="1:6">
      <c r="A32" s="13">
        <v>1.4</v>
      </c>
      <c r="B32" s="37" t="s">
        <v>8</v>
      </c>
      <c r="C32" s="8"/>
      <c r="E32" s="8"/>
      <c r="F32" s="23"/>
    </row>
    <row r="33" spans="1:6" ht="38.25">
      <c r="A33" s="13"/>
      <c r="B33" s="18" t="s">
        <v>99</v>
      </c>
      <c r="C33" s="8"/>
      <c r="E33" s="8"/>
      <c r="F33" s="23"/>
    </row>
    <row r="34" spans="1:6">
      <c r="A34" s="8" t="s">
        <v>12</v>
      </c>
      <c r="B34" s="38" t="s">
        <v>60</v>
      </c>
      <c r="C34" s="25" t="s">
        <v>2</v>
      </c>
      <c r="D34" s="26">
        <v>5000</v>
      </c>
      <c r="E34" s="25"/>
      <c r="F34" s="27"/>
    </row>
    <row r="35" spans="1:6">
      <c r="A35" s="8" t="s">
        <v>11</v>
      </c>
      <c r="B35" s="24" t="s">
        <v>56</v>
      </c>
      <c r="C35" s="25" t="s">
        <v>2</v>
      </c>
      <c r="D35" s="26">
        <v>18500</v>
      </c>
      <c r="E35" s="25"/>
      <c r="F35" s="27"/>
    </row>
    <row r="36" spans="1:6">
      <c r="A36" s="8"/>
      <c r="B36" s="24"/>
      <c r="C36" s="25"/>
      <c r="D36" s="26"/>
      <c r="E36" s="25"/>
      <c r="F36" s="27"/>
    </row>
    <row r="37" spans="1:6">
      <c r="A37" s="8"/>
      <c r="B37" s="39" t="s">
        <v>89</v>
      </c>
      <c r="C37" s="25"/>
      <c r="D37" s="26"/>
      <c r="E37" s="25"/>
      <c r="F37" s="27"/>
    </row>
    <row r="38" spans="1:6" ht="38.25">
      <c r="A38" s="13" t="s">
        <v>39</v>
      </c>
      <c r="B38" s="31" t="s">
        <v>93</v>
      </c>
      <c r="C38" s="32" t="s">
        <v>2</v>
      </c>
      <c r="D38" s="26">
        <v>6700</v>
      </c>
      <c r="E38" s="32"/>
      <c r="F38" s="27"/>
    </row>
    <row r="39" spans="1:6">
      <c r="A39" s="8"/>
      <c r="B39" s="18"/>
      <c r="C39" s="8"/>
      <c r="D39" s="33"/>
      <c r="E39" s="8"/>
      <c r="F39" s="23"/>
    </row>
    <row r="40" spans="1:6">
      <c r="A40" s="13">
        <v>1.5</v>
      </c>
      <c r="B40" s="40" t="s">
        <v>70</v>
      </c>
      <c r="C40" s="8"/>
      <c r="E40" s="8"/>
      <c r="F40" s="23"/>
    </row>
    <row r="41" spans="1:6">
      <c r="A41" s="13"/>
      <c r="B41" s="40"/>
      <c r="C41" s="8"/>
      <c r="E41" s="8"/>
      <c r="F41" s="23"/>
    </row>
    <row r="42" spans="1:6">
      <c r="A42" s="13" t="s">
        <v>64</v>
      </c>
      <c r="B42" s="40" t="s">
        <v>80</v>
      </c>
      <c r="C42" s="8"/>
      <c r="E42" s="8"/>
      <c r="F42" s="23"/>
    </row>
    <row r="43" spans="1:6" ht="76.5">
      <c r="A43" s="13"/>
      <c r="B43" s="41" t="s">
        <v>94</v>
      </c>
      <c r="C43" s="8"/>
      <c r="E43" s="8"/>
      <c r="F43" s="23"/>
    </row>
    <row r="44" spans="1:6">
      <c r="A44" s="8" t="s">
        <v>12</v>
      </c>
      <c r="B44" s="42" t="s">
        <v>81</v>
      </c>
      <c r="C44" s="25" t="s">
        <v>2</v>
      </c>
      <c r="D44" s="26">
        <v>1000</v>
      </c>
      <c r="E44" s="25"/>
      <c r="F44" s="27"/>
    </row>
    <row r="46" spans="1:6">
      <c r="A46" s="8"/>
      <c r="B46" s="43"/>
      <c r="C46" s="8"/>
      <c r="E46" s="8"/>
      <c r="F46" s="23"/>
    </row>
    <row r="47" spans="1:6">
      <c r="A47" s="13" t="s">
        <v>65</v>
      </c>
      <c r="B47" s="40" t="s">
        <v>82</v>
      </c>
      <c r="C47" s="8"/>
      <c r="E47" s="8"/>
      <c r="F47" s="23"/>
    </row>
    <row r="48" spans="1:6" ht="84.75" customHeight="1">
      <c r="A48" s="13"/>
      <c r="B48" s="41" t="s">
        <v>95</v>
      </c>
      <c r="C48" s="8"/>
      <c r="E48" s="8"/>
      <c r="F48" s="23"/>
    </row>
    <row r="49" spans="1:6">
      <c r="A49" s="8" t="s">
        <v>12</v>
      </c>
      <c r="B49" s="42" t="s">
        <v>15</v>
      </c>
      <c r="C49" s="25" t="s">
        <v>2</v>
      </c>
      <c r="D49" s="26">
        <v>1350</v>
      </c>
      <c r="E49" s="25"/>
      <c r="F49" s="27"/>
    </row>
    <row r="50" spans="1:6">
      <c r="A50" s="8" t="s">
        <v>11</v>
      </c>
      <c r="B50" s="42" t="s">
        <v>14</v>
      </c>
      <c r="C50" s="25" t="s">
        <v>2</v>
      </c>
      <c r="D50" s="26">
        <v>4500</v>
      </c>
      <c r="E50" s="25"/>
      <c r="F50" s="27"/>
    </row>
    <row r="51" spans="1:6">
      <c r="A51" s="8"/>
      <c r="B51" s="7"/>
      <c r="C51" s="8"/>
      <c r="E51" s="8"/>
      <c r="F51" s="23"/>
    </row>
    <row r="52" spans="1:6">
      <c r="A52" s="13" t="s">
        <v>66</v>
      </c>
      <c r="B52" s="22" t="s">
        <v>22</v>
      </c>
      <c r="C52" s="8"/>
      <c r="E52" s="8"/>
      <c r="F52" s="23"/>
    </row>
    <row r="53" spans="1:6" ht="89.25" customHeight="1">
      <c r="A53" s="13"/>
      <c r="B53" s="41" t="s">
        <v>96</v>
      </c>
      <c r="C53" s="8"/>
      <c r="E53" s="8"/>
      <c r="F53" s="23"/>
    </row>
    <row r="54" spans="1:6">
      <c r="A54" s="8" t="s">
        <v>12</v>
      </c>
      <c r="B54" s="24" t="s">
        <v>13</v>
      </c>
      <c r="C54" s="25" t="s">
        <v>2</v>
      </c>
      <c r="D54" s="26">
        <v>15750</v>
      </c>
      <c r="E54" s="25"/>
      <c r="F54" s="27"/>
    </row>
    <row r="55" spans="1:6">
      <c r="A55" s="8"/>
      <c r="B55" s="44"/>
      <c r="C55" s="45"/>
      <c r="D55" s="33"/>
      <c r="E55" s="45"/>
      <c r="F55" s="23"/>
    </row>
    <row r="56" spans="1:6">
      <c r="A56" s="13" t="s">
        <v>67</v>
      </c>
      <c r="B56" s="22" t="s">
        <v>83</v>
      </c>
      <c r="C56" s="8"/>
      <c r="E56" s="8"/>
      <c r="F56" s="23"/>
    </row>
    <row r="57" spans="1:6" ht="60" customHeight="1">
      <c r="A57" s="13"/>
      <c r="B57" s="46" t="s">
        <v>100</v>
      </c>
      <c r="C57" s="8"/>
      <c r="E57" s="8"/>
      <c r="F57" s="23"/>
    </row>
    <row r="58" spans="1:6">
      <c r="A58" s="8" t="s">
        <v>11</v>
      </c>
      <c r="B58" s="24" t="s">
        <v>45</v>
      </c>
      <c r="C58" s="25" t="s">
        <v>2</v>
      </c>
      <c r="D58" s="26">
        <v>260</v>
      </c>
      <c r="E58" s="25"/>
      <c r="F58" s="27"/>
    </row>
    <row r="59" spans="1:6">
      <c r="A59" s="8"/>
      <c r="B59" s="18"/>
      <c r="C59" s="8"/>
      <c r="D59" s="33"/>
      <c r="E59" s="8"/>
      <c r="F59" s="23"/>
    </row>
    <row r="60" spans="1:6">
      <c r="A60" s="13" t="s">
        <v>71</v>
      </c>
      <c r="B60" s="22" t="s">
        <v>72</v>
      </c>
      <c r="C60" s="8"/>
      <c r="D60" s="33"/>
      <c r="E60" s="8"/>
      <c r="F60" s="23"/>
    </row>
    <row r="61" spans="1:6">
      <c r="A61" s="34"/>
      <c r="B61" s="7"/>
      <c r="C61" s="8"/>
      <c r="D61" s="33"/>
      <c r="E61" s="8"/>
      <c r="F61" s="23"/>
    </row>
    <row r="62" spans="1:6" ht="38.25">
      <c r="A62" s="34" t="s">
        <v>97</v>
      </c>
      <c r="B62" s="47" t="s">
        <v>112</v>
      </c>
      <c r="C62" s="8"/>
      <c r="D62" s="33"/>
      <c r="E62" s="8"/>
      <c r="F62" s="23"/>
    </row>
    <row r="63" spans="1:6">
      <c r="A63" s="34" t="s">
        <v>73</v>
      </c>
      <c r="B63" s="48" t="s">
        <v>75</v>
      </c>
      <c r="C63" s="8"/>
      <c r="D63" s="33"/>
      <c r="E63" s="8"/>
      <c r="F63" s="23"/>
    </row>
    <row r="64" spans="1:6" ht="38.25">
      <c r="A64" s="34"/>
      <c r="B64" s="47" t="s">
        <v>90</v>
      </c>
      <c r="C64" s="8"/>
      <c r="D64" s="33"/>
      <c r="E64" s="8"/>
      <c r="F64" s="23"/>
    </row>
    <row r="65" spans="1:6">
      <c r="A65" s="8" t="s">
        <v>74</v>
      </c>
      <c r="B65" s="24" t="s">
        <v>85</v>
      </c>
      <c r="C65" s="25" t="s">
        <v>6</v>
      </c>
      <c r="D65" s="26">
        <v>17</v>
      </c>
      <c r="E65" s="25"/>
      <c r="F65" s="27"/>
    </row>
    <row r="66" spans="1:6">
      <c r="A66" s="8" t="s">
        <v>76</v>
      </c>
      <c r="B66" s="24" t="s">
        <v>84</v>
      </c>
      <c r="C66" s="25" t="s">
        <v>6</v>
      </c>
      <c r="D66" s="26">
        <v>21</v>
      </c>
      <c r="E66" s="25"/>
      <c r="F66" s="27"/>
    </row>
    <row r="67" spans="1:6">
      <c r="A67" s="13"/>
      <c r="B67" s="37"/>
      <c r="C67" s="8"/>
      <c r="E67" s="8"/>
      <c r="F67" s="23"/>
    </row>
    <row r="68" spans="1:6">
      <c r="A68" s="21">
        <v>1.6</v>
      </c>
      <c r="B68" s="49" t="s">
        <v>79</v>
      </c>
      <c r="C68" s="8"/>
      <c r="D68" s="33"/>
      <c r="E68" s="8"/>
      <c r="F68" s="23"/>
    </row>
    <row r="69" spans="1:6">
      <c r="A69" s="21" t="s">
        <v>12</v>
      </c>
      <c r="B69" s="38" t="s">
        <v>61</v>
      </c>
      <c r="C69" s="25" t="s">
        <v>2</v>
      </c>
      <c r="D69" s="26">
        <v>765</v>
      </c>
      <c r="E69" s="25"/>
      <c r="F69" s="27"/>
    </row>
    <row r="70" spans="1:6">
      <c r="A70" s="21" t="s">
        <v>11</v>
      </c>
      <c r="B70" s="50" t="s">
        <v>102</v>
      </c>
      <c r="C70" s="32" t="s">
        <v>2</v>
      </c>
      <c r="D70" s="51">
        <v>350</v>
      </c>
      <c r="E70" s="32"/>
      <c r="F70" s="52"/>
    </row>
    <row r="71" spans="1:6">
      <c r="A71" s="21" t="s">
        <v>39</v>
      </c>
      <c r="B71" s="50" t="s">
        <v>62</v>
      </c>
      <c r="C71" s="32" t="s">
        <v>2</v>
      </c>
      <c r="D71" s="51">
        <v>265</v>
      </c>
      <c r="E71" s="32"/>
      <c r="F71" s="52"/>
    </row>
    <row r="72" spans="1:6">
      <c r="A72" s="8" t="s">
        <v>11</v>
      </c>
      <c r="B72" s="24" t="s">
        <v>59</v>
      </c>
      <c r="C72" s="25" t="s">
        <v>2</v>
      </c>
      <c r="D72" s="26">
        <v>26000</v>
      </c>
      <c r="E72" s="25"/>
      <c r="F72" s="27"/>
    </row>
    <row r="73" spans="1:6">
      <c r="A73" s="8"/>
      <c r="B73" s="18"/>
      <c r="C73" s="8"/>
      <c r="D73" s="33"/>
      <c r="E73" s="8"/>
      <c r="F73" s="23"/>
    </row>
    <row r="74" spans="1:6">
      <c r="A74" s="21">
        <v>1.7</v>
      </c>
      <c r="B74" s="14" t="s">
        <v>20</v>
      </c>
      <c r="C74" s="8"/>
      <c r="E74" s="8"/>
      <c r="F74" s="23"/>
    </row>
    <row r="75" spans="1:6">
      <c r="A75" s="8"/>
      <c r="B75" s="53" t="s">
        <v>106</v>
      </c>
      <c r="C75" s="8"/>
      <c r="D75" s="33"/>
      <c r="E75" s="8"/>
      <c r="F75" s="23"/>
    </row>
    <row r="76" spans="1:6" ht="51">
      <c r="A76" s="8"/>
      <c r="B76" s="47" t="s">
        <v>108</v>
      </c>
      <c r="C76" s="8"/>
      <c r="D76" s="33"/>
      <c r="E76" s="8"/>
      <c r="F76" s="23"/>
    </row>
    <row r="77" spans="1:6" ht="50.25" customHeight="1">
      <c r="A77" s="8"/>
      <c r="B77" s="46" t="s">
        <v>107</v>
      </c>
      <c r="C77" s="8"/>
      <c r="D77" s="33"/>
      <c r="E77" s="8"/>
      <c r="F77" s="23"/>
    </row>
    <row r="78" spans="1:6" ht="35.25" customHeight="1">
      <c r="A78" s="8"/>
      <c r="B78" s="54" t="s">
        <v>113</v>
      </c>
      <c r="C78" s="25" t="s">
        <v>63</v>
      </c>
      <c r="D78" s="26">
        <v>7</v>
      </c>
      <c r="E78" s="55"/>
      <c r="F78" s="27"/>
    </row>
    <row r="79" spans="1:6" ht="34.5" customHeight="1">
      <c r="A79" s="8"/>
      <c r="B79" s="56" t="s">
        <v>114</v>
      </c>
      <c r="C79" s="32" t="s">
        <v>63</v>
      </c>
      <c r="D79" s="51">
        <v>1</v>
      </c>
      <c r="E79" s="32"/>
      <c r="F79" s="27"/>
    </row>
    <row r="80" spans="1:6" ht="13.5" thickBot="1">
      <c r="A80" s="8"/>
      <c r="B80" s="41"/>
      <c r="C80" s="8"/>
      <c r="D80" s="33"/>
      <c r="E80" s="8"/>
      <c r="F80" s="23"/>
    </row>
    <row r="81" spans="1:6" ht="13.5" thickBot="1">
      <c r="A81" s="8"/>
      <c r="B81" s="57" t="s">
        <v>26</v>
      </c>
      <c r="C81" s="58"/>
      <c r="D81" s="59"/>
      <c r="E81" s="58"/>
      <c r="F81" s="60"/>
    </row>
    <row r="82" spans="1:6">
      <c r="A82" s="8"/>
      <c r="B82" s="18"/>
      <c r="C82" s="8"/>
      <c r="D82" s="19"/>
      <c r="E82" s="8"/>
      <c r="F82" s="23"/>
    </row>
    <row r="83" spans="1:6">
      <c r="A83" s="8"/>
      <c r="B83" s="18"/>
      <c r="C83" s="8"/>
      <c r="D83" s="19"/>
      <c r="E83" s="8"/>
      <c r="F83" s="23"/>
    </row>
    <row r="84" spans="1:6">
      <c r="A84" s="21">
        <v>2</v>
      </c>
      <c r="B84" s="22" t="s">
        <v>25</v>
      </c>
      <c r="C84" s="8"/>
      <c r="D84" s="19"/>
      <c r="E84" s="8"/>
      <c r="F84" s="23"/>
    </row>
    <row r="85" spans="1:6">
      <c r="A85" s="13">
        <v>2.1</v>
      </c>
      <c r="B85" s="14" t="s">
        <v>7</v>
      </c>
      <c r="C85" s="8"/>
      <c r="D85" s="19"/>
      <c r="E85" s="8"/>
      <c r="F85" s="23"/>
    </row>
    <row r="86" spans="1:6" ht="25.5">
      <c r="A86" s="8"/>
      <c r="B86" s="61" t="s">
        <v>103</v>
      </c>
      <c r="C86" s="25" t="s">
        <v>2</v>
      </c>
      <c r="D86" s="26">
        <v>20000</v>
      </c>
      <c r="E86" s="25"/>
      <c r="F86" s="27"/>
    </row>
    <row r="88" spans="1:6">
      <c r="A88" s="13">
        <v>2.2000000000000002</v>
      </c>
      <c r="B88" s="40" t="s">
        <v>21</v>
      </c>
      <c r="C88" s="8"/>
      <c r="E88" s="8"/>
      <c r="F88" s="23"/>
    </row>
    <row r="89" spans="1:6" ht="38.25">
      <c r="A89" s="13"/>
      <c r="B89" s="41" t="s">
        <v>101</v>
      </c>
      <c r="C89" s="8"/>
      <c r="E89" s="8"/>
      <c r="F89" s="23"/>
    </row>
    <row r="90" spans="1:6">
      <c r="A90" s="8"/>
      <c r="B90" s="62" t="s">
        <v>86</v>
      </c>
      <c r="C90" s="25" t="s">
        <v>2</v>
      </c>
      <c r="D90" s="26">
        <v>550</v>
      </c>
      <c r="E90" s="25"/>
      <c r="F90" s="27"/>
    </row>
    <row r="91" spans="1:6">
      <c r="A91" s="8"/>
      <c r="B91" s="30"/>
      <c r="C91" s="8"/>
      <c r="D91" s="33"/>
      <c r="E91" s="8"/>
      <c r="F91" s="23"/>
    </row>
    <row r="92" spans="1:6">
      <c r="A92" s="13">
        <v>2.2999999999999998</v>
      </c>
      <c r="B92" s="14" t="s">
        <v>69</v>
      </c>
      <c r="C92" s="8"/>
      <c r="D92" s="33"/>
      <c r="E92" s="8"/>
      <c r="F92" s="23"/>
    </row>
    <row r="93" spans="1:6">
      <c r="A93" s="8"/>
      <c r="B93" s="62" t="s">
        <v>91</v>
      </c>
      <c r="C93" s="25" t="s">
        <v>2</v>
      </c>
      <c r="D93" s="26">
        <v>150</v>
      </c>
      <c r="E93" s="25"/>
      <c r="F93" s="27"/>
    </row>
    <row r="94" spans="1:6">
      <c r="A94" s="8"/>
      <c r="B94" s="18"/>
      <c r="C94" s="8"/>
      <c r="E94" s="8"/>
      <c r="F94" s="23"/>
    </row>
    <row r="95" spans="1:6">
      <c r="A95" s="13">
        <v>2.2999999999999998</v>
      </c>
      <c r="B95" s="40" t="s">
        <v>9</v>
      </c>
      <c r="C95" s="8"/>
      <c r="E95" s="8"/>
      <c r="F95" s="23"/>
    </row>
    <row r="96" spans="1:6">
      <c r="A96" s="13" t="s">
        <v>12</v>
      </c>
      <c r="B96" s="40" t="s">
        <v>52</v>
      </c>
      <c r="C96" s="8"/>
      <c r="E96" s="8"/>
      <c r="F96" s="23"/>
    </row>
    <row r="97" spans="1:6" ht="45" customHeight="1">
      <c r="A97" s="8"/>
      <c r="B97" s="38" t="s">
        <v>109</v>
      </c>
      <c r="C97" s="25" t="s">
        <v>2</v>
      </c>
      <c r="D97" s="26">
        <v>27500</v>
      </c>
      <c r="E97" s="25"/>
      <c r="F97" s="27"/>
    </row>
    <row r="98" spans="1:6" ht="34.5" customHeight="1">
      <c r="A98" s="8" t="s">
        <v>11</v>
      </c>
      <c r="B98" s="54" t="s">
        <v>47</v>
      </c>
      <c r="C98" s="25" t="s">
        <v>2</v>
      </c>
      <c r="D98" s="26">
        <v>1600</v>
      </c>
      <c r="E98" s="25"/>
      <c r="F98" s="27"/>
    </row>
    <row r="99" spans="1:6" ht="25.5">
      <c r="A99" s="8" t="s">
        <v>39</v>
      </c>
      <c r="B99" s="54" t="s">
        <v>46</v>
      </c>
      <c r="C99" s="25" t="s">
        <v>2</v>
      </c>
      <c r="D99" s="26">
        <v>1250</v>
      </c>
      <c r="E99" s="25"/>
      <c r="F99" s="27"/>
    </row>
    <row r="100" spans="1:6">
      <c r="A100" s="13"/>
      <c r="B100" s="30"/>
      <c r="C100" s="8"/>
      <c r="E100" s="8"/>
      <c r="F100" s="23"/>
    </row>
    <row r="101" spans="1:6" ht="25.5">
      <c r="A101" s="13">
        <v>2.4</v>
      </c>
      <c r="B101" s="63" t="s">
        <v>77</v>
      </c>
      <c r="C101" s="8"/>
      <c r="E101" s="8"/>
      <c r="F101" s="23"/>
    </row>
    <row r="102" spans="1:6">
      <c r="A102" s="13"/>
      <c r="B102" s="38" t="s">
        <v>49</v>
      </c>
      <c r="C102" s="25" t="s">
        <v>2</v>
      </c>
      <c r="D102" s="26">
        <v>7000</v>
      </c>
      <c r="E102" s="25"/>
      <c r="F102" s="27"/>
    </row>
    <row r="103" spans="1:6">
      <c r="A103" s="13">
        <v>2.8</v>
      </c>
      <c r="B103" s="14" t="s">
        <v>10</v>
      </c>
      <c r="C103" s="8"/>
      <c r="D103" s="19"/>
      <c r="E103" s="8"/>
      <c r="F103" s="23"/>
    </row>
    <row r="104" spans="1:6" ht="114.75">
      <c r="A104" s="13"/>
      <c r="B104" s="64" t="s">
        <v>104</v>
      </c>
      <c r="C104" s="64"/>
      <c r="D104" s="65"/>
      <c r="E104" s="8"/>
      <c r="F104" s="23"/>
    </row>
    <row r="105" spans="1:6">
      <c r="A105" s="8"/>
      <c r="B105" s="54" t="s">
        <v>40</v>
      </c>
      <c r="C105" s="25" t="s">
        <v>6</v>
      </c>
      <c r="D105" s="28">
        <v>6</v>
      </c>
      <c r="E105" s="25"/>
      <c r="F105" s="27"/>
    </row>
    <row r="106" spans="1:6">
      <c r="A106" s="8"/>
      <c r="B106" s="56" t="s">
        <v>41</v>
      </c>
      <c r="C106" s="32" t="s">
        <v>6</v>
      </c>
      <c r="D106" s="66">
        <v>9</v>
      </c>
      <c r="E106" s="32"/>
      <c r="F106" s="27"/>
    </row>
    <row r="107" spans="1:6">
      <c r="A107" s="8"/>
      <c r="B107" s="41"/>
      <c r="C107" s="8"/>
      <c r="D107" s="67"/>
      <c r="E107" s="8"/>
      <c r="F107" s="23"/>
    </row>
    <row r="108" spans="1:6">
      <c r="A108" s="13">
        <v>2.9</v>
      </c>
      <c r="B108" s="68" t="s">
        <v>50</v>
      </c>
      <c r="C108" s="8"/>
      <c r="D108" s="19"/>
      <c r="E108" s="8"/>
      <c r="F108" s="23"/>
    </row>
    <row r="109" spans="1:6" ht="25.5">
      <c r="A109" s="8"/>
      <c r="B109" s="54" t="s">
        <v>51</v>
      </c>
      <c r="C109" s="25" t="s">
        <v>2</v>
      </c>
      <c r="D109" s="28">
        <v>950</v>
      </c>
      <c r="E109" s="25"/>
      <c r="F109" s="27"/>
    </row>
    <row r="110" spans="1:6" ht="25.5">
      <c r="A110" s="13">
        <v>2.7</v>
      </c>
      <c r="B110" s="54" t="s">
        <v>68</v>
      </c>
      <c r="C110" s="25" t="s">
        <v>2</v>
      </c>
      <c r="D110" s="28">
        <v>300</v>
      </c>
      <c r="E110" s="25"/>
      <c r="F110" s="27"/>
    </row>
    <row r="111" spans="1:6">
      <c r="A111" s="13"/>
      <c r="B111" s="41"/>
      <c r="C111" s="8"/>
      <c r="D111" s="19"/>
      <c r="E111" s="8"/>
      <c r="F111" s="23"/>
    </row>
    <row r="112" spans="1:6">
      <c r="A112" s="13">
        <v>2.9</v>
      </c>
      <c r="B112" s="68" t="s">
        <v>87</v>
      </c>
      <c r="C112" s="8"/>
      <c r="D112" s="19"/>
      <c r="E112" s="8"/>
      <c r="F112" s="23"/>
    </row>
    <row r="113" spans="1:6">
      <c r="A113" s="8" t="s">
        <v>12</v>
      </c>
      <c r="B113" s="24" t="s">
        <v>88</v>
      </c>
      <c r="C113" s="25" t="s">
        <v>16</v>
      </c>
      <c r="D113" s="26">
        <v>3500</v>
      </c>
      <c r="E113" s="25"/>
      <c r="F113" s="27"/>
    </row>
    <row r="114" spans="1:6">
      <c r="A114" s="8"/>
      <c r="B114" s="42"/>
      <c r="C114" s="25"/>
      <c r="D114" s="26"/>
      <c r="E114" s="25"/>
      <c r="F114" s="27"/>
    </row>
    <row r="115" spans="1:6" ht="13.5" thickBot="1">
      <c r="A115" s="13"/>
      <c r="B115" s="41"/>
      <c r="C115" s="8"/>
      <c r="D115" s="19"/>
      <c r="E115" s="8"/>
      <c r="F115" s="23"/>
    </row>
    <row r="116" spans="1:6" ht="13.5" thickBot="1">
      <c r="A116" s="8"/>
      <c r="B116" s="69" t="s">
        <v>27</v>
      </c>
      <c r="C116" s="58"/>
      <c r="D116" s="59"/>
      <c r="E116" s="58"/>
      <c r="F116" s="60"/>
    </row>
    <row r="117" spans="1:6">
      <c r="A117" s="8"/>
      <c r="B117" s="14"/>
      <c r="C117" s="13"/>
      <c r="D117" s="15"/>
      <c r="E117" s="13"/>
      <c r="F117" s="70"/>
    </row>
    <row r="118" spans="1:6">
      <c r="E118" s="20"/>
      <c r="F118" s="16"/>
    </row>
    <row r="119" spans="1:6">
      <c r="A119" s="71">
        <v>3</v>
      </c>
      <c r="B119" s="17" t="s">
        <v>42</v>
      </c>
      <c r="E119" s="20"/>
      <c r="F119" s="16"/>
    </row>
    <row r="120" spans="1:6">
      <c r="A120" s="72"/>
      <c r="B120" s="17"/>
      <c r="E120" s="20"/>
      <c r="F120" s="16"/>
    </row>
    <row r="121" spans="1:6">
      <c r="A121" s="72">
        <v>3.1</v>
      </c>
      <c r="B121" s="73" t="s">
        <v>28</v>
      </c>
      <c r="C121" s="55" t="s">
        <v>2</v>
      </c>
      <c r="D121" s="74">
        <v>5500</v>
      </c>
      <c r="E121" s="25"/>
      <c r="F121" s="27"/>
    </row>
    <row r="122" spans="1:6">
      <c r="A122" s="72"/>
      <c r="B122" s="17"/>
      <c r="C122" s="75"/>
      <c r="D122" s="76"/>
      <c r="E122" s="8"/>
      <c r="F122" s="23"/>
    </row>
    <row r="123" spans="1:6">
      <c r="A123" s="72">
        <v>3.2</v>
      </c>
      <c r="B123" s="73" t="s">
        <v>43</v>
      </c>
      <c r="C123" s="55" t="s">
        <v>2</v>
      </c>
      <c r="D123" s="74">
        <v>2500</v>
      </c>
      <c r="E123" s="25"/>
      <c r="F123" s="27"/>
    </row>
    <row r="124" spans="1:6">
      <c r="A124" s="72"/>
      <c r="B124" s="17"/>
      <c r="C124" s="75"/>
      <c r="E124" s="8"/>
      <c r="F124" s="23"/>
    </row>
    <row r="125" spans="1:6">
      <c r="A125" s="72">
        <v>3.3</v>
      </c>
      <c r="B125" s="73" t="s">
        <v>44</v>
      </c>
      <c r="C125" s="55" t="s">
        <v>6</v>
      </c>
      <c r="D125" s="26">
        <v>30</v>
      </c>
      <c r="E125" s="25"/>
      <c r="F125" s="27"/>
    </row>
    <row r="126" spans="1:6">
      <c r="A126" s="72"/>
      <c r="B126" s="17"/>
      <c r="C126" s="75"/>
      <c r="E126" s="8"/>
      <c r="F126" s="23"/>
    </row>
    <row r="127" spans="1:6">
      <c r="A127" s="72">
        <v>3.4</v>
      </c>
      <c r="B127" s="73" t="s">
        <v>31</v>
      </c>
      <c r="C127" s="55" t="s">
        <v>6</v>
      </c>
      <c r="D127" s="26">
        <v>2</v>
      </c>
      <c r="E127" s="25"/>
      <c r="F127" s="27"/>
    </row>
    <row r="128" spans="1:6" ht="13.5" thickBot="1">
      <c r="A128" s="72"/>
      <c r="B128" s="17"/>
      <c r="C128" s="75"/>
      <c r="E128" s="8"/>
      <c r="F128" s="23"/>
    </row>
    <row r="129" spans="1:6" ht="13.5" thickBot="1">
      <c r="B129" s="77" t="s">
        <v>29</v>
      </c>
      <c r="C129" s="78"/>
      <c r="D129" s="79"/>
      <c r="E129" s="80"/>
      <c r="F129" s="81"/>
    </row>
    <row r="130" spans="1:6">
      <c r="B130" s="17"/>
      <c r="C130" s="17"/>
      <c r="D130" s="82"/>
      <c r="E130" s="20"/>
      <c r="F130" s="16"/>
    </row>
    <row r="131" spans="1:6">
      <c r="B131" s="17" t="s">
        <v>32</v>
      </c>
      <c r="D131" s="76"/>
    </row>
    <row r="132" spans="1:6" ht="13.5" thickBot="1">
      <c r="B132" s="17"/>
      <c r="D132" s="76"/>
    </row>
    <row r="133" spans="1:6" ht="13.5" thickBot="1">
      <c r="A133" s="72">
        <v>1</v>
      </c>
      <c r="B133" s="77" t="s">
        <v>24</v>
      </c>
      <c r="C133" s="78"/>
      <c r="D133" s="84"/>
      <c r="E133" s="78"/>
      <c r="F133" s="85"/>
    </row>
    <row r="134" spans="1:6" ht="13.5" thickBot="1">
      <c r="D134" s="76"/>
    </row>
    <row r="135" spans="1:6" ht="13.5" thickBot="1">
      <c r="A135" s="72">
        <v>2</v>
      </c>
      <c r="B135" s="77" t="s">
        <v>25</v>
      </c>
      <c r="C135" s="78"/>
      <c r="D135" s="78"/>
      <c r="E135" s="78"/>
      <c r="F135" s="85"/>
    </row>
    <row r="136" spans="1:6" ht="13.5" thickBot="1">
      <c r="D136" s="11"/>
    </row>
    <row r="137" spans="1:6" ht="13.5" thickBot="1">
      <c r="A137" s="72">
        <v>3</v>
      </c>
      <c r="B137" s="77" t="s">
        <v>30</v>
      </c>
      <c r="C137" s="78"/>
      <c r="D137" s="78"/>
      <c r="E137" s="78"/>
      <c r="F137" s="85"/>
    </row>
    <row r="138" spans="1:6" ht="13.5" thickBot="1">
      <c r="D138" s="11"/>
    </row>
    <row r="139" spans="1:6" ht="13.5" thickBot="1">
      <c r="B139" s="77" t="s">
        <v>33</v>
      </c>
      <c r="C139" s="78"/>
      <c r="D139" s="78"/>
      <c r="E139" s="78"/>
      <c r="F139" s="85"/>
    </row>
  </sheetData>
  <pageMargins left="0.7" right="0.7" top="0.75" bottom="0.75" header="0.3" footer="0.3"/>
  <pageSetup paperSize="9" scale="88" orientation="portrait" r:id="rId1"/>
  <headerFooter>
    <oddFooter>&amp;C&amp;1#&amp;"Calibri"&amp;10&amp;K000000 For internal use only</oddFooter>
  </headerFooter>
  <rowBreaks count="3" manualBreakCount="3">
    <brk id="39" max="16383" man="1"/>
    <brk id="67" max="16383" man="1"/>
    <brk id="10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4" ma:contentTypeDescription="Create a new document." ma:contentTypeScope="" ma:versionID="afe13be8ad4276a6b184077569fe9fe8">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4851b53392c636d8800abd587ba5cd39"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ime xmlns="db23c72c-e112-43fc-8a02-148203d9c31c" xsi:nil="true"/>
  </documentManagement>
</p:properties>
</file>

<file path=customXml/itemProps1.xml><?xml version="1.0" encoding="utf-8"?>
<ds:datastoreItem xmlns:ds="http://schemas.openxmlformats.org/officeDocument/2006/customXml" ds:itemID="{A613F7FE-B115-4CF7-AE35-05D3E98E4C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C6B1C4C-0933-472F-83E0-20C623E02D6F}">
  <ds:schemaRefs>
    <ds:schemaRef ds:uri="http://schemas.microsoft.com/sharepoint/v3/contenttype/forms"/>
  </ds:schemaRefs>
</ds:datastoreItem>
</file>

<file path=customXml/itemProps3.xml><?xml version="1.0" encoding="utf-8"?>
<ds:datastoreItem xmlns:ds="http://schemas.openxmlformats.org/officeDocument/2006/customXml" ds:itemID="{83D3FEDD-157A-49E9-BE64-AEAF79BDEDA4}">
  <ds:schemaRefs>
    <ds:schemaRef ds:uri="http://schemas.microsoft.com/office/2006/metadata/properties"/>
    <ds:schemaRef ds:uri="http://schemas.microsoft.com/office/infopath/2007/PartnerControls"/>
    <ds:schemaRef ds:uri="db23c72c-e112-43fc-8a02-148203d9c31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sum</vt:lpstr>
      <vt:lpstr>Summary</vt:lpstr>
      <vt:lpstr>HVAC 15</vt:lpstr>
      <vt:lpstr>HVAC 16</vt:lpstr>
      <vt:lpstr>Fire 15</vt:lpstr>
      <vt:lpstr>Fire 16</vt:lpstr>
      <vt:lpstr>BLANK BOQ</vt:lpstr>
      <vt:lpstr>'Fire 15'!Print_Area</vt:lpstr>
      <vt:lpstr>'Fire 16'!Print_Area</vt:lpstr>
      <vt:lpstr>'HVAC 15'!Print_Area</vt:lpstr>
      <vt:lpstr>'HVAC 16'!Print_Area</vt:lpstr>
      <vt:lpstr>sum!Print_Area</vt:lpstr>
      <vt:lpstr>Summary!Print_Area</vt:lpstr>
      <vt:lpstr>'BLANK BOQ'!Print_Titles</vt:lpstr>
      <vt:lpstr>'Fire 15'!Print_Titles</vt:lpstr>
      <vt:lpstr>'Fire 16'!Print_Titles</vt:lpstr>
      <vt:lpstr>'HVAC 15'!Print_Titles</vt:lpstr>
      <vt:lpstr>'HVAC 16'!Print_Titles</vt:lpstr>
    </vt:vector>
  </TitlesOfParts>
  <Company>sst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MuhammadQaiser</dc:creator>
  <cp:lastModifiedBy>Rehan Aslam</cp:lastModifiedBy>
  <cp:lastPrinted>2023-05-23T09:46:46Z</cp:lastPrinted>
  <dcterms:created xsi:type="dcterms:W3CDTF">2015-01-30T09:33:41Z</dcterms:created>
  <dcterms:modified xsi:type="dcterms:W3CDTF">2023-09-09T06:55:44Z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SIP_Label_af1741f6-9e47-426e-a683-937c37d4ebc5_Enabled">
    <vt:lpwstr>true</vt:lpwstr>
  </property>
  <property fmtid="{D5CDD505-2E9C-101B-9397-08002B2CF9AE}" pid="4" name="MSIP_Label_af1741f6-9e47-426e-a683-937c37d4ebc5_SetDate">
    <vt:lpwstr>2022-04-27T14:48:15Z</vt:lpwstr>
  </property>
  <property fmtid="{D5CDD505-2E9C-101B-9397-08002B2CF9AE}" pid="5" name="MSIP_Label_af1741f6-9e47-426e-a683-937c37d4ebc5_Method">
    <vt:lpwstr>Privileged</vt:lpwstr>
  </property>
  <property fmtid="{D5CDD505-2E9C-101B-9397-08002B2CF9AE}" pid="6" name="MSIP_Label_af1741f6-9e47-426e-a683-937c37d4ebc5_Name">
    <vt:lpwstr>af1741f6-9e47-426e-a683-937c37d4ebc5</vt:lpwstr>
  </property>
  <property fmtid="{D5CDD505-2E9C-101B-9397-08002B2CF9AE}" pid="7" name="MSIP_Label_af1741f6-9e47-426e-a683-937c37d4ebc5_SiteId">
    <vt:lpwstr>1e9b61e8-e590-4abc-b1af-24125e330d2a</vt:lpwstr>
  </property>
  <property fmtid="{D5CDD505-2E9C-101B-9397-08002B2CF9AE}" pid="8" name="MSIP_Label_af1741f6-9e47-426e-a683-937c37d4ebc5_ActionId">
    <vt:lpwstr>2b05cd81-4475-4b3a-9d17-181b5133094b</vt:lpwstr>
  </property>
  <property fmtid="{D5CDD505-2E9C-101B-9397-08002B2CF9AE}" pid="9" name="MSIP_Label_af1741f6-9e47-426e-a683-937c37d4ebc5_ContentBits">
    <vt:lpwstr>3</vt:lpwstr>
  </property>
  <property fmtid="{D5CDD505-2E9C-101B-9397-08002B2CF9AE}" pid="10" name="db.comClassification">
    <vt:lpwstr>For internal use only</vt:lpwstr>
  </property>
</Properties>
</file>