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VAC" sheetId="1" r:id="rId1"/>
  </sheets>
  <definedNames>
    <definedName name="_xlnm.Print_Area" localSheetId="0">HVAC!$A$1:$H$47</definedName>
    <definedName name="_xlnm.Print_Titles" localSheetId="0">HVAC!$14:$16</definedName>
  </definedNames>
  <calcPr calcId="152511"/>
</workbook>
</file>

<file path=xl/calcChain.xml><?xml version="1.0" encoding="utf-8"?>
<calcChain xmlns="http://schemas.openxmlformats.org/spreadsheetml/2006/main">
  <c r="H23" i="1" l="1"/>
  <c r="G23" i="1"/>
  <c r="G32" i="1" l="1"/>
  <c r="H32" i="1"/>
  <c r="H31" i="1"/>
  <c r="G31" i="1"/>
  <c r="H27" i="1"/>
  <c r="H26" i="1"/>
  <c r="H25" i="1"/>
  <c r="H17" i="1" l="1"/>
  <c r="G17" i="1"/>
  <c r="H28" i="1" l="1"/>
  <c r="G28" i="1"/>
  <c r="H29" i="1"/>
  <c r="G29" i="1"/>
  <c r="G27" i="1"/>
  <c r="G26" i="1"/>
  <c r="G25" i="1"/>
  <c r="H21" i="1" l="1"/>
  <c r="G21" i="1"/>
  <c r="H20" i="1"/>
  <c r="G20" i="1"/>
  <c r="H19" i="1"/>
  <c r="G19" i="1"/>
  <c r="H34" i="1" l="1"/>
  <c r="G34" i="1"/>
  <c r="H33" i="1"/>
  <c r="G33" i="1"/>
  <c r="H30" i="1"/>
  <c r="G30" i="1"/>
  <c r="H24" i="1"/>
  <c r="G24" i="1"/>
  <c r="H22" i="1"/>
  <c r="G22" i="1"/>
  <c r="H36" i="1"/>
  <c r="G36" i="1"/>
  <c r="H35" i="1"/>
  <c r="G35" i="1"/>
  <c r="H37" i="1" l="1"/>
  <c r="G40" i="1" s="1"/>
  <c r="G37" i="1"/>
  <c r="G39" i="1" l="1"/>
  <c r="H38" i="1"/>
  <c r="H39" i="1" s="1"/>
  <c r="M52" i="1" l="1"/>
  <c r="M47" i="1" l="1"/>
  <c r="M39" i="1"/>
  <c r="M48" i="1" l="1"/>
  <c r="M49" i="1" s="1"/>
  <c r="M40" i="1"/>
  <c r="M42" i="1" s="1"/>
  <c r="M50" i="1" l="1"/>
  <c r="M51" i="1" s="1"/>
  <c r="M53" i="1" s="1"/>
  <c r="M56" i="1" s="1"/>
</calcChain>
</file>

<file path=xl/sharedStrings.xml><?xml version="1.0" encoding="utf-8"?>
<sst xmlns="http://schemas.openxmlformats.org/spreadsheetml/2006/main" count="69" uniqueCount="56">
  <si>
    <t>S. #</t>
  </si>
  <si>
    <t>Description</t>
  </si>
  <si>
    <t>Unit</t>
  </si>
  <si>
    <t>Qty</t>
  </si>
  <si>
    <t>Total Amount Rs</t>
  </si>
  <si>
    <t>Job</t>
  </si>
  <si>
    <t>Sqft</t>
  </si>
  <si>
    <t>Nos</t>
  </si>
  <si>
    <t>Rft</t>
  </si>
  <si>
    <t>SST Tax 13%</t>
  </si>
  <si>
    <t>For PIONEER SERVICES.</t>
  </si>
  <si>
    <t>Advance</t>
  </si>
  <si>
    <t>Less Tax</t>
  </si>
  <si>
    <t>Advance payment</t>
  </si>
  <si>
    <t>Cheque amount</t>
  </si>
  <si>
    <t>Gross amout</t>
  </si>
  <si>
    <t>received amount</t>
  </si>
  <si>
    <t>Net</t>
  </si>
  <si>
    <t>Less Tax 7.5%</t>
  </si>
  <si>
    <t>Less 20% SRB w/H</t>
  </si>
  <si>
    <t>Set</t>
  </si>
  <si>
    <t>Material Rate</t>
  </si>
  <si>
    <t>Labour Rate</t>
  </si>
  <si>
    <t>Material Amount</t>
  </si>
  <si>
    <t>Labour Amount</t>
  </si>
  <si>
    <t>Quotation</t>
  </si>
  <si>
    <t>Grand Total Amount Rs</t>
  </si>
  <si>
    <t>Supply and installation of hangers /  supports for G.I sheet metal ducts.</t>
  </si>
  <si>
    <t>Painting &amp; Identification.</t>
  </si>
  <si>
    <t>Supply &amp; Installation of Glass wool insulation of 25mm thick for supply &amp; return air ducts including canvas cloth &amp; antifungus paint complete in all respect. (internal duct area)</t>
  </si>
  <si>
    <t>ii</t>
  </si>
  <si>
    <t>Supply &amp; Installation of G.I. sheet metal duct machine made with flange, nut bolts, gasket, duct sealent etc complete in all respect.</t>
  </si>
  <si>
    <t>20 SWG</t>
  </si>
  <si>
    <t>22 SWG</t>
  </si>
  <si>
    <t>24 SWG</t>
  </si>
  <si>
    <t>i</t>
  </si>
  <si>
    <t>iii</t>
  </si>
  <si>
    <t>Supply and installation of volume control damper</t>
  </si>
  <si>
    <t>Supply and installation of Fire damper</t>
  </si>
  <si>
    <t>HVAC work for Badri Office at 7th Floor Fakhri Trade Center Karachi.</t>
  </si>
  <si>
    <t>Supply &amp; installation of Flexible duct 6" Dia</t>
  </si>
  <si>
    <t>No</t>
  </si>
  <si>
    <t>Supply &amp; installation of split unit 2 TR with 35 rft copper piping including control wiring and condensate drain pipes etc complete in all respect.</t>
  </si>
  <si>
    <t>Testing &amp; commissioning / air balancing</t>
  </si>
  <si>
    <t>Removal &amp; dismantle of existing duct &amp; air devices complete in all respect.</t>
  </si>
  <si>
    <t>Supply and installation of exhaust fan (centrifugal type)</t>
  </si>
  <si>
    <t>Sqin</t>
  </si>
  <si>
    <t>Making of Shop drawings &amp; As built.</t>
  </si>
  <si>
    <t>Supply &amp; Installation of linear slot 1" 2 slot (24").</t>
  </si>
  <si>
    <t>Supply &amp; Installation of linear slot 1" 2 slot (36")</t>
  </si>
  <si>
    <t>Supply &amp; Installation of square diffuser 6 x 6.</t>
  </si>
  <si>
    <t>Supply &amp; Installation of return air grill 8" x 6".</t>
  </si>
  <si>
    <t>PS/BD/316/10/22</t>
  </si>
  <si>
    <r>
      <rPr>
        <b/>
        <sz val="12"/>
        <color theme="1"/>
        <rFont val="Calibri"/>
        <family val="2"/>
        <scheme val="minor"/>
      </rPr>
      <t xml:space="preserve">Note:
</t>
    </r>
    <r>
      <rPr>
        <sz val="12"/>
        <color theme="1"/>
        <rFont val="Calibri"/>
        <family val="2"/>
        <scheme val="minor"/>
      </rPr>
      <t>1)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 xml:space="preserve">Billing will be charged on actual measurement.
</t>
    </r>
  </si>
  <si>
    <t>Sub - Total Amount Rs</t>
  </si>
  <si>
    <t>Removal / reinstallation of existing duct including repairing of insulation (approx)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</si>
</sst>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_);_(@_)"/>
    <numFmt numFmtId="166" formatCode="0.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4" fontId="2" fillId="0" borderId="0" xfId="1" applyNumberFormat="1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  <xf numFmtId="0" fontId="3" fillId="0" borderId="0" xfId="0" applyFont="1"/>
    <xf numFmtId="14" fontId="5" fillId="0" borderId="0" xfId="1" applyNumberFormat="1" applyFont="1"/>
    <xf numFmtId="0" fontId="7" fillId="0" borderId="0" xfId="0" applyFont="1"/>
    <xf numFmtId="0" fontId="4" fillId="0" borderId="0" xfId="0" applyFont="1" applyAlignment="1">
      <alignment horizontal="left"/>
    </xf>
    <xf numFmtId="164" fontId="2" fillId="0" borderId="0" xfId="0" applyNumberFormat="1" applyFont="1"/>
    <xf numFmtId="0" fontId="9" fillId="0" borderId="0" xfId="0" applyFont="1" applyBorder="1" applyAlignment="1"/>
    <xf numFmtId="165" fontId="2" fillId="0" borderId="0" xfId="0" applyNumberFormat="1" applyFont="1"/>
    <xf numFmtId="43" fontId="2" fillId="0" borderId="0" xfId="0" applyNumberFormat="1" applyFont="1"/>
    <xf numFmtId="0" fontId="2" fillId="0" borderId="2" xfId="0" applyFont="1" applyBorder="1"/>
    <xf numFmtId="9" fontId="2" fillId="0" borderId="2" xfId="0" applyNumberFormat="1" applyFont="1" applyBorder="1"/>
    <xf numFmtId="164" fontId="2" fillId="0" borderId="2" xfId="1" applyNumberFormat="1" applyFont="1" applyBorder="1"/>
    <xf numFmtId="0" fontId="2" fillId="0" borderId="2" xfId="0" applyFont="1" applyBorder="1" applyAlignment="1"/>
    <xf numFmtId="166" fontId="2" fillId="0" borderId="2" xfId="0" applyNumberFormat="1" applyFont="1" applyBorder="1" applyAlignment="1"/>
    <xf numFmtId="164" fontId="2" fillId="0" borderId="2" xfId="0" applyNumberFormat="1" applyFont="1" applyBorder="1"/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vertical="center" wrapText="1"/>
    </xf>
    <xf numFmtId="164" fontId="13" fillId="0" borderId="2" xfId="1" applyNumberFormat="1" applyFont="1" applyBorder="1" applyAlignment="1">
      <alignment horizontal="center" vertical="center"/>
    </xf>
    <xf numFmtId="164" fontId="13" fillId="0" borderId="2" xfId="1" applyNumberFormat="1" applyFont="1" applyBorder="1" applyAlignment="1">
      <alignment vertical="center"/>
    </xf>
    <xf numFmtId="164" fontId="14" fillId="0" borderId="2" xfId="1" applyNumberFormat="1" applyFont="1" applyBorder="1" applyAlignment="1">
      <alignment vertical="center"/>
    </xf>
    <xf numFmtId="0" fontId="14" fillId="0" borderId="0" xfId="0" applyFont="1" applyBorder="1" applyAlignment="1">
      <alignment horizontal="right" vertical="center"/>
    </xf>
    <xf numFmtId="0" fontId="14" fillId="0" borderId="0" xfId="0" applyFont="1" applyBorder="1" applyAlignment="1">
      <alignment horizontal="right" vertic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6" fillId="0" borderId="0" xfId="0" applyFont="1" applyAlignment="1">
      <alignment horizontal="center" vertical="center" wrapText="1"/>
    </xf>
    <xf numFmtId="164" fontId="15" fillId="0" borderId="5" xfId="1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left" vertical="top" wrapText="1"/>
    </xf>
    <xf numFmtId="0" fontId="8" fillId="0" borderId="0" xfId="0" applyFont="1" applyAlignment="1">
      <alignment horizontal="left"/>
    </xf>
    <xf numFmtId="0" fontId="1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164" fontId="15" fillId="0" borderId="0" xfId="1" applyNumberFormat="1" applyFont="1" applyBorder="1" applyAlignment="1">
      <alignment horizontal="center" vertical="center"/>
    </xf>
    <xf numFmtId="0" fontId="2" fillId="0" borderId="3" xfId="0" applyFont="1" applyBorder="1" applyAlignment="1"/>
    <xf numFmtId="166" fontId="2" fillId="0" borderId="4" xfId="0" applyNumberFormat="1" applyFont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950595</xdr:colOff>
      <xdr:row>5</xdr:row>
      <xdr:rowOff>171450</xdr:rowOff>
    </xdr:from>
    <xdr:to>
      <xdr:col>15</xdr:col>
      <xdr:colOff>563880</xdr:colOff>
      <xdr:row>11</xdr:row>
      <xdr:rowOff>190500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56670" y="1219200"/>
          <a:ext cx="248983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373382</xdr:colOff>
      <xdr:row>42</xdr:row>
      <xdr:rowOff>104775</xdr:rowOff>
    </xdr:from>
    <xdr:to>
      <xdr:col>10</xdr:col>
      <xdr:colOff>247810</xdr:colOff>
      <xdr:row>43</xdr:row>
      <xdr:rowOff>155331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69532" y="9963150"/>
          <a:ext cx="617378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1533526</xdr:colOff>
      <xdr:row>0</xdr:row>
      <xdr:rowOff>174121</xdr:rowOff>
    </xdr:from>
    <xdr:to>
      <xdr:col>7</xdr:col>
      <xdr:colOff>666750</xdr:colOff>
      <xdr:row>3</xdr:row>
      <xdr:rowOff>85725</xdr:rowOff>
    </xdr:to>
    <xdr:sp macro="" textlink="">
      <xdr:nvSpPr>
        <xdr:cNvPr id="5" name="Text Box 69"/>
        <xdr:cNvSpPr txBox="1">
          <a:spLocks noChangeArrowheads="1"/>
        </xdr:cNvSpPr>
      </xdr:nvSpPr>
      <xdr:spPr bwMode="auto">
        <a:xfrm>
          <a:off x="1790701" y="174121"/>
          <a:ext cx="5086349" cy="6259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</xdr:col>
      <xdr:colOff>657224</xdr:colOff>
      <xdr:row>0</xdr:row>
      <xdr:rowOff>0</xdr:rowOff>
    </xdr:from>
    <xdr:to>
      <xdr:col>1</xdr:col>
      <xdr:colOff>1504949</xdr:colOff>
      <xdr:row>3</xdr:row>
      <xdr:rowOff>106757</xdr:rowOff>
    </xdr:to>
    <xdr:pic>
      <xdr:nvPicPr>
        <xdr:cNvPr id="6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14399" y="0"/>
          <a:ext cx="847725" cy="8211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219076</xdr:colOff>
      <xdr:row>44</xdr:row>
      <xdr:rowOff>95251</xdr:rowOff>
    </xdr:from>
    <xdr:to>
      <xdr:col>1</xdr:col>
      <xdr:colOff>590551</xdr:colOff>
      <xdr:row>46</xdr:row>
      <xdr:rowOff>101453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6" y="14297026"/>
          <a:ext cx="628650" cy="4824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O56"/>
  <sheetViews>
    <sheetView tabSelected="1" topLeftCell="A31" zoomScaleNormal="100" workbookViewId="0">
      <selection activeCell="G40" sqref="G40:H40"/>
    </sheetView>
  </sheetViews>
  <sheetFormatPr defaultColWidth="8.85546875" defaultRowHeight="18.75" x14ac:dyDescent="0.3"/>
  <cols>
    <col min="1" max="1" width="3.85546875" style="1" customWidth="1"/>
    <col min="2" max="2" width="51.5703125" style="2" customWidth="1"/>
    <col min="3" max="3" width="5.5703125" style="1" customWidth="1"/>
    <col min="4" max="4" width="7" style="1" bestFit="1" customWidth="1"/>
    <col min="5" max="5" width="11" style="1" bestFit="1" customWidth="1"/>
    <col min="6" max="6" width="9.7109375" style="1" bestFit="1" customWidth="1"/>
    <col min="7" max="7" width="12.85546875" style="1" bestFit="1" customWidth="1"/>
    <col min="8" max="8" width="11" style="3" bestFit="1" customWidth="1"/>
    <col min="9" max="9" width="8.85546875" style="2"/>
    <col min="10" max="10" width="11.140625" style="2" bestFit="1" customWidth="1"/>
    <col min="11" max="11" width="22.28515625" style="2" customWidth="1"/>
    <col min="12" max="12" width="9.42578125" style="2" bestFit="1" customWidth="1"/>
    <col min="13" max="13" width="16" style="2" bestFit="1" customWidth="1"/>
    <col min="14" max="14" width="8.85546875" style="2"/>
    <col min="15" max="15" width="18.28515625" style="2" bestFit="1" customWidth="1"/>
    <col min="16" max="16384" width="8.85546875" style="2"/>
  </cols>
  <sheetData>
    <row r="5" spans="1:8" ht="7.5" customHeight="1" x14ac:dyDescent="0.3"/>
    <row r="6" spans="1:8" ht="16.5" customHeight="1" x14ac:dyDescent="0.3"/>
    <row r="7" spans="1:8" ht="16.5" customHeight="1" x14ac:dyDescent="0.3"/>
    <row r="8" spans="1:8" ht="16.5" customHeight="1" x14ac:dyDescent="0.3"/>
    <row r="9" spans="1:8" x14ac:dyDescent="0.3">
      <c r="A9" s="38" t="s">
        <v>52</v>
      </c>
      <c r="B9" s="38"/>
      <c r="H9" s="8">
        <v>44854</v>
      </c>
    </row>
    <row r="10" spans="1:8" ht="7.5" customHeight="1" x14ac:dyDescent="0.3">
      <c r="A10" s="10"/>
      <c r="B10" s="10"/>
      <c r="H10" s="2"/>
    </row>
    <row r="11" spans="1:8" s="9" customFormat="1" ht="7.5" customHeight="1" x14ac:dyDescent="0.35">
      <c r="A11" s="24"/>
      <c r="B11" s="24"/>
      <c r="C11" s="24"/>
      <c r="D11" s="24"/>
      <c r="E11" s="24"/>
      <c r="F11" s="24"/>
      <c r="G11" s="24"/>
      <c r="H11" s="24"/>
    </row>
    <row r="12" spans="1:8" s="9" customFormat="1" ht="30.6" customHeight="1" x14ac:dyDescent="0.35">
      <c r="A12" s="39" t="s">
        <v>25</v>
      </c>
      <c r="B12" s="39"/>
      <c r="C12" s="39"/>
      <c r="D12" s="39"/>
      <c r="E12" s="39"/>
      <c r="F12" s="39"/>
      <c r="G12" s="39"/>
      <c r="H12" s="39"/>
    </row>
    <row r="13" spans="1:8" s="9" customFormat="1" ht="4.5" customHeight="1" x14ac:dyDescent="0.35">
      <c r="A13" s="25"/>
      <c r="B13" s="25"/>
      <c r="C13" s="25"/>
      <c r="D13" s="25"/>
      <c r="E13" s="25"/>
      <c r="F13" s="25"/>
      <c r="G13" s="25"/>
      <c r="H13" s="25"/>
    </row>
    <row r="14" spans="1:8" s="9" customFormat="1" ht="23.25" x14ac:dyDescent="0.35">
      <c r="A14" s="35" t="s">
        <v>39</v>
      </c>
      <c r="B14" s="35"/>
      <c r="C14" s="35"/>
      <c r="D14" s="35"/>
      <c r="E14" s="35"/>
      <c r="F14" s="35"/>
      <c r="G14" s="35"/>
      <c r="H14" s="35"/>
    </row>
    <row r="15" spans="1:8" s="9" customFormat="1" ht="12" customHeight="1" x14ac:dyDescent="0.35">
      <c r="A15" s="24"/>
      <c r="B15" s="24"/>
      <c r="C15" s="24"/>
      <c r="D15" s="24"/>
      <c r="E15" s="24"/>
      <c r="F15" s="24"/>
      <c r="G15" s="24"/>
      <c r="H15" s="24"/>
    </row>
    <row r="16" spans="1:8" ht="31.5" x14ac:dyDescent="0.3">
      <c r="A16" s="21" t="s">
        <v>0</v>
      </c>
      <c r="B16" s="21" t="s">
        <v>1</v>
      </c>
      <c r="C16" s="21" t="s">
        <v>2</v>
      </c>
      <c r="D16" s="21" t="s">
        <v>3</v>
      </c>
      <c r="E16" s="22" t="s">
        <v>21</v>
      </c>
      <c r="F16" s="22" t="s">
        <v>22</v>
      </c>
      <c r="G16" s="22" t="s">
        <v>23</v>
      </c>
      <c r="H16" s="22" t="s">
        <v>24</v>
      </c>
    </row>
    <row r="17" spans="1:13" ht="34.5" x14ac:dyDescent="0.3">
      <c r="A17" s="26">
        <v>1</v>
      </c>
      <c r="B17" s="27" t="s">
        <v>44</v>
      </c>
      <c r="C17" s="26" t="s">
        <v>5</v>
      </c>
      <c r="D17" s="26">
        <v>1</v>
      </c>
      <c r="E17" s="28">
        <v>0</v>
      </c>
      <c r="F17" s="28">
        <v>20000</v>
      </c>
      <c r="G17" s="29">
        <f t="shared" ref="G17" si="0">E17*D17</f>
        <v>0</v>
      </c>
      <c r="H17" s="29">
        <f t="shared" ref="H17" si="1">F17*D17</f>
        <v>20000</v>
      </c>
      <c r="J17" s="11"/>
      <c r="K17" s="11"/>
      <c r="L17" s="11"/>
      <c r="M17" s="11"/>
    </row>
    <row r="18" spans="1:13" ht="51.75" x14ac:dyDescent="0.3">
      <c r="A18" s="26">
        <v>2</v>
      </c>
      <c r="B18" s="27" t="s">
        <v>31</v>
      </c>
      <c r="C18" s="26"/>
      <c r="D18" s="26"/>
      <c r="E18" s="28"/>
      <c r="F18" s="28"/>
      <c r="G18" s="29"/>
      <c r="H18" s="29"/>
      <c r="J18" s="11"/>
      <c r="K18" s="11"/>
      <c r="L18" s="11"/>
      <c r="M18" s="11"/>
    </row>
    <row r="19" spans="1:13" x14ac:dyDescent="0.3">
      <c r="A19" s="26" t="s">
        <v>35</v>
      </c>
      <c r="B19" s="27" t="s">
        <v>32</v>
      </c>
      <c r="C19" s="26" t="s">
        <v>6</v>
      </c>
      <c r="D19" s="26">
        <v>80</v>
      </c>
      <c r="E19" s="28">
        <v>380</v>
      </c>
      <c r="F19" s="28">
        <v>60</v>
      </c>
      <c r="G19" s="29">
        <f t="shared" ref="G19:G21" si="2">E19*D19</f>
        <v>30400</v>
      </c>
      <c r="H19" s="29">
        <f t="shared" ref="H19:H21" si="3">F19*D19</f>
        <v>4800</v>
      </c>
      <c r="J19" s="11"/>
      <c r="K19" s="11"/>
      <c r="L19" s="11"/>
      <c r="M19" s="11"/>
    </row>
    <row r="20" spans="1:13" x14ac:dyDescent="0.3">
      <c r="A20" s="26" t="s">
        <v>30</v>
      </c>
      <c r="B20" s="27" t="s">
        <v>33</v>
      </c>
      <c r="C20" s="26" t="s">
        <v>6</v>
      </c>
      <c r="D20" s="26">
        <v>280</v>
      </c>
      <c r="E20" s="28">
        <v>310</v>
      </c>
      <c r="F20" s="28">
        <v>50</v>
      </c>
      <c r="G20" s="29">
        <f t="shared" si="2"/>
        <v>86800</v>
      </c>
      <c r="H20" s="29">
        <f t="shared" si="3"/>
        <v>14000</v>
      </c>
      <c r="J20" s="11"/>
      <c r="K20" s="11"/>
      <c r="L20" s="11"/>
      <c r="M20" s="11"/>
    </row>
    <row r="21" spans="1:13" x14ac:dyDescent="0.3">
      <c r="A21" s="26" t="s">
        <v>36</v>
      </c>
      <c r="B21" s="27" t="s">
        <v>34</v>
      </c>
      <c r="C21" s="26" t="s">
        <v>6</v>
      </c>
      <c r="D21" s="26">
        <v>860</v>
      </c>
      <c r="E21" s="28">
        <v>300</v>
      </c>
      <c r="F21" s="28">
        <v>50</v>
      </c>
      <c r="G21" s="29">
        <f t="shared" si="2"/>
        <v>258000</v>
      </c>
      <c r="H21" s="29">
        <f t="shared" si="3"/>
        <v>43000</v>
      </c>
      <c r="J21" s="11"/>
      <c r="K21" s="11"/>
      <c r="L21" s="11"/>
      <c r="M21" s="11"/>
    </row>
    <row r="22" spans="1:13" ht="69" x14ac:dyDescent="0.3">
      <c r="A22" s="26">
        <v>3</v>
      </c>
      <c r="B22" s="27" t="s">
        <v>29</v>
      </c>
      <c r="C22" s="26" t="s">
        <v>6</v>
      </c>
      <c r="D22" s="26">
        <v>1420</v>
      </c>
      <c r="E22" s="28">
        <v>140</v>
      </c>
      <c r="F22" s="28">
        <v>30</v>
      </c>
      <c r="G22" s="29">
        <f t="shared" ref="G22:G34" si="4">E22*D22</f>
        <v>198800</v>
      </c>
      <c r="H22" s="29">
        <f t="shared" ref="H22:H34" si="5">F22*D22</f>
        <v>42600</v>
      </c>
      <c r="J22" s="11"/>
      <c r="K22" s="11"/>
      <c r="L22" s="11"/>
      <c r="M22" s="11"/>
    </row>
    <row r="23" spans="1:13" ht="34.5" x14ac:dyDescent="0.3">
      <c r="A23" s="26">
        <v>4</v>
      </c>
      <c r="B23" s="27" t="s">
        <v>55</v>
      </c>
      <c r="C23" s="26" t="s">
        <v>6</v>
      </c>
      <c r="D23" s="26">
        <v>400</v>
      </c>
      <c r="E23" s="28">
        <v>20</v>
      </c>
      <c r="F23" s="28">
        <v>70</v>
      </c>
      <c r="G23" s="29">
        <f t="shared" si="4"/>
        <v>8000</v>
      </c>
      <c r="H23" s="29">
        <f t="shared" si="5"/>
        <v>28000</v>
      </c>
      <c r="J23" s="11"/>
      <c r="K23" s="11"/>
      <c r="L23" s="11"/>
      <c r="M23" s="11"/>
    </row>
    <row r="24" spans="1:13" x14ac:dyDescent="0.3">
      <c r="A24" s="26">
        <v>5</v>
      </c>
      <c r="B24" s="27" t="s">
        <v>48</v>
      </c>
      <c r="C24" s="26" t="s">
        <v>7</v>
      </c>
      <c r="D24" s="26">
        <v>30</v>
      </c>
      <c r="E24" s="28">
        <v>2500</v>
      </c>
      <c r="F24" s="28">
        <v>600</v>
      </c>
      <c r="G24" s="29">
        <f t="shared" si="4"/>
        <v>75000</v>
      </c>
      <c r="H24" s="29">
        <f t="shared" si="5"/>
        <v>18000</v>
      </c>
      <c r="J24" s="11"/>
      <c r="K24" s="11"/>
      <c r="L24" s="11"/>
      <c r="M24" s="11"/>
    </row>
    <row r="25" spans="1:13" x14ac:dyDescent="0.3">
      <c r="A25" s="26">
        <v>6</v>
      </c>
      <c r="B25" s="27" t="s">
        <v>49</v>
      </c>
      <c r="C25" s="26" t="s">
        <v>7</v>
      </c>
      <c r="D25" s="26">
        <v>14</v>
      </c>
      <c r="E25" s="28">
        <v>3000</v>
      </c>
      <c r="F25" s="28">
        <v>600</v>
      </c>
      <c r="G25" s="29">
        <f t="shared" si="4"/>
        <v>42000</v>
      </c>
      <c r="H25" s="29">
        <f t="shared" si="5"/>
        <v>8400</v>
      </c>
      <c r="J25" s="11"/>
      <c r="K25" s="11"/>
      <c r="L25" s="11"/>
      <c r="M25" s="11"/>
    </row>
    <row r="26" spans="1:13" x14ac:dyDescent="0.3">
      <c r="A26" s="26">
        <v>7</v>
      </c>
      <c r="B26" s="27" t="s">
        <v>50</v>
      </c>
      <c r="C26" s="26" t="s">
        <v>7</v>
      </c>
      <c r="D26" s="26">
        <v>14</v>
      </c>
      <c r="E26" s="28">
        <v>1800</v>
      </c>
      <c r="F26" s="28">
        <v>500</v>
      </c>
      <c r="G26" s="29">
        <f t="shared" ref="G26:G29" si="6">E26*D26</f>
        <v>25200</v>
      </c>
      <c r="H26" s="29">
        <f t="shared" si="5"/>
        <v>7000</v>
      </c>
      <c r="J26" s="11"/>
      <c r="K26" s="11"/>
      <c r="L26" s="11"/>
      <c r="M26" s="11"/>
    </row>
    <row r="27" spans="1:13" x14ac:dyDescent="0.3">
      <c r="A27" s="26">
        <v>8</v>
      </c>
      <c r="B27" s="27" t="s">
        <v>51</v>
      </c>
      <c r="C27" s="26" t="s">
        <v>7</v>
      </c>
      <c r="D27" s="26">
        <v>40</v>
      </c>
      <c r="E27" s="28">
        <v>2000</v>
      </c>
      <c r="F27" s="28">
        <v>500</v>
      </c>
      <c r="G27" s="29">
        <f t="shared" si="6"/>
        <v>80000</v>
      </c>
      <c r="H27" s="29">
        <f t="shared" si="5"/>
        <v>20000</v>
      </c>
      <c r="J27" s="11"/>
      <c r="K27" s="11"/>
      <c r="L27" s="11"/>
      <c r="M27" s="11"/>
    </row>
    <row r="28" spans="1:13" ht="21" customHeight="1" x14ac:dyDescent="0.3">
      <c r="A28" s="26">
        <v>9</v>
      </c>
      <c r="B28" s="27" t="s">
        <v>37</v>
      </c>
      <c r="C28" s="26" t="s">
        <v>46</v>
      </c>
      <c r="D28" s="26">
        <v>1600</v>
      </c>
      <c r="E28" s="28">
        <v>20</v>
      </c>
      <c r="F28" s="28">
        <v>5</v>
      </c>
      <c r="G28" s="29">
        <f t="shared" si="6"/>
        <v>32000</v>
      </c>
      <c r="H28" s="29">
        <f t="shared" ref="H28" si="7">F28*D28</f>
        <v>8000</v>
      </c>
      <c r="J28" s="11"/>
      <c r="K28" s="11"/>
      <c r="L28" s="11"/>
      <c r="M28" s="11"/>
    </row>
    <row r="29" spans="1:13" x14ac:dyDescent="0.3">
      <c r="A29" s="26">
        <v>10</v>
      </c>
      <c r="B29" s="27" t="s">
        <v>38</v>
      </c>
      <c r="C29" s="26" t="s">
        <v>46</v>
      </c>
      <c r="D29" s="26">
        <v>750</v>
      </c>
      <c r="E29" s="28">
        <v>20</v>
      </c>
      <c r="F29" s="28">
        <v>5</v>
      </c>
      <c r="G29" s="29">
        <f t="shared" si="6"/>
        <v>15000</v>
      </c>
      <c r="H29" s="29">
        <f t="shared" ref="H29" si="8">F29*D29</f>
        <v>3750</v>
      </c>
      <c r="J29" s="11"/>
      <c r="K29" s="11"/>
      <c r="L29" s="11"/>
      <c r="M29" s="11"/>
    </row>
    <row r="30" spans="1:13" x14ac:dyDescent="0.3">
      <c r="A30" s="26">
        <v>11</v>
      </c>
      <c r="B30" s="27" t="s">
        <v>40</v>
      </c>
      <c r="C30" s="26" t="s">
        <v>8</v>
      </c>
      <c r="D30" s="26">
        <v>200</v>
      </c>
      <c r="E30" s="28">
        <v>300</v>
      </c>
      <c r="F30" s="28">
        <v>100</v>
      </c>
      <c r="G30" s="29">
        <f t="shared" si="4"/>
        <v>60000</v>
      </c>
      <c r="H30" s="29">
        <f t="shared" si="5"/>
        <v>20000</v>
      </c>
      <c r="J30" s="11"/>
      <c r="K30" s="11"/>
      <c r="L30" s="11"/>
      <c r="M30" s="11"/>
    </row>
    <row r="31" spans="1:13" ht="51" customHeight="1" x14ac:dyDescent="0.3">
      <c r="A31" s="26">
        <v>12</v>
      </c>
      <c r="B31" s="27" t="s">
        <v>42</v>
      </c>
      <c r="C31" s="26" t="s">
        <v>41</v>
      </c>
      <c r="D31" s="26">
        <v>1</v>
      </c>
      <c r="E31" s="28">
        <v>190000</v>
      </c>
      <c r="F31" s="28">
        <v>10000</v>
      </c>
      <c r="G31" s="29">
        <f t="shared" si="4"/>
        <v>190000</v>
      </c>
      <c r="H31" s="29">
        <f t="shared" si="5"/>
        <v>10000</v>
      </c>
      <c r="J31" s="11"/>
      <c r="K31" s="11"/>
      <c r="L31" s="11"/>
      <c r="M31" s="11"/>
    </row>
    <row r="32" spans="1:13" ht="34.5" x14ac:dyDescent="0.3">
      <c r="A32" s="26">
        <v>13</v>
      </c>
      <c r="B32" s="27" t="s">
        <v>45</v>
      </c>
      <c r="C32" s="26" t="s">
        <v>41</v>
      </c>
      <c r="D32" s="26">
        <v>1</v>
      </c>
      <c r="E32" s="28">
        <v>30000</v>
      </c>
      <c r="F32" s="28">
        <v>2000</v>
      </c>
      <c r="G32" s="29">
        <f t="shared" si="4"/>
        <v>30000</v>
      </c>
      <c r="H32" s="29">
        <f t="shared" si="5"/>
        <v>2000</v>
      </c>
      <c r="J32" s="11"/>
      <c r="K32" s="11"/>
      <c r="L32" s="11"/>
      <c r="M32" s="11"/>
    </row>
    <row r="33" spans="1:15" ht="34.5" x14ac:dyDescent="0.3">
      <c r="A33" s="26">
        <v>14</v>
      </c>
      <c r="B33" s="27" t="s">
        <v>27</v>
      </c>
      <c r="C33" s="26" t="s">
        <v>5</v>
      </c>
      <c r="D33" s="26">
        <v>1</v>
      </c>
      <c r="E33" s="28">
        <v>30000</v>
      </c>
      <c r="F33" s="28">
        <v>10000</v>
      </c>
      <c r="G33" s="29">
        <f t="shared" si="4"/>
        <v>30000</v>
      </c>
      <c r="H33" s="29">
        <f t="shared" si="5"/>
        <v>10000</v>
      </c>
      <c r="J33" s="11"/>
      <c r="K33" s="11"/>
      <c r="L33" s="11"/>
      <c r="M33" s="11"/>
    </row>
    <row r="34" spans="1:15" x14ac:dyDescent="0.3">
      <c r="A34" s="26">
        <v>15</v>
      </c>
      <c r="B34" s="27" t="s">
        <v>47</v>
      </c>
      <c r="C34" s="26" t="s">
        <v>20</v>
      </c>
      <c r="D34" s="26">
        <v>1</v>
      </c>
      <c r="E34" s="28">
        <v>5000</v>
      </c>
      <c r="F34" s="28">
        <v>5000</v>
      </c>
      <c r="G34" s="29">
        <f t="shared" si="4"/>
        <v>5000</v>
      </c>
      <c r="H34" s="29">
        <f t="shared" si="5"/>
        <v>5000</v>
      </c>
      <c r="J34" s="11"/>
      <c r="K34" s="11"/>
      <c r="L34" s="11"/>
      <c r="M34" s="11"/>
    </row>
    <row r="35" spans="1:15" x14ac:dyDescent="0.3">
      <c r="A35" s="26">
        <v>16</v>
      </c>
      <c r="B35" s="27" t="s">
        <v>28</v>
      </c>
      <c r="C35" s="26" t="s">
        <v>5</v>
      </c>
      <c r="D35" s="26">
        <v>1</v>
      </c>
      <c r="E35" s="28">
        <v>5000</v>
      </c>
      <c r="F35" s="28">
        <v>5000</v>
      </c>
      <c r="G35" s="29">
        <f>E35*D35</f>
        <v>5000</v>
      </c>
      <c r="H35" s="29">
        <f>F35*D35</f>
        <v>5000</v>
      </c>
      <c r="J35" s="11"/>
      <c r="K35" s="11"/>
      <c r="L35" s="11"/>
      <c r="M35" s="11"/>
    </row>
    <row r="36" spans="1:15" x14ac:dyDescent="0.3">
      <c r="A36" s="26">
        <v>17</v>
      </c>
      <c r="B36" s="27" t="s">
        <v>43</v>
      </c>
      <c r="C36" s="26" t="s">
        <v>5</v>
      </c>
      <c r="D36" s="26">
        <v>1</v>
      </c>
      <c r="E36" s="28">
        <v>0</v>
      </c>
      <c r="F36" s="28">
        <v>10000</v>
      </c>
      <c r="G36" s="29">
        <f t="shared" ref="G36" si="9">E36*D36</f>
        <v>0</v>
      </c>
      <c r="H36" s="29">
        <f t="shared" ref="H36" si="10">F36*D36</f>
        <v>10000</v>
      </c>
      <c r="J36" s="11"/>
      <c r="K36" s="11"/>
      <c r="L36" s="11"/>
      <c r="M36" s="11"/>
    </row>
    <row r="37" spans="1:15" ht="22.5" customHeight="1" x14ac:dyDescent="0.3">
      <c r="A37" s="32" t="s">
        <v>54</v>
      </c>
      <c r="B37" s="32"/>
      <c r="C37" s="32"/>
      <c r="D37" s="32"/>
      <c r="E37" s="32"/>
      <c r="F37" s="32"/>
      <c r="G37" s="30">
        <f>SUM(G17:G36)</f>
        <v>1171200</v>
      </c>
      <c r="H37" s="30">
        <f>SUM(H17:H36)</f>
        <v>279550</v>
      </c>
    </row>
    <row r="38" spans="1:15" hidden="1" x14ac:dyDescent="0.3">
      <c r="A38" s="32" t="s">
        <v>9</v>
      </c>
      <c r="B38" s="32"/>
      <c r="C38" s="32"/>
      <c r="D38" s="32"/>
      <c r="E38" s="32"/>
      <c r="F38" s="32"/>
      <c r="G38" s="30">
        <v>0</v>
      </c>
      <c r="H38" s="30">
        <f>H37*13%</f>
        <v>36341.5</v>
      </c>
      <c r="K38" s="40" t="s">
        <v>13</v>
      </c>
      <c r="L38" s="40"/>
      <c r="M38" s="40"/>
      <c r="O38" s="11"/>
    </row>
    <row r="39" spans="1:15" hidden="1" x14ac:dyDescent="0.3">
      <c r="A39" s="32" t="s">
        <v>4</v>
      </c>
      <c r="B39" s="32"/>
      <c r="C39" s="32"/>
      <c r="D39" s="32"/>
      <c r="E39" s="32"/>
      <c r="F39" s="32"/>
      <c r="G39" s="30">
        <f>SUM(G37:G38)</f>
        <v>1171200</v>
      </c>
      <c r="H39" s="30">
        <f>SUM(H37:H38)</f>
        <v>315891.5</v>
      </c>
      <c r="K39" s="15" t="s">
        <v>11</v>
      </c>
      <c r="L39" s="16">
        <v>0.4</v>
      </c>
      <c r="M39" s="17">
        <f>G40*40%</f>
        <v>580300</v>
      </c>
      <c r="O39" s="13"/>
    </row>
    <row r="40" spans="1:15" ht="23.25" customHeight="1" thickBot="1" x14ac:dyDescent="0.35">
      <c r="A40" s="32" t="s">
        <v>26</v>
      </c>
      <c r="B40" s="32"/>
      <c r="C40" s="32"/>
      <c r="D40" s="32"/>
      <c r="E40" s="32"/>
      <c r="F40" s="32"/>
      <c r="G40" s="36">
        <f>H37+G37</f>
        <v>1450750</v>
      </c>
      <c r="H40" s="36"/>
      <c r="I40" s="12"/>
      <c r="J40" s="12"/>
      <c r="K40" s="18" t="s">
        <v>12</v>
      </c>
      <c r="L40" s="19">
        <v>7.4999999999999997E-2</v>
      </c>
      <c r="M40" s="17">
        <f>M39*7.5%</f>
        <v>43522.5</v>
      </c>
      <c r="O40" s="14"/>
    </row>
    <row r="41" spans="1:15" ht="23.25" customHeight="1" thickTop="1" x14ac:dyDescent="0.3">
      <c r="A41" s="31"/>
      <c r="B41" s="31"/>
      <c r="C41" s="31"/>
      <c r="D41" s="31"/>
      <c r="E41" s="31"/>
      <c r="F41" s="31"/>
      <c r="G41" s="41"/>
      <c r="H41" s="41"/>
      <c r="I41" s="12"/>
      <c r="J41" s="12"/>
      <c r="K41" s="42"/>
      <c r="L41" s="43"/>
      <c r="M41" s="17"/>
      <c r="O41" s="14"/>
    </row>
    <row r="42" spans="1:15" ht="51" customHeight="1" x14ac:dyDescent="0.3">
      <c r="A42" s="37" t="s">
        <v>53</v>
      </c>
      <c r="B42" s="37"/>
      <c r="C42" s="37"/>
      <c r="D42" s="37"/>
      <c r="E42" s="12"/>
      <c r="F42" s="12"/>
      <c r="G42" s="12"/>
      <c r="H42" s="12"/>
      <c r="K42" s="33" t="s">
        <v>14</v>
      </c>
      <c r="L42" s="34"/>
      <c r="M42" s="17">
        <f>M39-M40</f>
        <v>536777.5</v>
      </c>
      <c r="O42" s="14"/>
    </row>
    <row r="43" spans="1:15" ht="32.25" customHeight="1" x14ac:dyDescent="0.3">
      <c r="A43" s="37"/>
      <c r="B43" s="37"/>
      <c r="C43" s="37"/>
      <c r="D43" s="37"/>
      <c r="E43" s="12"/>
      <c r="F43" s="12"/>
      <c r="G43" s="12"/>
      <c r="H43" s="12"/>
      <c r="M43" s="14"/>
      <c r="O43" s="11"/>
    </row>
    <row r="44" spans="1:15" ht="15.75" customHeight="1" x14ac:dyDescent="0.3">
      <c r="A44" s="23" t="s">
        <v>10</v>
      </c>
      <c r="B44" s="5"/>
    </row>
    <row r="45" spans="1:15" x14ac:dyDescent="0.3">
      <c r="A45" s="4"/>
      <c r="B45" s="4"/>
      <c r="J45" s="3"/>
      <c r="O45" s="14"/>
    </row>
    <row r="46" spans="1:15" x14ac:dyDescent="0.3">
      <c r="A46" s="6"/>
      <c r="B46" s="7"/>
    </row>
    <row r="47" spans="1:15" x14ac:dyDescent="0.3">
      <c r="K47" s="15" t="s">
        <v>15</v>
      </c>
      <c r="L47" s="15"/>
      <c r="M47" s="20">
        <f>G40</f>
        <v>1450750</v>
      </c>
    </row>
    <row r="48" spans="1:15" x14ac:dyDescent="0.3">
      <c r="K48" s="15" t="s">
        <v>16</v>
      </c>
      <c r="L48" s="15"/>
      <c r="M48" s="20">
        <f>M39</f>
        <v>580300</v>
      </c>
    </row>
    <row r="49" spans="11:15" x14ac:dyDescent="0.3">
      <c r="K49" s="15" t="s">
        <v>17</v>
      </c>
      <c r="L49" s="15"/>
      <c r="M49" s="20">
        <f>M47-M48</f>
        <v>870450</v>
      </c>
      <c r="O49" s="11"/>
    </row>
    <row r="50" spans="11:15" x14ac:dyDescent="0.3">
      <c r="K50" s="15" t="s">
        <v>18</v>
      </c>
      <c r="L50" s="15"/>
      <c r="M50" s="17">
        <f>M49*7.5%</f>
        <v>65283.75</v>
      </c>
    </row>
    <row r="51" spans="11:15" x14ac:dyDescent="0.3">
      <c r="K51" s="15" t="s">
        <v>17</v>
      </c>
      <c r="L51" s="15"/>
      <c r="M51" s="20">
        <f>M49-M50</f>
        <v>805166.25</v>
      </c>
    </row>
    <row r="52" spans="11:15" x14ac:dyDescent="0.3">
      <c r="K52" s="15" t="s">
        <v>19</v>
      </c>
      <c r="L52" s="15"/>
      <c r="M52" s="17">
        <f>H38*20%</f>
        <v>7268.3</v>
      </c>
    </row>
    <row r="53" spans="11:15" x14ac:dyDescent="0.3">
      <c r="K53" s="15"/>
      <c r="L53" s="15"/>
      <c r="M53" s="17">
        <f>M51-M52</f>
        <v>797897.95</v>
      </c>
    </row>
    <row r="56" spans="11:15" x14ac:dyDescent="0.3">
      <c r="M56" s="11">
        <f>M53+M42</f>
        <v>1334675.45</v>
      </c>
    </row>
  </sheetData>
  <mergeCells count="11">
    <mergeCell ref="A9:B9"/>
    <mergeCell ref="A12:H12"/>
    <mergeCell ref="K38:M38"/>
    <mergeCell ref="A37:F37"/>
    <mergeCell ref="A38:F38"/>
    <mergeCell ref="A39:F39"/>
    <mergeCell ref="A40:F40"/>
    <mergeCell ref="K42:L42"/>
    <mergeCell ref="A14:H14"/>
    <mergeCell ref="G40:H40"/>
    <mergeCell ref="A42:D43"/>
  </mergeCells>
  <printOptions horizontalCentered="1"/>
  <pageMargins left="0" right="0" top="0" bottom="0.25" header="0.3" footer="0.3"/>
  <pageSetup paperSize="9" scale="7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HVAC</vt:lpstr>
      <vt:lpstr>HVAC!Print_Area</vt:lpstr>
      <vt:lpstr>HVAC!Print_Titles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2022-10-20T10:02:12Z</dcterms:modified>
</cp:coreProperties>
</file>