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Sheet1!$A$1:$F$39</definedName>
    <definedName name="_xlnm.Print_Titles" localSheetId="0">Sheet1!$13:$14</definedName>
  </definedNames>
  <calcPr calcId="152511"/>
</workbook>
</file>

<file path=xl/calcChain.xml><?xml version="1.0" encoding="utf-8"?>
<calcChain xmlns="http://schemas.openxmlformats.org/spreadsheetml/2006/main">
  <c r="G41" i="1" l="1"/>
  <c r="F42" i="1" l="1"/>
  <c r="F40" i="1"/>
  <c r="F41" i="1" s="1"/>
  <c r="F43" i="1" s="1"/>
  <c r="F39" i="1"/>
  <c r="K32" i="1" l="1"/>
  <c r="F28" i="1" l="1"/>
  <c r="F21" i="1" l="1"/>
  <c r="F19" i="1" l="1"/>
  <c r="F20" i="1"/>
  <c r="F29" i="1"/>
  <c r="F27" i="1"/>
  <c r="F26" i="1"/>
  <c r="F25" i="1"/>
  <c r="F24" i="1"/>
  <c r="F23" i="1"/>
  <c r="F17" i="1"/>
  <c r="F16" i="1"/>
  <c r="F15" i="1" l="1"/>
  <c r="F30" i="1" s="1"/>
  <c r="F31" i="1" l="1"/>
  <c r="F32" i="1" l="1"/>
  <c r="F34" i="1" s="1"/>
  <c r="K43" i="1"/>
  <c r="K38" i="1" l="1"/>
  <c r="K39" i="1" l="1"/>
  <c r="K40" i="1" s="1"/>
  <c r="K33" i="1"/>
  <c r="K34" i="1" s="1"/>
  <c r="K41" i="1" l="1"/>
  <c r="K42" i="1" s="1"/>
  <c r="K44" i="1" s="1"/>
  <c r="K47" i="1" s="1"/>
</calcChain>
</file>

<file path=xl/sharedStrings.xml><?xml version="1.0" encoding="utf-8"?>
<sst xmlns="http://schemas.openxmlformats.org/spreadsheetml/2006/main" count="58" uniqueCount="48">
  <si>
    <t>S. #</t>
  </si>
  <si>
    <t>Description</t>
  </si>
  <si>
    <t>Unit</t>
  </si>
  <si>
    <t>Qty</t>
  </si>
  <si>
    <t>Amount</t>
  </si>
  <si>
    <t>Thanking you,</t>
  </si>
  <si>
    <t>Rate</t>
  </si>
  <si>
    <t>Total Amount Rs</t>
  </si>
  <si>
    <t>Job</t>
  </si>
  <si>
    <t>Sqft</t>
  </si>
  <si>
    <t>Supply and installation of hangers &amp; supports complete in all respect.</t>
  </si>
  <si>
    <t>Testing &amp; comissioning of system.</t>
  </si>
  <si>
    <t>Nos</t>
  </si>
  <si>
    <t>Supply, Installation, testing &amp; Commissioning of medium/low pressure G.I. sheet metal ducting  (22 SWG) for air ducting, plenums and other sheet fabrications complete in all respect as per drawings.</t>
  </si>
  <si>
    <t>Rft</t>
  </si>
  <si>
    <t>Supply, Installation, testing &amp; Commissioning of Diffusers, Louvers and Grilles complete in all respect</t>
  </si>
  <si>
    <t xml:space="preserve">a) VCD </t>
  </si>
  <si>
    <t>b) Fire Damper</t>
  </si>
  <si>
    <t>Air balancing of entire system</t>
  </si>
  <si>
    <t>Supply, Installation, testing &amp; Commissioning of dampers complete in all respect as per drawings.</t>
  </si>
  <si>
    <t>Supply, Installation  &amp; Commissioning of  Glass wool insulation of 25mm thickness for supply and return air ducts complete in all respect as per drawings.</t>
  </si>
  <si>
    <t>Supply &amp; installation of Flexible duct connector for supply and return air.</t>
  </si>
  <si>
    <t>Supply and installation of Sound liner complete with all respect in supply &amp; return air ducts. (Aeroflex 12mm NBR)</t>
  </si>
  <si>
    <t>M/S Dawat-e-Hadiyah Burhani Mahal</t>
  </si>
  <si>
    <t>Mciver Road, Karachi</t>
  </si>
  <si>
    <t>SST Tax 13%</t>
  </si>
  <si>
    <t>Grand Total Amount Rs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</si>
  <si>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</si>
  <si>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</si>
  <si>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</si>
  <si>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</si>
  <si>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</si>
  <si>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</si>
  <si>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</si>
  <si>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</si>
  <si>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</si>
  <si>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</si>
  <si>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Received 40% advance</t>
  </si>
  <si>
    <t>Bill for The North Walk Shopping Mall</t>
  </si>
  <si>
    <t>Attn: Mr. Hussain Bharmal</t>
  </si>
  <si>
    <t>Net Payable Amount Rs</t>
  </si>
  <si>
    <t>Installation of thermostat including control wiring.</t>
  </si>
  <si>
    <t xml:space="preserve">Installation of Jet Diffuser 250mm Dia </t>
  </si>
  <si>
    <t>Installation of Jet Diffuser 350mm Dia</t>
  </si>
  <si>
    <t>a) Return air grills</t>
  </si>
  <si>
    <t>PS/TNW/306/05/22</t>
  </si>
  <si>
    <t>Less 7.5%</t>
  </si>
  <si>
    <t>Less 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</si>
</sst>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  <numFmt numFmtId="167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11" fillId="0" borderId="2" xfId="1" applyNumberFormat="1" applyFont="1" applyBorder="1" applyAlignment="1">
      <alignment vertical="center"/>
    </xf>
    <xf numFmtId="0" fontId="12" fillId="0" borderId="0" xfId="0" applyFont="1" applyBorder="1" applyAlignment="1"/>
    <xf numFmtId="164" fontId="11" fillId="0" borderId="4" xfId="1" applyNumberFormat="1" applyFont="1" applyBorder="1" applyAlignment="1">
      <alignment vertical="center"/>
    </xf>
    <xf numFmtId="165" fontId="2" fillId="0" borderId="0" xfId="0" applyNumberFormat="1" applyFont="1"/>
    <xf numFmtId="43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6" fontId="2" fillId="0" borderId="2" xfId="0" applyNumberFormat="1" applyFont="1" applyBorder="1" applyAlignment="1"/>
    <xf numFmtId="164" fontId="2" fillId="0" borderId="2" xfId="0" applyNumberFormat="1" applyFont="1" applyBorder="1"/>
    <xf numFmtId="164" fontId="3" fillId="0" borderId="3" xfId="1" applyNumberFormat="1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 wrapText="1"/>
    </xf>
    <xf numFmtId="164" fontId="10" fillId="0" borderId="7" xfId="1" applyNumberFormat="1" applyFont="1" applyBorder="1" applyAlignment="1">
      <alignment vertical="center"/>
    </xf>
    <xf numFmtId="167" fontId="6" fillId="0" borderId="0" xfId="1" applyNumberFormat="1" applyFont="1"/>
    <xf numFmtId="0" fontId="13" fillId="0" borderId="0" xfId="0" applyFont="1" applyAlignment="1">
      <alignment horizontal="left" vertical="center"/>
    </xf>
    <xf numFmtId="43" fontId="2" fillId="0" borderId="2" xfId="1" applyNumberFormat="1" applyFont="1" applyBorder="1"/>
    <xf numFmtId="164" fontId="14" fillId="0" borderId="0" xfId="1" applyNumberFormat="1" applyFont="1" applyFill="1" applyBorder="1" applyAlignment="1">
      <alignment horizontal="left" vertical="center"/>
    </xf>
    <xf numFmtId="43" fontId="14" fillId="0" borderId="0" xfId="1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164" fontId="14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436245</xdr:colOff>
      <xdr:row>6</xdr:row>
      <xdr:rowOff>0</xdr:rowOff>
    </xdr:from>
    <xdr:to>
      <xdr:col>13</xdr:col>
      <xdr:colOff>49530</xdr:colOff>
      <xdr:row>11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5895" y="97155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373382</xdr:colOff>
      <xdr:row>34</xdr:row>
      <xdr:rowOff>0</xdr:rowOff>
    </xdr:from>
    <xdr:to>
      <xdr:col>8</xdr:col>
      <xdr:colOff>247810</xdr:colOff>
      <xdr:row>36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495180</xdr:colOff>
      <xdr:row>47</xdr:row>
      <xdr:rowOff>66675</xdr:rowOff>
    </xdr:from>
    <xdr:to>
      <xdr:col>7</xdr:col>
      <xdr:colOff>553048</xdr:colOff>
      <xdr:row>49</xdr:row>
      <xdr:rowOff>200025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505" y="13496925"/>
          <a:ext cx="648418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1058545</xdr:colOff>
      <xdr:row>1</xdr:row>
      <xdr:rowOff>107446</xdr:rowOff>
    </xdr:from>
    <xdr:to>
      <xdr:col>13</xdr:col>
      <xdr:colOff>453708</xdr:colOff>
      <xdr:row>3</xdr:row>
      <xdr:rowOff>145545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9183370" y="345571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140970</xdr:colOff>
      <xdr:row>0</xdr:row>
      <xdr:rowOff>219075</xdr:rowOff>
    </xdr:from>
    <xdr:to>
      <xdr:col>8</xdr:col>
      <xdr:colOff>1001395</xdr:colOff>
      <xdr:row>3</xdr:row>
      <xdr:rowOff>212742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265795" y="21907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374650</xdr:colOff>
      <xdr:row>15</xdr:row>
      <xdr:rowOff>145546</xdr:rowOff>
    </xdr:from>
    <xdr:to>
      <xdr:col>15</xdr:col>
      <xdr:colOff>74613</xdr:colOff>
      <xdr:row>15</xdr:row>
      <xdr:rowOff>659895</xdr:rowOff>
    </xdr:to>
    <xdr:sp macro="" textlink="">
      <xdr:nvSpPr>
        <xdr:cNvPr id="7" name="Text Box 69"/>
        <xdr:cNvSpPr txBox="1">
          <a:spLocks noChangeArrowheads="1"/>
        </xdr:cNvSpPr>
      </xdr:nvSpPr>
      <xdr:spPr bwMode="auto">
        <a:xfrm>
          <a:off x="9985375" y="4165096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990600</xdr:colOff>
      <xdr:row>14</xdr:row>
      <xdr:rowOff>819150</xdr:rowOff>
    </xdr:from>
    <xdr:to>
      <xdr:col>9</xdr:col>
      <xdr:colOff>365125</xdr:colOff>
      <xdr:row>15</xdr:row>
      <xdr:rowOff>669942</xdr:rowOff>
    </xdr:to>
    <xdr:pic>
      <xdr:nvPicPr>
        <xdr:cNvPr id="8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115425" y="398145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2305050</xdr:colOff>
      <xdr:row>43</xdr:row>
      <xdr:rowOff>123826</xdr:rowOff>
    </xdr:from>
    <xdr:to>
      <xdr:col>1</xdr:col>
      <xdr:colOff>3076575</xdr:colOff>
      <xdr:row>46</xdr:row>
      <xdr:rowOff>19051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2201526"/>
          <a:ext cx="77152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47"/>
  <sheetViews>
    <sheetView tabSelected="1" topLeftCell="A28" zoomScaleNormal="100" workbookViewId="0">
      <selection activeCell="F48" sqref="F48"/>
    </sheetView>
  </sheetViews>
  <sheetFormatPr defaultColWidth="8.85546875" defaultRowHeight="18.75" x14ac:dyDescent="0.3"/>
  <cols>
    <col min="1" max="1" width="4.85546875" style="1" customWidth="1"/>
    <col min="2" max="2" width="59.85546875" style="2" customWidth="1"/>
    <col min="3" max="3" width="6.140625" style="1" bestFit="1" customWidth="1"/>
    <col min="4" max="4" width="7" style="1" customWidth="1"/>
    <col min="5" max="5" width="9.42578125" style="1" customWidth="1"/>
    <col min="6" max="6" width="14.5703125" style="3" bestFit="1" customWidth="1"/>
    <col min="7" max="7" width="11" style="2" bestFit="1" customWidth="1"/>
    <col min="8" max="8" width="11.140625" style="2" bestFit="1" customWidth="1"/>
    <col min="9" max="9" width="22.28515625" style="2" customWidth="1"/>
    <col min="10" max="10" width="8.85546875" style="2"/>
    <col min="11" max="11" width="16" style="2" bestFit="1" customWidth="1"/>
    <col min="12" max="12" width="8.85546875" style="2"/>
    <col min="13" max="13" width="18.28515625" style="2" bestFit="1" customWidth="1"/>
    <col min="14" max="16384" width="8.85546875" style="2"/>
  </cols>
  <sheetData>
    <row r="7" spans="1:11" x14ac:dyDescent="0.3">
      <c r="A7" s="40" t="s">
        <v>45</v>
      </c>
      <c r="B7" s="40"/>
      <c r="F7" s="31">
        <v>44692</v>
      </c>
    </row>
    <row r="8" spans="1:11" x14ac:dyDescent="0.3">
      <c r="A8" s="9" t="s">
        <v>23</v>
      </c>
      <c r="B8" s="9"/>
      <c r="F8" s="2"/>
    </row>
    <row r="9" spans="1:11" x14ac:dyDescent="0.3">
      <c r="A9" s="9" t="s">
        <v>24</v>
      </c>
      <c r="B9" s="9"/>
      <c r="F9" s="2"/>
    </row>
    <row r="10" spans="1:11" ht="7.5" customHeight="1" x14ac:dyDescent="0.3">
      <c r="A10" s="9"/>
      <c r="B10" s="9"/>
      <c r="F10" s="2"/>
    </row>
    <row r="11" spans="1:11" s="8" customFormat="1" ht="21" x14ac:dyDescent="0.35">
      <c r="A11" s="39" t="s">
        <v>39</v>
      </c>
      <c r="B11" s="39"/>
      <c r="C11" s="39"/>
      <c r="D11" s="39"/>
      <c r="E11" s="39"/>
      <c r="F11" s="39"/>
    </row>
    <row r="12" spans="1:11" s="8" customFormat="1" ht="3" customHeight="1" x14ac:dyDescent="0.35">
      <c r="A12" s="39"/>
      <c r="B12" s="39"/>
      <c r="C12" s="39"/>
      <c r="D12" s="39"/>
      <c r="E12" s="39"/>
      <c r="F12" s="39"/>
    </row>
    <row r="13" spans="1:11" s="8" customFormat="1" ht="30.6" customHeight="1" x14ac:dyDescent="0.35">
      <c r="A13" s="39" t="s">
        <v>38</v>
      </c>
      <c r="B13" s="39"/>
      <c r="C13" s="39"/>
      <c r="D13" s="39"/>
      <c r="E13" s="39"/>
      <c r="F13" s="39"/>
    </row>
    <row r="14" spans="1:11" x14ac:dyDescent="0.3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6</v>
      </c>
      <c r="F14" s="14" t="s">
        <v>4</v>
      </c>
    </row>
    <row r="15" spans="1:11" ht="67.5" customHeight="1" x14ac:dyDescent="0.3">
      <c r="A15" s="10">
        <v>1</v>
      </c>
      <c r="B15" s="11" t="s">
        <v>13</v>
      </c>
      <c r="C15" s="10" t="s">
        <v>9</v>
      </c>
      <c r="D15" s="10">
        <v>1320</v>
      </c>
      <c r="E15" s="12">
        <v>280</v>
      </c>
      <c r="F15" s="12">
        <f t="shared" ref="F15:F19" si="0">E15*D15</f>
        <v>369600</v>
      </c>
      <c r="H15" s="15"/>
      <c r="I15" s="15"/>
      <c r="J15" s="15"/>
      <c r="K15" s="15"/>
    </row>
    <row r="16" spans="1:11" ht="57" customHeight="1" x14ac:dyDescent="0.3">
      <c r="A16" s="10">
        <v>2</v>
      </c>
      <c r="B16" s="11" t="s">
        <v>20</v>
      </c>
      <c r="C16" s="10" t="s">
        <v>9</v>
      </c>
      <c r="D16" s="10">
        <v>1320</v>
      </c>
      <c r="E16" s="12">
        <v>150</v>
      </c>
      <c r="F16" s="12">
        <f t="shared" si="0"/>
        <v>198000</v>
      </c>
      <c r="H16" s="15"/>
      <c r="I16" s="15"/>
      <c r="J16" s="15"/>
      <c r="K16" s="15"/>
    </row>
    <row r="17" spans="1:13" ht="34.5" x14ac:dyDescent="0.3">
      <c r="A17" s="10">
        <v>3</v>
      </c>
      <c r="B17" s="11" t="s">
        <v>21</v>
      </c>
      <c r="C17" s="10" t="s">
        <v>14</v>
      </c>
      <c r="D17" s="10">
        <v>40</v>
      </c>
      <c r="E17" s="12">
        <v>750</v>
      </c>
      <c r="F17" s="12">
        <f t="shared" si="0"/>
        <v>30000</v>
      </c>
      <c r="H17" s="15"/>
      <c r="I17" s="15"/>
      <c r="J17" s="15"/>
      <c r="K17" s="15"/>
    </row>
    <row r="18" spans="1:13" ht="35.25" customHeight="1" x14ac:dyDescent="0.3">
      <c r="A18" s="10">
        <v>4</v>
      </c>
      <c r="B18" s="11" t="s">
        <v>15</v>
      </c>
      <c r="C18" s="10"/>
      <c r="D18" s="10"/>
      <c r="E18" s="12"/>
      <c r="F18" s="12"/>
      <c r="H18" s="15"/>
      <c r="I18" s="15"/>
      <c r="J18" s="15"/>
      <c r="K18" s="15"/>
    </row>
    <row r="19" spans="1:13" x14ac:dyDescent="0.3">
      <c r="A19" s="10"/>
      <c r="B19" s="11" t="s">
        <v>44</v>
      </c>
      <c r="C19" s="10" t="s">
        <v>9</v>
      </c>
      <c r="D19" s="10">
        <v>24</v>
      </c>
      <c r="E19" s="12">
        <v>3687.5</v>
      </c>
      <c r="F19" s="12">
        <f t="shared" si="0"/>
        <v>88500</v>
      </c>
      <c r="H19" s="15"/>
      <c r="I19" s="15"/>
      <c r="J19" s="15"/>
      <c r="K19" s="15"/>
    </row>
    <row r="20" spans="1:13" x14ac:dyDescent="0.3">
      <c r="A20" s="10">
        <v>5</v>
      </c>
      <c r="B20" s="11" t="s">
        <v>42</v>
      </c>
      <c r="C20" s="10" t="s">
        <v>12</v>
      </c>
      <c r="D20" s="10">
        <v>9</v>
      </c>
      <c r="E20" s="12">
        <v>1000</v>
      </c>
      <c r="F20" s="12">
        <f>E20*D20</f>
        <v>9000</v>
      </c>
      <c r="H20" s="15"/>
      <c r="I20" s="15"/>
      <c r="J20" s="15"/>
      <c r="K20" s="15"/>
    </row>
    <row r="21" spans="1:13" x14ac:dyDescent="0.3">
      <c r="A21" s="10">
        <v>6</v>
      </c>
      <c r="B21" s="11" t="s">
        <v>43</v>
      </c>
      <c r="C21" s="10" t="s">
        <v>12</v>
      </c>
      <c r="D21" s="10">
        <v>15</v>
      </c>
      <c r="E21" s="12">
        <v>1500</v>
      </c>
      <c r="F21" s="12">
        <f>E21*D21</f>
        <v>22500</v>
      </c>
      <c r="H21" s="15"/>
      <c r="I21" s="15"/>
      <c r="J21" s="15"/>
      <c r="K21" s="15"/>
    </row>
    <row r="22" spans="1:13" ht="34.5" x14ac:dyDescent="0.3">
      <c r="A22" s="10">
        <v>7</v>
      </c>
      <c r="B22" s="11" t="s">
        <v>19</v>
      </c>
      <c r="C22" s="10"/>
      <c r="D22" s="10"/>
      <c r="E22" s="12"/>
      <c r="F22" s="12"/>
      <c r="H22" s="15"/>
      <c r="I22" s="15"/>
      <c r="J22" s="15"/>
      <c r="K22" s="15"/>
    </row>
    <row r="23" spans="1:13" x14ac:dyDescent="0.3">
      <c r="A23" s="10"/>
      <c r="B23" s="11" t="s">
        <v>16</v>
      </c>
      <c r="C23" s="10" t="s">
        <v>9</v>
      </c>
      <c r="D23" s="10">
        <v>15</v>
      </c>
      <c r="E23" s="12">
        <v>4000</v>
      </c>
      <c r="F23" s="12">
        <f t="shared" ref="F23:F29" si="1">E23*D23</f>
        <v>60000</v>
      </c>
      <c r="H23" s="15"/>
      <c r="I23" s="15"/>
      <c r="J23" s="15"/>
      <c r="K23" s="15"/>
    </row>
    <row r="24" spans="1:13" x14ac:dyDescent="0.3">
      <c r="A24" s="10"/>
      <c r="B24" s="11" t="s">
        <v>17</v>
      </c>
      <c r="C24" s="10" t="s">
        <v>9</v>
      </c>
      <c r="D24" s="10">
        <v>15</v>
      </c>
      <c r="E24" s="12">
        <v>5000</v>
      </c>
      <c r="F24" s="12">
        <f t="shared" si="1"/>
        <v>75000</v>
      </c>
      <c r="H24" s="15"/>
      <c r="I24" s="15"/>
      <c r="J24" s="15"/>
      <c r="K24" s="15"/>
    </row>
    <row r="25" spans="1:13" ht="38.25" customHeight="1" x14ac:dyDescent="0.3">
      <c r="A25" s="10">
        <v>8</v>
      </c>
      <c r="B25" s="11" t="s">
        <v>22</v>
      </c>
      <c r="C25" s="10" t="s">
        <v>9</v>
      </c>
      <c r="D25" s="10">
        <v>200</v>
      </c>
      <c r="E25" s="12">
        <v>200</v>
      </c>
      <c r="F25" s="12">
        <f t="shared" si="1"/>
        <v>40000</v>
      </c>
      <c r="H25" s="15"/>
      <c r="I25" s="15"/>
      <c r="J25" s="15"/>
      <c r="K25" s="15"/>
    </row>
    <row r="26" spans="1:13" ht="34.5" x14ac:dyDescent="0.3">
      <c r="A26" s="10">
        <v>9</v>
      </c>
      <c r="B26" s="11" t="s">
        <v>10</v>
      </c>
      <c r="C26" s="10" t="s">
        <v>8</v>
      </c>
      <c r="D26" s="10">
        <v>1</v>
      </c>
      <c r="E26" s="12">
        <v>45000</v>
      </c>
      <c r="F26" s="12">
        <f t="shared" si="1"/>
        <v>45000</v>
      </c>
      <c r="H26" s="15"/>
      <c r="I26" s="15"/>
      <c r="J26" s="15"/>
      <c r="K26" s="15"/>
    </row>
    <row r="27" spans="1:13" x14ac:dyDescent="0.3">
      <c r="A27" s="10">
        <v>10</v>
      </c>
      <c r="B27" s="11" t="s">
        <v>18</v>
      </c>
      <c r="C27" s="10" t="s">
        <v>8</v>
      </c>
      <c r="D27" s="10">
        <v>3</v>
      </c>
      <c r="E27" s="12">
        <v>25000</v>
      </c>
      <c r="F27" s="12">
        <f t="shared" si="1"/>
        <v>75000</v>
      </c>
      <c r="H27" s="15"/>
      <c r="I27" s="15"/>
      <c r="J27" s="15"/>
      <c r="K27" s="15"/>
    </row>
    <row r="28" spans="1:13" x14ac:dyDescent="0.3">
      <c r="A28" s="10">
        <v>11</v>
      </c>
      <c r="B28" s="11" t="s">
        <v>11</v>
      </c>
      <c r="C28" s="10" t="s">
        <v>8</v>
      </c>
      <c r="D28" s="10">
        <v>3</v>
      </c>
      <c r="E28" s="12">
        <v>15000</v>
      </c>
      <c r="F28" s="12">
        <f t="shared" ref="F28" si="2">E28*D28</f>
        <v>45000</v>
      </c>
      <c r="H28" s="15"/>
      <c r="I28" s="15"/>
      <c r="J28" s="15"/>
      <c r="K28" s="15"/>
    </row>
    <row r="29" spans="1:13" ht="19.5" thickBot="1" x14ac:dyDescent="0.35">
      <c r="A29" s="28">
        <v>12</v>
      </c>
      <c r="B29" s="29" t="s">
        <v>41</v>
      </c>
      <c r="C29" s="28" t="s">
        <v>8</v>
      </c>
      <c r="D29" s="28">
        <v>3</v>
      </c>
      <c r="E29" s="30">
        <v>10000</v>
      </c>
      <c r="F29" s="30">
        <f t="shared" si="1"/>
        <v>30000</v>
      </c>
      <c r="H29" s="15"/>
      <c r="I29" s="15"/>
      <c r="J29" s="15"/>
      <c r="K29" s="15"/>
    </row>
    <row r="30" spans="1:13" ht="19.5" thickTop="1" x14ac:dyDescent="0.3">
      <c r="A30" s="38" t="s">
        <v>7</v>
      </c>
      <c r="B30" s="38"/>
      <c r="C30" s="38"/>
      <c r="D30" s="38"/>
      <c r="E30" s="38"/>
      <c r="F30" s="18">
        <f>SUM(F15:F29)</f>
        <v>1087600</v>
      </c>
    </row>
    <row r="31" spans="1:13" x14ac:dyDescent="0.3">
      <c r="A31" s="38" t="s">
        <v>25</v>
      </c>
      <c r="B31" s="38"/>
      <c r="C31" s="38"/>
      <c r="D31" s="38"/>
      <c r="E31" s="38"/>
      <c r="F31" s="16">
        <f>F30*13%</f>
        <v>141388</v>
      </c>
      <c r="I31" s="41" t="s">
        <v>30</v>
      </c>
      <c r="J31" s="41"/>
      <c r="K31" s="41"/>
      <c r="M31" s="15"/>
    </row>
    <row r="32" spans="1:13" x14ac:dyDescent="0.3">
      <c r="A32" s="38" t="s">
        <v>26</v>
      </c>
      <c r="B32" s="38"/>
      <c r="C32" s="38"/>
      <c r="D32" s="38"/>
      <c r="E32" s="38"/>
      <c r="F32" s="16">
        <f>F30+F31</f>
        <v>1228988</v>
      </c>
      <c r="I32" s="21" t="s">
        <v>28</v>
      </c>
      <c r="J32" s="22">
        <v>0.4</v>
      </c>
      <c r="K32" s="33">
        <f>F32*40%</f>
        <v>491595.2</v>
      </c>
      <c r="M32" s="19"/>
    </row>
    <row r="33" spans="1:13" x14ac:dyDescent="0.3">
      <c r="A33" s="38" t="s">
        <v>37</v>
      </c>
      <c r="B33" s="38"/>
      <c r="C33" s="38"/>
      <c r="D33" s="38"/>
      <c r="E33" s="38"/>
      <c r="F33" s="16">
        <v>491595</v>
      </c>
      <c r="G33" s="17"/>
      <c r="H33" s="17"/>
      <c r="I33" s="24" t="s">
        <v>29</v>
      </c>
      <c r="J33" s="25">
        <v>7.4999999999999997E-2</v>
      </c>
      <c r="K33" s="23">
        <f>K32*7.5%</f>
        <v>36869.64</v>
      </c>
      <c r="M33" s="20"/>
    </row>
    <row r="34" spans="1:13" ht="19.5" thickBot="1" x14ac:dyDescent="0.35">
      <c r="A34" s="38" t="s">
        <v>40</v>
      </c>
      <c r="B34" s="38"/>
      <c r="C34" s="38"/>
      <c r="D34" s="38"/>
      <c r="E34" s="38"/>
      <c r="F34" s="27">
        <f>F32-F33</f>
        <v>737393</v>
      </c>
      <c r="I34" s="36" t="s">
        <v>31</v>
      </c>
      <c r="J34" s="37"/>
      <c r="K34" s="23">
        <f>K32-K33</f>
        <v>454725.56</v>
      </c>
      <c r="M34" s="20"/>
    </row>
    <row r="35" spans="1:13" ht="19.5" thickTop="1" x14ac:dyDescent="0.3">
      <c r="A35" s="4" t="s">
        <v>5</v>
      </c>
      <c r="B35" s="5"/>
      <c r="K35" s="20"/>
      <c r="M35" s="20"/>
    </row>
    <row r="36" spans="1:13" ht="3.75" customHeight="1" x14ac:dyDescent="0.3">
      <c r="A36" s="4"/>
      <c r="B36" s="5"/>
      <c r="H36" s="3"/>
      <c r="M36" s="20"/>
    </row>
    <row r="37" spans="1:13" x14ac:dyDescent="0.3">
      <c r="A37" s="32" t="s">
        <v>27</v>
      </c>
      <c r="B37" s="5"/>
    </row>
    <row r="38" spans="1:13" x14ac:dyDescent="0.3">
      <c r="A38" s="4"/>
      <c r="B38" s="4"/>
      <c r="I38" s="21" t="s">
        <v>32</v>
      </c>
      <c r="J38" s="21"/>
      <c r="K38" s="26">
        <f>F32</f>
        <v>1228988</v>
      </c>
    </row>
    <row r="39" spans="1:13" x14ac:dyDescent="0.3">
      <c r="A39" s="6"/>
      <c r="B39" s="7"/>
      <c r="E39" s="34"/>
      <c r="F39" s="34">
        <f>F34</f>
        <v>737393</v>
      </c>
      <c r="I39" s="21" t="s">
        <v>33</v>
      </c>
      <c r="J39" s="21"/>
      <c r="K39" s="26">
        <f>K32</f>
        <v>491595.2</v>
      </c>
    </row>
    <row r="40" spans="1:13" x14ac:dyDescent="0.3">
      <c r="E40" s="34" t="s">
        <v>46</v>
      </c>
      <c r="F40" s="34">
        <f>F39*7.5%</f>
        <v>55304.474999999999</v>
      </c>
      <c r="I40" s="21" t="s">
        <v>34</v>
      </c>
      <c r="J40" s="21"/>
      <c r="K40" s="26">
        <f>K38-K39</f>
        <v>737392.8</v>
      </c>
      <c r="M40" s="15"/>
    </row>
    <row r="41" spans="1:13" x14ac:dyDescent="0.3">
      <c r="E41" s="34"/>
      <c r="F41" s="34">
        <f>F39-F40</f>
        <v>682088.52500000002</v>
      </c>
      <c r="G41" s="42">
        <f>F31*80%</f>
        <v>113110.40000000001</v>
      </c>
      <c r="I41" s="21" t="s">
        <v>35</v>
      </c>
      <c r="J41" s="21"/>
      <c r="K41" s="23">
        <f>K40*7.5%</f>
        <v>55304.46</v>
      </c>
    </row>
    <row r="42" spans="1:13" x14ac:dyDescent="0.3">
      <c r="E42" s="34" t="s">
        <v>47</v>
      </c>
      <c r="F42" s="35">
        <f>F31*20%</f>
        <v>28277.600000000002</v>
      </c>
      <c r="I42" s="21" t="s">
        <v>34</v>
      </c>
      <c r="J42" s="21"/>
      <c r="K42" s="26">
        <f>K40-K41</f>
        <v>682088.34000000008</v>
      </c>
    </row>
    <row r="43" spans="1:13" x14ac:dyDescent="0.3">
      <c r="E43" s="34"/>
      <c r="F43" s="34">
        <f>F41-F42</f>
        <v>653810.92500000005</v>
      </c>
      <c r="I43" s="21" t="s">
        <v>36</v>
      </c>
      <c r="J43" s="21"/>
      <c r="K43" s="23">
        <f>F31*20%</f>
        <v>28277.600000000002</v>
      </c>
    </row>
    <row r="44" spans="1:13" x14ac:dyDescent="0.3">
      <c r="I44" s="21"/>
      <c r="J44" s="21"/>
      <c r="K44" s="23">
        <f>K42-K43</f>
        <v>653810.74000000011</v>
      </c>
    </row>
    <row r="47" spans="1:13" x14ac:dyDescent="0.3">
      <c r="K47" s="15">
        <f>K44+K34</f>
        <v>1108536.3</v>
      </c>
    </row>
  </sheetData>
  <mergeCells count="11">
    <mergeCell ref="A7:B7"/>
    <mergeCell ref="A11:F11"/>
    <mergeCell ref="A12:F12"/>
    <mergeCell ref="A30:E30"/>
    <mergeCell ref="I31:K31"/>
    <mergeCell ref="I34:J34"/>
    <mergeCell ref="A31:E31"/>
    <mergeCell ref="A32:E32"/>
    <mergeCell ref="A13:F13"/>
    <mergeCell ref="A33:E33"/>
    <mergeCell ref="A34:E34"/>
  </mergeCells>
  <printOptions horizontalCentered="1"/>
  <pageMargins left="0" right="0" top="0.5" bottom="0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2022-05-21T05:49:44Z</dcterms:modified>
</cp:coreProperties>
</file>