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Print_Area" localSheetId="0">Sheet1!$A$1:$F$58</definedName>
    <definedName name="_xlnm.Print_Titles" localSheetId="0">Sheet1!$10:$15</definedName>
  </definedNames>
  <calcPr calcId="152511" iterate="1" calcOnSave="0"/>
</workbook>
</file>

<file path=xl/calcChain.xml><?xml version="1.0" encoding="utf-8"?>
<calcChain xmlns="http://schemas.openxmlformats.org/spreadsheetml/2006/main">
  <c r="K68" i="1" l="1"/>
  <c r="K66" i="1"/>
  <c r="K65" i="1"/>
  <c r="K64" i="1"/>
  <c r="K63" i="1"/>
  <c r="K56" i="1"/>
  <c r="K57" i="1" s="1"/>
  <c r="K55" i="1"/>
  <c r="K67" i="1" l="1"/>
  <c r="K69" i="1" s="1"/>
  <c r="K72" i="1" s="1"/>
  <c r="F52" i="1"/>
  <c r="F51" i="1"/>
  <c r="F50" i="1"/>
  <c r="F49" i="1"/>
  <c r="F48" i="1"/>
  <c r="F41" i="1"/>
  <c r="F37" i="1"/>
  <c r="F53" i="1" l="1"/>
  <c r="F54" i="1" s="1"/>
  <c r="F55" i="1" s="1"/>
  <c r="F40" i="1"/>
  <c r="F30" i="1" l="1"/>
  <c r="F29" i="1"/>
  <c r="F20" i="1"/>
  <c r="F19" i="1"/>
  <c r="F17" i="1"/>
  <c r="F22" i="1" l="1"/>
  <c r="F26" i="1"/>
  <c r="F38" i="1" l="1"/>
  <c r="F39" i="1"/>
  <c r="F31" i="1"/>
  <c r="F28" i="1"/>
  <c r="F27" i="1"/>
  <c r="F25" i="1"/>
  <c r="F23" i="1"/>
  <c r="F18" i="1"/>
  <c r="F42" i="1" l="1"/>
  <c r="F43" i="1" s="1"/>
  <c r="F44" i="1" s="1"/>
  <c r="F16" i="1"/>
  <c r="F32" i="1" l="1"/>
  <c r="F33" i="1" s="1"/>
  <c r="F34" i="1" s="1"/>
</calcChain>
</file>

<file path=xl/sharedStrings.xml><?xml version="1.0" encoding="utf-8"?>
<sst xmlns="http://schemas.openxmlformats.org/spreadsheetml/2006/main" count="96" uniqueCount="58">
  <si>
    <t>S. #</t>
  </si>
  <si>
    <t>Description</t>
  </si>
  <si>
    <t>Unit</t>
  </si>
  <si>
    <t>Qty</t>
  </si>
  <si>
    <t>Amount</t>
  </si>
  <si>
    <t>Rate</t>
  </si>
  <si>
    <t>Job</t>
  </si>
  <si>
    <t>Total Amount Rs</t>
  </si>
  <si>
    <t>Nos</t>
  </si>
  <si>
    <t>No</t>
  </si>
  <si>
    <t>SST 13%</t>
  </si>
  <si>
    <t>Attn: Mr. Muhammad</t>
  </si>
  <si>
    <t>Sqft</t>
  </si>
  <si>
    <t>For PIONEER SERVICES.</t>
  </si>
  <si>
    <t>Grand Total Amount Rs</t>
  </si>
  <si>
    <t>Sqin</t>
  </si>
  <si>
    <t>Rft</t>
  </si>
  <si>
    <t>Supply &amp; installation of Flexible duct connector for supply and return air.</t>
  </si>
  <si>
    <t>Supply and installation of Sound liner complete with all respect in supply &amp; return air ducts. (Aeroflex 12mm NBR)</t>
  </si>
  <si>
    <t>Supply, Installation, testing &amp; Commissioning of dampers complete in all respect as per drawings.</t>
  </si>
  <si>
    <t>1) Volume control dampers.</t>
  </si>
  <si>
    <t>2) Fire Damper</t>
  </si>
  <si>
    <t>Supply, Installation, testing &amp; Commissioning of Diffusers, Louvers and Grilles complete in all respect</t>
  </si>
  <si>
    <t>1) Diffusers (15 x 15)</t>
  </si>
  <si>
    <t>Supply and installation of hangers and supports complete in all respect.</t>
  </si>
  <si>
    <t>2) Fresh air intake louwer with filter (10 x 16)</t>
  </si>
  <si>
    <t>3) Return air linear bar grill.</t>
  </si>
  <si>
    <t>Shop / as built drawings.</t>
  </si>
  <si>
    <t>Air balancing of entire system</t>
  </si>
  <si>
    <t>Testing &amp; commissioning of system</t>
  </si>
  <si>
    <t>Supply &amp; Installation of G.I. sheet metal ducting (22 SWG) for air ducting, plenums and other sheet fabrications complete in all respect as per drawings.</t>
  </si>
  <si>
    <t>Supply &amp; Installation of Glass wool insulation 25mm thick for supply air ducts complete in all respect as per drawings.</t>
  </si>
  <si>
    <t>Supply, Installation, testing &amp; Commissioning of pre-insulated phenolic foam ducting complete in all respect as per drawings.</t>
  </si>
  <si>
    <t>Supply &amp; installation of Flexible duct connector for packaged units supply and return air connection.</t>
  </si>
  <si>
    <t>Ref # PES/306/07/21</t>
  </si>
  <si>
    <t>Quotation for pressurized Fan - Hydery Mall Karachi</t>
  </si>
  <si>
    <t xml:space="preserve">OPTION - 1 </t>
  </si>
  <si>
    <t>No.</t>
  </si>
  <si>
    <t>Supply &amp; Installation of G.I. sheet metal duct.</t>
  </si>
  <si>
    <t>Regging, lifting &amp; shifting of fan at required location.</t>
  </si>
  <si>
    <t xml:space="preserve">OPTION - 2 </t>
  </si>
  <si>
    <t>Supply &amp; Installation of 6000 CFM pressurized fan (centrifugal inline cabinet Plug fan double skinned with imported motor, rain protection lovers &amp; 2" thick G4 filter section with aluminium washable filters)</t>
  </si>
  <si>
    <t>Supply and installation of Egg crate grill (30 x 30)</t>
  </si>
  <si>
    <t>Total cost of each staircase</t>
  </si>
  <si>
    <t>03 Aug 2021</t>
  </si>
  <si>
    <t>This is reference of site visit and meeting held at site please find two options for supply &amp; installation of pressurized fan at staircase area.</t>
  </si>
  <si>
    <t>Supply &amp; Installation of G.I. sheet metal duct inlet / outlet connection including 1" thick aluminium filter, channel etc complete in all respect</t>
  </si>
  <si>
    <t>Supply &amp; Installation of 6000 CFM pressurized fan (Pressure die casted Tube Axial fan direct drive with imported motor &amp; fan protection wire mesh)</t>
  </si>
  <si>
    <t>Advance payment</t>
  </si>
  <si>
    <t>Advance</t>
  </si>
  <si>
    <t>Less Tax</t>
  </si>
  <si>
    <t>Cheque amount</t>
  </si>
  <si>
    <t>Gross amout</t>
  </si>
  <si>
    <t>received amount</t>
  </si>
  <si>
    <t>Net</t>
  </si>
  <si>
    <t>Less 20% SRB w/H</t>
  </si>
  <si>
    <t>Gross amount</t>
  </si>
  <si>
    <t>Less Tax 7%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</si>
</sst>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.5"/>
      <color theme="1"/>
      <name val="Calibri"/>
      <family val="2"/>
      <scheme val="minor"/>
    </font>
    <font>
      <b/>
      <sz val="12.5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64" fontId="2" fillId="0" borderId="0" xfId="1" applyNumberFormat="1" applyFont="1"/>
    <xf numFmtId="0" fontId="3" fillId="0" borderId="0" xfId="0" applyFont="1" applyBorder="1" applyAlignment="1">
      <alignment horizontal="right"/>
    </xf>
    <xf numFmtId="164" fontId="3" fillId="0" borderId="0" xfId="1" applyNumberFormat="1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4" fillId="0" borderId="0" xfId="0" applyFont="1"/>
    <xf numFmtId="0" fontId="8" fillId="0" borderId="0" xfId="0" applyFont="1"/>
    <xf numFmtId="0" fontId="5" fillId="0" borderId="0" xfId="0" applyFont="1" applyAlignment="1">
      <alignment horizontal="left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vertical="center" wrapText="1"/>
    </xf>
    <xf numFmtId="164" fontId="10" fillId="0" borderId="2" xfId="1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164" fontId="3" fillId="0" borderId="1" xfId="1" applyNumberFormat="1" applyFont="1" applyFill="1" applyBorder="1" applyAlignment="1">
      <alignment horizontal="center" vertical="center"/>
    </xf>
    <xf numFmtId="14" fontId="6" fillId="0" borderId="0" xfId="1" quotePrefix="1" applyNumberFormat="1" applyFont="1" applyAlignment="1">
      <alignment horizontal="right"/>
    </xf>
    <xf numFmtId="164" fontId="2" fillId="0" borderId="0" xfId="0" applyNumberFormat="1" applyFont="1"/>
    <xf numFmtId="43" fontId="2" fillId="0" borderId="0" xfId="0" applyNumberFormat="1" applyFont="1"/>
    <xf numFmtId="164" fontId="3" fillId="0" borderId="2" xfId="1" applyNumberFormat="1" applyFont="1" applyBorder="1" applyAlignment="1">
      <alignment vertical="center"/>
    </xf>
    <xf numFmtId="164" fontId="3" fillId="0" borderId="3" xfId="1" applyNumberFormat="1" applyFont="1" applyBorder="1" applyAlignment="1">
      <alignment vertical="center"/>
    </xf>
    <xf numFmtId="0" fontId="10" fillId="0" borderId="2" xfId="0" applyFont="1" applyFill="1" applyBorder="1" applyAlignment="1">
      <alignment horizontal="center" vertical="center"/>
    </xf>
    <xf numFmtId="164" fontId="3" fillId="0" borderId="1" xfId="1" applyNumberFormat="1" applyFont="1" applyBorder="1" applyAlignment="1">
      <alignment vertical="center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vertical="center" wrapText="1"/>
    </xf>
    <xf numFmtId="164" fontId="13" fillId="0" borderId="2" xfId="1" applyNumberFormat="1" applyFont="1" applyBorder="1" applyAlignment="1">
      <alignment vertical="center"/>
    </xf>
    <xf numFmtId="0" fontId="15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 wrapText="1"/>
    </xf>
    <xf numFmtId="0" fontId="11" fillId="0" borderId="0" xfId="0" applyFont="1" applyBorder="1" applyAlignment="1">
      <alignment horizontal="right" vertical="center"/>
    </xf>
    <xf numFmtId="0" fontId="10" fillId="0" borderId="0" xfId="0" applyFont="1" applyAlignment="1">
      <alignment horizontal="left" wrapText="1"/>
    </xf>
    <xf numFmtId="0" fontId="9" fillId="0" borderId="0" xfId="0" applyFont="1" applyAlignment="1">
      <alignment horizontal="left"/>
    </xf>
    <xf numFmtId="0" fontId="14" fillId="0" borderId="0" xfId="0" applyFont="1" applyBorder="1" applyAlignment="1">
      <alignment horizontal="right" vertical="center"/>
    </xf>
    <xf numFmtId="0" fontId="12" fillId="2" borderId="4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9" fontId="2" fillId="0" borderId="2" xfId="0" applyNumberFormat="1" applyFont="1" applyBorder="1"/>
    <xf numFmtId="164" fontId="2" fillId="0" borderId="2" xfId="1" applyNumberFormat="1" applyFont="1" applyBorder="1"/>
    <xf numFmtId="0" fontId="2" fillId="0" borderId="2" xfId="0" applyFont="1" applyBorder="1" applyAlignment="1"/>
    <xf numFmtId="165" fontId="2" fillId="0" borderId="2" xfId="0" applyNumberFormat="1" applyFont="1" applyBorder="1" applyAlignment="1"/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64" fontId="2" fillId="0" borderId="2" xfId="0" applyNumberFormat="1" applyFont="1" applyBorder="1"/>
    <xf numFmtId="43" fontId="2" fillId="0" borderId="7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1279525</xdr:colOff>
      <xdr:row>1</xdr:row>
      <xdr:rowOff>21721</xdr:rowOff>
    </xdr:from>
    <xdr:to>
      <xdr:col>5</xdr:col>
      <xdr:colOff>255588</xdr:colOff>
      <xdr:row>3</xdr:row>
      <xdr:rowOff>59820</xdr:rowOff>
    </xdr:to>
    <xdr:sp macro="" textlink="">
      <xdr:nvSpPr>
        <xdr:cNvPr id="4" name="Text Box 69"/>
        <xdr:cNvSpPr txBox="1">
          <a:spLocks noChangeArrowheads="1"/>
        </xdr:cNvSpPr>
      </xdr:nvSpPr>
      <xdr:spPr bwMode="auto">
        <a:xfrm>
          <a:off x="1603375" y="259846"/>
          <a:ext cx="4071938" cy="51434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36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</xdr:col>
      <xdr:colOff>400050</xdr:colOff>
      <xdr:row>0</xdr:row>
      <xdr:rowOff>142875</xdr:rowOff>
    </xdr:from>
    <xdr:to>
      <xdr:col>1</xdr:col>
      <xdr:colOff>1260475</xdr:colOff>
      <xdr:row>3</xdr:row>
      <xdr:rowOff>136542</xdr:rowOff>
    </xdr:to>
    <xdr:pic>
      <xdr:nvPicPr>
        <xdr:cNvPr id="5" name="Picture 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3900" y="142875"/>
          <a:ext cx="860425" cy="7080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50800</xdr:colOff>
      <xdr:row>55</xdr:row>
      <xdr:rowOff>228600</xdr:rowOff>
    </xdr:from>
    <xdr:to>
      <xdr:col>1</xdr:col>
      <xdr:colOff>672260</xdr:colOff>
      <xdr:row>58</xdr:row>
      <xdr:rowOff>0</xdr:rowOff>
    </xdr:to>
    <xdr:pic>
      <xdr:nvPicPr>
        <xdr:cNvPr id="6" name="Picture 146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4650" y="9925050"/>
          <a:ext cx="62146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373382</xdr:colOff>
      <xdr:row>57</xdr:row>
      <xdr:rowOff>104775</xdr:rowOff>
    </xdr:from>
    <xdr:to>
      <xdr:col>8</xdr:col>
      <xdr:colOff>247810</xdr:colOff>
      <xdr:row>59</xdr:row>
      <xdr:rowOff>85725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69532" y="10125075"/>
          <a:ext cx="617378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K72"/>
  <sheetViews>
    <sheetView tabSelected="1" topLeftCell="A51" zoomScaleNormal="100" workbookViewId="0">
      <selection activeCell="K68" sqref="K68"/>
    </sheetView>
  </sheetViews>
  <sheetFormatPr defaultColWidth="8.85546875" defaultRowHeight="18.75" x14ac:dyDescent="0.3"/>
  <cols>
    <col min="1" max="1" width="4.85546875" style="1" customWidth="1"/>
    <col min="2" max="2" width="58.7109375" style="2" customWidth="1"/>
    <col min="3" max="3" width="6.140625" style="1" bestFit="1" customWidth="1"/>
    <col min="4" max="4" width="6.42578125" style="1" bestFit="1" customWidth="1"/>
    <col min="5" max="5" width="11" style="1" customWidth="1"/>
    <col min="6" max="6" width="13.5703125" style="3" customWidth="1"/>
    <col min="7" max="7" width="10.85546875" style="2" bestFit="1" customWidth="1"/>
    <col min="8" max="8" width="11.140625" style="2" bestFit="1" customWidth="1"/>
    <col min="9" max="9" width="13" style="2" bestFit="1" customWidth="1"/>
    <col min="10" max="10" width="14.5703125" style="2" bestFit="1" customWidth="1"/>
    <col min="11" max="11" width="16" style="2" customWidth="1"/>
    <col min="12" max="12" width="12.7109375" style="2" bestFit="1" customWidth="1"/>
    <col min="13" max="16384" width="8.85546875" style="2"/>
  </cols>
  <sheetData>
    <row r="5" spans="1:6" ht="10.5" customHeight="1" x14ac:dyDescent="0.3"/>
    <row r="6" spans="1:6" x14ac:dyDescent="0.3">
      <c r="A6" s="31" t="s">
        <v>34</v>
      </c>
      <c r="B6" s="31"/>
      <c r="F6" s="17" t="s">
        <v>44</v>
      </c>
    </row>
    <row r="7" spans="1:6" ht="5.25" customHeight="1" x14ac:dyDescent="0.3">
      <c r="A7" s="11"/>
      <c r="B7" s="11"/>
      <c r="F7" s="2"/>
    </row>
    <row r="8" spans="1:6" s="10" customFormat="1" ht="21" x14ac:dyDescent="0.35">
      <c r="A8" s="28" t="s">
        <v>11</v>
      </c>
      <c r="B8" s="28"/>
      <c r="C8" s="28"/>
      <c r="D8" s="28"/>
      <c r="E8" s="28"/>
      <c r="F8" s="28"/>
    </row>
    <row r="9" spans="1:6" s="10" customFormat="1" ht="6.75" customHeight="1" x14ac:dyDescent="0.35">
      <c r="A9" s="28"/>
      <c r="B9" s="28"/>
      <c r="C9" s="28"/>
      <c r="D9" s="28"/>
      <c r="E9" s="28"/>
      <c r="F9" s="28"/>
    </row>
    <row r="10" spans="1:6" s="10" customFormat="1" ht="21" x14ac:dyDescent="0.35">
      <c r="A10" s="28" t="s">
        <v>35</v>
      </c>
      <c r="B10" s="28"/>
      <c r="C10" s="28"/>
      <c r="D10" s="28"/>
      <c r="E10" s="28"/>
      <c r="F10" s="28"/>
    </row>
    <row r="11" spans="1:6" ht="9" customHeight="1" x14ac:dyDescent="0.3"/>
    <row r="12" spans="1:6" ht="18.75" customHeight="1" x14ac:dyDescent="0.3">
      <c r="A12" s="30" t="s">
        <v>45</v>
      </c>
      <c r="B12" s="30"/>
      <c r="C12" s="30"/>
      <c r="D12" s="30"/>
      <c r="E12" s="30"/>
      <c r="F12" s="30"/>
    </row>
    <row r="13" spans="1:6" ht="23.25" customHeight="1" x14ac:dyDescent="0.3">
      <c r="A13" s="30"/>
      <c r="B13" s="30"/>
      <c r="C13" s="30"/>
      <c r="D13" s="30"/>
      <c r="E13" s="30"/>
      <c r="F13" s="30"/>
    </row>
    <row r="14" spans="1:6" ht="11.25" customHeight="1" x14ac:dyDescent="0.3"/>
    <row r="15" spans="1:6" hidden="1" x14ac:dyDescent="0.3">
      <c r="A15" s="15" t="s">
        <v>0</v>
      </c>
      <c r="B15" s="15" t="s">
        <v>1</v>
      </c>
      <c r="C15" s="15" t="s">
        <v>2</v>
      </c>
      <c r="D15" s="15" t="s">
        <v>3</v>
      </c>
      <c r="E15" s="15" t="s">
        <v>5</v>
      </c>
      <c r="F15" s="16" t="s">
        <v>4</v>
      </c>
    </row>
    <row r="16" spans="1:6" ht="51.75" hidden="1" x14ac:dyDescent="0.3">
      <c r="A16" s="12">
        <v>1</v>
      </c>
      <c r="B16" s="13" t="s">
        <v>30</v>
      </c>
      <c r="C16" s="12" t="s">
        <v>12</v>
      </c>
      <c r="D16" s="12">
        <v>480</v>
      </c>
      <c r="E16" s="14">
        <v>300</v>
      </c>
      <c r="F16" s="14">
        <f>E16*D16</f>
        <v>144000</v>
      </c>
    </row>
    <row r="17" spans="1:10" ht="51.75" hidden="1" x14ac:dyDescent="0.3">
      <c r="A17" s="12">
        <v>2</v>
      </c>
      <c r="B17" s="13" t="s">
        <v>31</v>
      </c>
      <c r="C17" s="12" t="s">
        <v>12</v>
      </c>
      <c r="D17" s="12">
        <v>480</v>
      </c>
      <c r="E17" s="14">
        <v>160</v>
      </c>
      <c r="F17" s="14">
        <f>E17*D17</f>
        <v>76800</v>
      </c>
    </row>
    <row r="18" spans="1:10" ht="51.75" hidden="1" x14ac:dyDescent="0.3">
      <c r="A18" s="12">
        <v>3</v>
      </c>
      <c r="B18" s="13" t="s">
        <v>32</v>
      </c>
      <c r="C18" s="12" t="s">
        <v>12</v>
      </c>
      <c r="D18" s="12">
        <v>1396</v>
      </c>
      <c r="E18" s="14">
        <v>365</v>
      </c>
      <c r="F18" s="14">
        <f>E18*D18</f>
        <v>509540</v>
      </c>
    </row>
    <row r="19" spans="1:10" ht="51.75" hidden="1" x14ac:dyDescent="0.3">
      <c r="A19" s="12">
        <v>4</v>
      </c>
      <c r="B19" s="13" t="s">
        <v>18</v>
      </c>
      <c r="C19" s="12" t="s">
        <v>12</v>
      </c>
      <c r="D19" s="12">
        <v>140</v>
      </c>
      <c r="E19" s="14">
        <v>225</v>
      </c>
      <c r="F19" s="14">
        <f>E19*D19</f>
        <v>31500</v>
      </c>
    </row>
    <row r="20" spans="1:10" ht="34.5" hidden="1" x14ac:dyDescent="0.3">
      <c r="A20" s="12">
        <v>5</v>
      </c>
      <c r="B20" s="13" t="s">
        <v>33</v>
      </c>
      <c r="C20" s="12" t="s">
        <v>16</v>
      </c>
      <c r="D20" s="12">
        <v>14</v>
      </c>
      <c r="E20" s="14">
        <v>750</v>
      </c>
      <c r="F20" s="14">
        <f>E20*D20</f>
        <v>10500</v>
      </c>
    </row>
    <row r="21" spans="1:10" ht="34.5" hidden="1" x14ac:dyDescent="0.3">
      <c r="A21" s="12">
        <v>6</v>
      </c>
      <c r="B21" s="13" t="s">
        <v>19</v>
      </c>
      <c r="C21" s="12"/>
      <c r="D21" s="12"/>
      <c r="E21" s="14"/>
      <c r="F21" s="14"/>
    </row>
    <row r="22" spans="1:10" hidden="1" x14ac:dyDescent="0.3">
      <c r="A22" s="12"/>
      <c r="B22" s="13" t="s">
        <v>20</v>
      </c>
      <c r="C22" s="12" t="s">
        <v>15</v>
      </c>
      <c r="D22" s="12">
        <v>1240</v>
      </c>
      <c r="E22" s="14">
        <v>22</v>
      </c>
      <c r="F22" s="14">
        <f>E22*D22</f>
        <v>27280</v>
      </c>
    </row>
    <row r="23" spans="1:10" hidden="1" x14ac:dyDescent="0.3">
      <c r="A23" s="12"/>
      <c r="B23" s="13" t="s">
        <v>21</v>
      </c>
      <c r="C23" s="12" t="s">
        <v>15</v>
      </c>
      <c r="D23" s="12">
        <v>960</v>
      </c>
      <c r="E23" s="14">
        <v>22</v>
      </c>
      <c r="F23" s="14">
        <f>E23*D23</f>
        <v>21120</v>
      </c>
    </row>
    <row r="24" spans="1:10" ht="34.5" hidden="1" x14ac:dyDescent="0.3">
      <c r="A24" s="12">
        <v>7</v>
      </c>
      <c r="B24" s="13" t="s">
        <v>22</v>
      </c>
      <c r="C24" s="12"/>
      <c r="D24" s="12"/>
      <c r="E24" s="14"/>
      <c r="F24" s="14"/>
    </row>
    <row r="25" spans="1:10" hidden="1" x14ac:dyDescent="0.3">
      <c r="A25" s="12">
        <v>8</v>
      </c>
      <c r="B25" s="13" t="s">
        <v>23</v>
      </c>
      <c r="C25" s="12" t="s">
        <v>8</v>
      </c>
      <c r="D25" s="12">
        <v>16</v>
      </c>
      <c r="E25" s="14">
        <v>5950</v>
      </c>
      <c r="F25" s="14">
        <f>E25*D25</f>
        <v>95200</v>
      </c>
    </row>
    <row r="26" spans="1:10" hidden="1" x14ac:dyDescent="0.3">
      <c r="A26" s="12">
        <v>9</v>
      </c>
      <c r="B26" s="13" t="s">
        <v>25</v>
      </c>
      <c r="C26" s="12" t="s">
        <v>9</v>
      </c>
      <c r="D26" s="12">
        <v>1</v>
      </c>
      <c r="E26" s="14">
        <v>8500</v>
      </c>
      <c r="F26" s="14">
        <f>E26*D26</f>
        <v>8500</v>
      </c>
    </row>
    <row r="27" spans="1:10" hidden="1" x14ac:dyDescent="0.3">
      <c r="A27" s="12">
        <v>10</v>
      </c>
      <c r="B27" s="13" t="s">
        <v>26</v>
      </c>
      <c r="C27" s="12" t="s">
        <v>16</v>
      </c>
      <c r="D27" s="22">
        <v>42</v>
      </c>
      <c r="E27" s="14">
        <v>900</v>
      </c>
      <c r="F27" s="14">
        <f t="shared" ref="F27:F31" si="0">E27*D27</f>
        <v>37800</v>
      </c>
    </row>
    <row r="28" spans="1:10" ht="34.5" hidden="1" x14ac:dyDescent="0.3">
      <c r="A28" s="12">
        <v>11</v>
      </c>
      <c r="B28" s="13" t="s">
        <v>24</v>
      </c>
      <c r="C28" s="12" t="s">
        <v>6</v>
      </c>
      <c r="D28" s="12">
        <v>1</v>
      </c>
      <c r="E28" s="14">
        <v>60000</v>
      </c>
      <c r="F28" s="14">
        <f t="shared" si="0"/>
        <v>60000</v>
      </c>
    </row>
    <row r="29" spans="1:10" hidden="1" x14ac:dyDescent="0.3">
      <c r="A29" s="12">
        <v>12</v>
      </c>
      <c r="B29" s="13" t="s">
        <v>27</v>
      </c>
      <c r="C29" s="12" t="s">
        <v>6</v>
      </c>
      <c r="D29" s="12">
        <v>1</v>
      </c>
      <c r="E29" s="14">
        <v>8000</v>
      </c>
      <c r="F29" s="14">
        <f t="shared" si="0"/>
        <v>8000</v>
      </c>
    </row>
    <row r="30" spans="1:10" hidden="1" x14ac:dyDescent="0.3">
      <c r="A30" s="12">
        <v>13</v>
      </c>
      <c r="B30" s="13" t="s">
        <v>28</v>
      </c>
      <c r="C30" s="12" t="s">
        <v>6</v>
      </c>
      <c r="D30" s="12">
        <v>1</v>
      </c>
      <c r="E30" s="14">
        <v>15000</v>
      </c>
      <c r="F30" s="14">
        <f t="shared" si="0"/>
        <v>15000</v>
      </c>
    </row>
    <row r="31" spans="1:10" hidden="1" x14ac:dyDescent="0.3">
      <c r="A31" s="12">
        <v>14</v>
      </c>
      <c r="B31" s="13" t="s">
        <v>29</v>
      </c>
      <c r="C31" s="12" t="s">
        <v>6</v>
      </c>
      <c r="D31" s="12">
        <v>1</v>
      </c>
      <c r="E31" s="14">
        <v>8000</v>
      </c>
      <c r="F31" s="14">
        <f t="shared" si="0"/>
        <v>8000</v>
      </c>
    </row>
    <row r="32" spans="1:10" hidden="1" x14ac:dyDescent="0.3">
      <c r="A32" s="29" t="s">
        <v>7</v>
      </c>
      <c r="B32" s="29"/>
      <c r="C32" s="29"/>
      <c r="D32" s="29"/>
      <c r="E32" s="29"/>
      <c r="F32" s="20">
        <f>SUM(F16:F31)</f>
        <v>1053240</v>
      </c>
      <c r="G32" s="18"/>
      <c r="H32" s="18"/>
      <c r="I32" s="19"/>
      <c r="J32" s="19"/>
    </row>
    <row r="33" spans="1:10" hidden="1" x14ac:dyDescent="0.3">
      <c r="A33" s="29" t="s">
        <v>10</v>
      </c>
      <c r="B33" s="29"/>
      <c r="C33" s="29"/>
      <c r="D33" s="29"/>
      <c r="E33" s="29"/>
      <c r="F33" s="20">
        <f>F32*13%</f>
        <v>136921.20000000001</v>
      </c>
      <c r="G33" s="18"/>
      <c r="H33" s="18"/>
      <c r="I33" s="19"/>
      <c r="J33" s="19"/>
    </row>
    <row r="34" spans="1:10" hidden="1" x14ac:dyDescent="0.3">
      <c r="A34" s="29" t="s">
        <v>14</v>
      </c>
      <c r="B34" s="29"/>
      <c r="C34" s="29"/>
      <c r="D34" s="29"/>
      <c r="E34" s="29"/>
      <c r="F34" s="23">
        <f>F33+F32</f>
        <v>1190161.2</v>
      </c>
      <c r="G34" s="18"/>
      <c r="H34" s="18"/>
      <c r="I34" s="19"/>
      <c r="J34" s="19"/>
    </row>
    <row r="35" spans="1:10" ht="23.25" x14ac:dyDescent="0.3">
      <c r="A35" s="33" t="s">
        <v>36</v>
      </c>
      <c r="B35" s="34"/>
      <c r="C35" s="34"/>
      <c r="D35" s="34"/>
      <c r="E35" s="34"/>
      <c r="F35" s="35"/>
    </row>
    <row r="36" spans="1:10" x14ac:dyDescent="0.3">
      <c r="A36" s="15" t="s">
        <v>0</v>
      </c>
      <c r="B36" s="15" t="s">
        <v>1</v>
      </c>
      <c r="C36" s="15" t="s">
        <v>2</v>
      </c>
      <c r="D36" s="15" t="s">
        <v>3</v>
      </c>
      <c r="E36" s="15" t="s">
        <v>5</v>
      </c>
      <c r="F36" s="16" t="s">
        <v>4</v>
      </c>
    </row>
    <row r="37" spans="1:10" x14ac:dyDescent="0.3">
      <c r="A37" s="24">
        <v>1</v>
      </c>
      <c r="B37" s="25" t="s">
        <v>39</v>
      </c>
      <c r="C37" s="24" t="s">
        <v>8</v>
      </c>
      <c r="D37" s="24">
        <v>1</v>
      </c>
      <c r="E37" s="26">
        <v>25000</v>
      </c>
      <c r="F37" s="26">
        <f>E37*D37</f>
        <v>25000</v>
      </c>
    </row>
    <row r="38" spans="1:10" ht="69" x14ac:dyDescent="0.3">
      <c r="A38" s="24">
        <v>2</v>
      </c>
      <c r="B38" s="25" t="s">
        <v>41</v>
      </c>
      <c r="C38" s="24" t="s">
        <v>37</v>
      </c>
      <c r="D38" s="24">
        <v>1</v>
      </c>
      <c r="E38" s="26">
        <v>372587</v>
      </c>
      <c r="F38" s="26">
        <f>E38*D38</f>
        <v>372587</v>
      </c>
    </row>
    <row r="39" spans="1:10" x14ac:dyDescent="0.3">
      <c r="A39" s="24">
        <v>3</v>
      </c>
      <c r="B39" s="25" t="s">
        <v>38</v>
      </c>
      <c r="C39" s="24" t="s">
        <v>6</v>
      </c>
      <c r="D39" s="24">
        <v>1</v>
      </c>
      <c r="E39" s="26">
        <v>25000</v>
      </c>
      <c r="F39" s="26">
        <f>E39*D39</f>
        <v>25000</v>
      </c>
    </row>
    <row r="40" spans="1:10" ht="34.5" x14ac:dyDescent="0.3">
      <c r="A40" s="24">
        <v>4</v>
      </c>
      <c r="B40" s="25" t="s">
        <v>17</v>
      </c>
      <c r="C40" s="24" t="s">
        <v>6</v>
      </c>
      <c r="D40" s="24">
        <v>1</v>
      </c>
      <c r="E40" s="26">
        <v>8000</v>
      </c>
      <c r="F40" s="26">
        <f>E40*D40</f>
        <v>8000</v>
      </c>
    </row>
    <row r="41" spans="1:10" x14ac:dyDescent="0.3">
      <c r="A41" s="24">
        <v>5</v>
      </c>
      <c r="B41" s="25" t="s">
        <v>42</v>
      </c>
      <c r="C41" s="24" t="s">
        <v>8</v>
      </c>
      <c r="D41" s="24">
        <v>1</v>
      </c>
      <c r="E41" s="26">
        <v>25000</v>
      </c>
      <c r="F41" s="26">
        <f>E41*D41</f>
        <v>25000</v>
      </c>
    </row>
    <row r="42" spans="1:10" x14ac:dyDescent="0.3">
      <c r="A42" s="32" t="s">
        <v>7</v>
      </c>
      <c r="B42" s="32"/>
      <c r="C42" s="32"/>
      <c r="D42" s="32"/>
      <c r="E42" s="32"/>
      <c r="F42" s="20">
        <f>SUM(F37:F41)</f>
        <v>455587</v>
      </c>
      <c r="G42" s="18"/>
      <c r="H42" s="18"/>
      <c r="I42" s="19"/>
      <c r="J42" s="19"/>
    </row>
    <row r="43" spans="1:10" x14ac:dyDescent="0.3">
      <c r="A43" s="32" t="s">
        <v>10</v>
      </c>
      <c r="B43" s="32"/>
      <c r="C43" s="32"/>
      <c r="D43" s="32"/>
      <c r="E43" s="32"/>
      <c r="F43" s="20">
        <f>F42*13%</f>
        <v>59226.310000000005</v>
      </c>
      <c r="G43" s="18"/>
      <c r="H43" s="18"/>
      <c r="I43" s="19"/>
      <c r="J43" s="19"/>
    </row>
    <row r="44" spans="1:10" ht="19.5" thickBot="1" x14ac:dyDescent="0.35">
      <c r="A44" s="32" t="s">
        <v>43</v>
      </c>
      <c r="B44" s="32"/>
      <c r="C44" s="32"/>
      <c r="D44" s="32"/>
      <c r="E44" s="32"/>
      <c r="F44" s="21">
        <f>F43+F42</f>
        <v>514813.31</v>
      </c>
      <c r="G44" s="18"/>
      <c r="H44" s="18"/>
      <c r="I44" s="19"/>
      <c r="J44" s="19"/>
    </row>
    <row r="45" spans="1:10" ht="10.15" customHeight="1" thickTop="1" x14ac:dyDescent="0.3">
      <c r="A45" s="4"/>
      <c r="B45" s="4"/>
      <c r="C45" s="4"/>
      <c r="D45" s="4"/>
      <c r="E45" s="4"/>
      <c r="F45" s="5"/>
    </row>
    <row r="46" spans="1:10" ht="23.25" x14ac:dyDescent="0.3">
      <c r="A46" s="33" t="s">
        <v>40</v>
      </c>
      <c r="B46" s="34"/>
      <c r="C46" s="34"/>
      <c r="D46" s="34"/>
      <c r="E46" s="34"/>
      <c r="F46" s="35"/>
    </row>
    <row r="47" spans="1:10" x14ac:dyDescent="0.3">
      <c r="A47" s="15" t="s">
        <v>0</v>
      </c>
      <c r="B47" s="15" t="s">
        <v>1</v>
      </c>
      <c r="C47" s="15" t="s">
        <v>2</v>
      </c>
      <c r="D47" s="15" t="s">
        <v>3</v>
      </c>
      <c r="E47" s="15" t="s">
        <v>5</v>
      </c>
      <c r="F47" s="16" t="s">
        <v>4</v>
      </c>
    </row>
    <row r="48" spans="1:10" x14ac:dyDescent="0.3">
      <c r="A48" s="24">
        <v>1</v>
      </c>
      <c r="B48" s="25" t="s">
        <v>39</v>
      </c>
      <c r="C48" s="24" t="s">
        <v>8</v>
      </c>
      <c r="D48" s="24">
        <v>1</v>
      </c>
      <c r="E48" s="26">
        <v>10000</v>
      </c>
      <c r="F48" s="26">
        <f>E48*D48</f>
        <v>10000</v>
      </c>
    </row>
    <row r="49" spans="1:11" ht="51.75" x14ac:dyDescent="0.3">
      <c r="A49" s="24">
        <v>2</v>
      </c>
      <c r="B49" s="25" t="s">
        <v>47</v>
      </c>
      <c r="C49" s="24" t="s">
        <v>37</v>
      </c>
      <c r="D49" s="24">
        <v>1</v>
      </c>
      <c r="E49" s="26">
        <v>149935</v>
      </c>
      <c r="F49" s="26">
        <f>E49*D49</f>
        <v>149935</v>
      </c>
    </row>
    <row r="50" spans="1:11" ht="51.75" x14ac:dyDescent="0.3">
      <c r="A50" s="24">
        <v>3</v>
      </c>
      <c r="B50" s="25" t="s">
        <v>46</v>
      </c>
      <c r="C50" s="24" t="s">
        <v>6</v>
      </c>
      <c r="D50" s="24">
        <v>1</v>
      </c>
      <c r="E50" s="26">
        <v>45000</v>
      </c>
      <c r="F50" s="26">
        <f>E50*D50</f>
        <v>45000</v>
      </c>
    </row>
    <row r="51" spans="1:11" ht="34.5" x14ac:dyDescent="0.3">
      <c r="A51" s="24">
        <v>4</v>
      </c>
      <c r="B51" s="25" t="s">
        <v>17</v>
      </c>
      <c r="C51" s="24" t="s">
        <v>6</v>
      </c>
      <c r="D51" s="24">
        <v>1</v>
      </c>
      <c r="E51" s="26">
        <v>8000</v>
      </c>
      <c r="F51" s="26">
        <f>E51*D51</f>
        <v>8000</v>
      </c>
    </row>
    <row r="52" spans="1:11" x14ac:dyDescent="0.3">
      <c r="A52" s="24">
        <v>5</v>
      </c>
      <c r="B52" s="25" t="s">
        <v>42</v>
      </c>
      <c r="C52" s="24" t="s">
        <v>8</v>
      </c>
      <c r="D52" s="24">
        <v>1</v>
      </c>
      <c r="E52" s="26">
        <v>25000</v>
      </c>
      <c r="F52" s="26">
        <f>E52*D52</f>
        <v>25000</v>
      </c>
    </row>
    <row r="53" spans="1:11" x14ac:dyDescent="0.3">
      <c r="A53" s="32" t="s">
        <v>7</v>
      </c>
      <c r="B53" s="32"/>
      <c r="C53" s="32"/>
      <c r="D53" s="32"/>
      <c r="E53" s="32"/>
      <c r="F53" s="20">
        <f>SUM(F48:F52)</f>
        <v>237935</v>
      </c>
      <c r="G53" s="18"/>
      <c r="H53" s="18"/>
      <c r="I53" s="45" t="s">
        <v>56</v>
      </c>
      <c r="J53" s="45"/>
      <c r="K53" s="2">
        <v>1715000</v>
      </c>
    </row>
    <row r="54" spans="1:11" x14ac:dyDescent="0.3">
      <c r="A54" s="32" t="s">
        <v>10</v>
      </c>
      <c r="B54" s="32"/>
      <c r="C54" s="32"/>
      <c r="D54" s="32"/>
      <c r="E54" s="32"/>
      <c r="F54" s="20">
        <f>F53*13%</f>
        <v>30931.55</v>
      </c>
      <c r="G54" s="18"/>
      <c r="H54" s="18"/>
      <c r="I54" s="36" t="s">
        <v>48</v>
      </c>
      <c r="J54" s="36"/>
      <c r="K54" s="36"/>
    </row>
    <row r="55" spans="1:11" ht="19.5" thickBot="1" x14ac:dyDescent="0.35">
      <c r="A55" s="32" t="s">
        <v>43</v>
      </c>
      <c r="B55" s="32"/>
      <c r="C55" s="32"/>
      <c r="D55" s="32"/>
      <c r="E55" s="32"/>
      <c r="F55" s="21">
        <f>F54+F53</f>
        <v>268866.55</v>
      </c>
      <c r="G55" s="18"/>
      <c r="H55" s="18"/>
      <c r="I55" s="37" t="s">
        <v>49</v>
      </c>
      <c r="J55" s="38">
        <v>0.5</v>
      </c>
      <c r="K55" s="39">
        <f>K53*50%</f>
        <v>857500</v>
      </c>
    </row>
    <row r="56" spans="1:11" ht="21.75" thickTop="1" x14ac:dyDescent="0.3">
      <c r="A56" s="27" t="s">
        <v>13</v>
      </c>
      <c r="B56" s="7"/>
      <c r="I56" s="40" t="s">
        <v>50</v>
      </c>
      <c r="J56" s="41">
        <v>7.0000000000000007E-2</v>
      </c>
      <c r="K56" s="39">
        <f>K55*7%</f>
        <v>60025.000000000007</v>
      </c>
    </row>
    <row r="57" spans="1:11" x14ac:dyDescent="0.3">
      <c r="A57" s="6"/>
      <c r="B57" s="6"/>
      <c r="H57" s="3"/>
      <c r="I57" s="42" t="s">
        <v>51</v>
      </c>
      <c r="J57" s="43"/>
      <c r="K57" s="39">
        <f>K55-K56</f>
        <v>797475</v>
      </c>
    </row>
    <row r="58" spans="1:11" x14ac:dyDescent="0.3">
      <c r="A58" s="8"/>
      <c r="B58" s="9"/>
      <c r="K58" s="19"/>
    </row>
    <row r="60" spans="1:11" x14ac:dyDescent="0.3">
      <c r="K60" s="19"/>
    </row>
    <row r="63" spans="1:11" x14ac:dyDescent="0.3">
      <c r="I63" s="37" t="s">
        <v>52</v>
      </c>
      <c r="J63" s="37"/>
      <c r="K63" s="44">
        <f>K53</f>
        <v>1715000</v>
      </c>
    </row>
    <row r="64" spans="1:11" x14ac:dyDescent="0.3">
      <c r="I64" s="37" t="s">
        <v>53</v>
      </c>
      <c r="J64" s="37"/>
      <c r="K64" s="44">
        <f>K55</f>
        <v>857500</v>
      </c>
    </row>
    <row r="65" spans="9:11" x14ac:dyDescent="0.3">
      <c r="I65" s="37" t="s">
        <v>54</v>
      </c>
      <c r="J65" s="37"/>
      <c r="K65" s="44">
        <f>K63-K64</f>
        <v>857500</v>
      </c>
    </row>
    <row r="66" spans="9:11" x14ac:dyDescent="0.3">
      <c r="I66" s="37" t="s">
        <v>57</v>
      </c>
      <c r="J66" s="37"/>
      <c r="K66" s="39">
        <f>K65*7%</f>
        <v>60025.000000000007</v>
      </c>
    </row>
    <row r="67" spans="9:11" x14ac:dyDescent="0.3">
      <c r="I67" s="37" t="s">
        <v>54</v>
      </c>
      <c r="J67" s="37"/>
      <c r="K67" s="44">
        <f>K65-K66</f>
        <v>797475</v>
      </c>
    </row>
    <row r="68" spans="9:11" x14ac:dyDescent="0.3">
      <c r="I68" s="37" t="s">
        <v>55</v>
      </c>
      <c r="J68" s="37"/>
      <c r="K68" s="39">
        <f>F54*20%</f>
        <v>6186.31</v>
      </c>
    </row>
    <row r="69" spans="9:11" x14ac:dyDescent="0.3">
      <c r="I69" s="37"/>
      <c r="J69" s="37"/>
      <c r="K69" s="39">
        <f>K67-K68</f>
        <v>791288.69</v>
      </c>
    </row>
    <row r="72" spans="9:11" x14ac:dyDescent="0.3">
      <c r="K72" s="18">
        <f>K69+K57</f>
        <v>1588763.69</v>
      </c>
    </row>
  </sheetData>
  <mergeCells count="19">
    <mergeCell ref="I54:K54"/>
    <mergeCell ref="I57:J57"/>
    <mergeCell ref="I53:J53"/>
    <mergeCell ref="A53:E53"/>
    <mergeCell ref="A54:E54"/>
    <mergeCell ref="A55:E55"/>
    <mergeCell ref="A46:F46"/>
    <mergeCell ref="A35:F35"/>
    <mergeCell ref="A44:E44"/>
    <mergeCell ref="A42:E42"/>
    <mergeCell ref="A43:E43"/>
    <mergeCell ref="A10:F10"/>
    <mergeCell ref="A34:E34"/>
    <mergeCell ref="A12:F13"/>
    <mergeCell ref="A6:B6"/>
    <mergeCell ref="A8:F8"/>
    <mergeCell ref="A9:F9"/>
    <mergeCell ref="A32:E32"/>
    <mergeCell ref="A33:E33"/>
  </mergeCells>
  <printOptions horizontalCentered="1"/>
  <pageMargins left="0" right="0" top="0.25" bottom="0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2021-08-20T09:43:10Z</dcterms:modified>
</cp:coreProperties>
</file>