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Sheet1!$A$1:$G$43</definedName>
    <definedName name="_xlnm.Print_Titles" localSheetId="0">Sheet1!$14:$16</definedName>
  </definedNames>
  <calcPr calcId="152511"/>
</workbook>
</file>

<file path=xl/calcChain.xml><?xml version="1.0" encoding="utf-8"?>
<calcChain xmlns="http://schemas.openxmlformats.org/spreadsheetml/2006/main">
  <c r="G32" i="1" l="1"/>
  <c r="G31" i="1" l="1"/>
  <c r="G30" i="1"/>
  <c r="G29" i="1"/>
  <c r="G28" i="1"/>
  <c r="G27" i="1"/>
  <c r="G26" i="1"/>
  <c r="G24" i="1"/>
  <c r="G23" i="1"/>
  <c r="G22" i="1"/>
  <c r="G21" i="1"/>
  <c r="G19" i="1"/>
  <c r="G18" i="1"/>
  <c r="G17" i="1"/>
  <c r="G33" i="1" l="1"/>
  <c r="G34" i="1"/>
  <c r="L48" i="1" s="1"/>
  <c r="G35" i="1" l="1"/>
  <c r="L45" i="1" s="1"/>
  <c r="L39" i="1"/>
  <c r="L46" i="1" l="1"/>
  <c r="L47" i="1" s="1"/>
  <c r="L49" i="1" s="1"/>
  <c r="L34" i="1"/>
  <c r="L27" i="1"/>
  <c r="L35" i="1" l="1"/>
  <c r="L36" i="1" s="1"/>
  <c r="L28" i="1"/>
  <c r="L29" i="1" s="1"/>
  <c r="L37" i="1" l="1"/>
  <c r="L38" i="1" s="1"/>
  <c r="L40" i="1" s="1"/>
  <c r="L43" i="1" s="1"/>
</calcChain>
</file>

<file path=xl/sharedStrings.xml><?xml version="1.0" encoding="utf-8"?>
<sst xmlns="http://schemas.openxmlformats.org/spreadsheetml/2006/main" count="61" uniqueCount="46">
  <si>
    <t>S. #</t>
  </si>
  <si>
    <t>Description</t>
  </si>
  <si>
    <t>Unit</t>
  </si>
  <si>
    <t>Qty</t>
  </si>
  <si>
    <t>Thanking you,</t>
  </si>
  <si>
    <t>Total Amount Rs</t>
  </si>
  <si>
    <t>Job</t>
  </si>
  <si>
    <t>Attn: Mr. Muhammad</t>
  </si>
  <si>
    <t>Sqft</t>
  </si>
  <si>
    <t>Supply and installation of hangers &amp; supports complete in all respect.</t>
  </si>
  <si>
    <t>Testing &amp; comissioning of system.</t>
  </si>
  <si>
    <t>Nos</t>
  </si>
  <si>
    <t>Supply, Installation, testing &amp; Commissioning of medium/low pressure G.I. sheet metal ducting  (22 SWG) for air ducting, plenums and other sheet fabrications complete in all respect as per drawings.</t>
  </si>
  <si>
    <t>Rft</t>
  </si>
  <si>
    <t>Supply, Installation, testing &amp; Commissioning of Diffusers, Louvers and Grilles complete in all respect</t>
  </si>
  <si>
    <t xml:space="preserve">a) VCD </t>
  </si>
  <si>
    <t>b) Fire Damper</t>
  </si>
  <si>
    <t>Air balancing of entire system</t>
  </si>
  <si>
    <t>Supply, Installation, testing &amp; Commissioning of dampers complete in all respect as per drawings.</t>
  </si>
  <si>
    <t>Supply, Installation  &amp; Commissioning of  Glass wool insulation of 25mm thickness for supply and return air ducts complete in all respect as per drawings.</t>
  </si>
  <si>
    <t>Supply &amp; installation of Flexible duct connector for supply and return air.</t>
  </si>
  <si>
    <t>Supply and installation of Sound liner complete with all respect in supply &amp; return air ducts. (Aeroflex 12mm NBR)</t>
  </si>
  <si>
    <t>M/S Dawat-e-Hadiyah Burhani Mahal</t>
  </si>
  <si>
    <t>Mciver Road, Karachi</t>
  </si>
  <si>
    <t>SST Tax 13%</t>
  </si>
  <si>
    <t>Grand Total Amount Rs</t>
  </si>
  <si>
    <t>a) Fresh air intake louver</t>
  </si>
  <si>
    <t>b) Return air grills</t>
  </si>
  <si>
    <t>Installation of Jet Diffuser 6"  Dia with damper</t>
  </si>
  <si>
    <t>Installation of Jet Diffuser 4" Dia with damper</t>
  </si>
  <si>
    <t>For PIONEER SERVICES.</t>
  </si>
  <si>
    <t>Advance</t>
  </si>
  <si>
    <t>Less Tax</t>
  </si>
  <si>
    <t>Cheque amount</t>
  </si>
  <si>
    <t>Gross amout</t>
  </si>
  <si>
    <t>received amount</t>
  </si>
  <si>
    <t>Net</t>
  </si>
  <si>
    <t>Less Tax 7.5%</t>
  </si>
  <si>
    <t>BOQ Rate</t>
  </si>
  <si>
    <t>Billed Qty</t>
  </si>
  <si>
    <t>Billed Amount</t>
  </si>
  <si>
    <t>Bill for The North Walk Shopping Mall</t>
  </si>
  <si>
    <t>Less 20% SRB W/H</t>
  </si>
  <si>
    <t>Advance payment Working</t>
  </si>
  <si>
    <t>Regging, lifting &amp; installation of vibration isolator according to unit supplier.</t>
  </si>
  <si>
    <t>PS/TNW/306/11/21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</si>
</sst>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14" fontId="6" fillId="0" borderId="0" xfId="1" applyNumberFormat="1" applyFont="1"/>
    <xf numFmtId="0" fontId="8" fillId="0" borderId="0" xfId="0" applyFont="1"/>
    <xf numFmtId="0" fontId="5" fillId="0" borderId="0" xfId="0" applyFont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164" fontId="10" fillId="0" borderId="2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2" fillId="0" borderId="0" xfId="0" applyNumberFormat="1" applyFont="1"/>
    <xf numFmtId="164" fontId="11" fillId="0" borderId="0" xfId="1" applyNumberFormat="1" applyFont="1" applyBorder="1" applyAlignment="1">
      <alignment vertical="center"/>
    </xf>
    <xf numFmtId="164" fontId="11" fillId="0" borderId="2" xfId="1" applyNumberFormat="1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164" fontId="10" fillId="0" borderId="3" xfId="1" applyNumberFormat="1" applyFont="1" applyBorder="1" applyAlignment="1">
      <alignment vertical="center"/>
    </xf>
    <xf numFmtId="164" fontId="11" fillId="0" borderId="3" xfId="1" applyNumberFormat="1" applyFont="1" applyBorder="1" applyAlignment="1">
      <alignment vertical="center"/>
    </xf>
    <xf numFmtId="0" fontId="12" fillId="0" borderId="0" xfId="0" applyFont="1" applyBorder="1" applyAlignment="1"/>
    <xf numFmtId="164" fontId="11" fillId="0" borderId="4" xfId="1" applyNumberFormat="1" applyFont="1" applyBorder="1" applyAlignment="1">
      <alignment vertical="center"/>
    </xf>
    <xf numFmtId="165" fontId="2" fillId="0" borderId="0" xfId="0" applyNumberFormat="1" applyFont="1"/>
    <xf numFmtId="43" fontId="2" fillId="0" borderId="0" xfId="0" applyNumberFormat="1" applyFont="1"/>
    <xf numFmtId="0" fontId="11" fillId="0" borderId="0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2" fillId="0" borderId="2" xfId="0" applyFont="1" applyBorder="1"/>
    <xf numFmtId="9" fontId="2" fillId="0" borderId="2" xfId="0" applyNumberFormat="1" applyFont="1" applyBorder="1"/>
    <xf numFmtId="164" fontId="2" fillId="0" borderId="2" xfId="1" applyNumberFormat="1" applyFont="1" applyBorder="1"/>
    <xf numFmtId="0" fontId="2" fillId="0" borderId="2" xfId="0" applyFont="1" applyBorder="1" applyAlignment="1"/>
    <xf numFmtId="166" fontId="2" fillId="0" borderId="2" xfId="0" applyNumberFormat="1" applyFont="1" applyBorder="1" applyAlignment="1"/>
    <xf numFmtId="164" fontId="2" fillId="0" borderId="2" xfId="0" applyNumberFormat="1" applyFont="1" applyBorder="1"/>
    <xf numFmtId="0" fontId="3" fillId="0" borderId="1" xfId="0" applyFont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43" fontId="10" fillId="0" borderId="2" xfId="1" applyNumberFormat="1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9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436245</xdr:colOff>
      <xdr:row>4</xdr:row>
      <xdr:rowOff>19050</xdr:rowOff>
    </xdr:from>
    <xdr:to>
      <xdr:col>14</xdr:col>
      <xdr:colOff>49530</xdr:colOff>
      <xdr:row>11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5895" y="97155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240032</xdr:colOff>
      <xdr:row>40</xdr:row>
      <xdr:rowOff>57150</xdr:rowOff>
    </xdr:from>
    <xdr:to>
      <xdr:col>8</xdr:col>
      <xdr:colOff>266860</xdr:colOff>
      <xdr:row>42</xdr:row>
      <xdr:rowOff>200025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9007" y="12020550"/>
          <a:ext cx="61737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534670</xdr:colOff>
      <xdr:row>15</xdr:row>
      <xdr:rowOff>97921</xdr:rowOff>
    </xdr:from>
    <xdr:to>
      <xdr:col>17</xdr:col>
      <xdr:colOff>44133</xdr:colOff>
      <xdr:row>16</xdr:row>
      <xdr:rowOff>164595</xdr:rowOff>
    </xdr:to>
    <xdr:sp macro="" textlink="">
      <xdr:nvSpPr>
        <xdr:cNvPr id="5" name="Text Box 69"/>
        <xdr:cNvSpPr txBox="1">
          <a:spLocks noChangeArrowheads="1"/>
        </xdr:cNvSpPr>
      </xdr:nvSpPr>
      <xdr:spPr bwMode="auto">
        <a:xfrm>
          <a:off x="10545445" y="2888746"/>
          <a:ext cx="4748213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1150620</xdr:colOff>
      <xdr:row>14</xdr:row>
      <xdr:rowOff>95250</xdr:rowOff>
    </xdr:from>
    <xdr:to>
      <xdr:col>10</xdr:col>
      <xdr:colOff>525145</xdr:colOff>
      <xdr:row>16</xdr:row>
      <xdr:rowOff>193692</xdr:rowOff>
    </xdr:to>
    <xdr:pic>
      <xdr:nvPicPr>
        <xdr:cNvPr id="6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675495" y="2724150"/>
          <a:ext cx="860425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9526</xdr:colOff>
      <xdr:row>45</xdr:row>
      <xdr:rowOff>104775</xdr:rowOff>
    </xdr:from>
    <xdr:to>
      <xdr:col>6</xdr:col>
      <xdr:colOff>171451</xdr:colOff>
      <xdr:row>47</xdr:row>
      <xdr:rowOff>219075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376" y="12239625"/>
          <a:ext cx="723900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49"/>
  <sheetViews>
    <sheetView tabSelected="1" zoomScaleNormal="100" workbookViewId="0">
      <selection activeCell="A9" sqref="A9"/>
    </sheetView>
  </sheetViews>
  <sheetFormatPr defaultColWidth="8.85546875" defaultRowHeight="18.75" x14ac:dyDescent="0.3"/>
  <cols>
    <col min="1" max="1" width="4.85546875" style="1" customWidth="1"/>
    <col min="2" max="2" width="57.42578125" style="2" customWidth="1"/>
    <col min="3" max="3" width="6.140625" style="1" bestFit="1" customWidth="1"/>
    <col min="4" max="4" width="7" style="1" customWidth="1"/>
    <col min="5" max="5" width="9.42578125" style="1" customWidth="1"/>
    <col min="6" max="6" width="8.42578125" style="1" customWidth="1"/>
    <col min="7" max="7" width="14.5703125" style="3" customWidth="1"/>
    <col min="8" max="8" width="8.85546875" style="2"/>
    <col min="9" max="9" width="11.140625" style="2" bestFit="1" customWidth="1"/>
    <col min="10" max="10" width="22.28515625" style="2" customWidth="1"/>
    <col min="11" max="11" width="8.85546875" style="2"/>
    <col min="12" max="12" width="16" style="2" bestFit="1" customWidth="1"/>
    <col min="13" max="13" width="8.85546875" style="2"/>
    <col min="14" max="14" width="18.28515625" style="2" bestFit="1" customWidth="1"/>
    <col min="15" max="16384" width="8.85546875" style="2"/>
  </cols>
  <sheetData>
    <row r="5" spans="1:7" ht="3.75" customHeight="1" x14ac:dyDescent="0.3"/>
    <row r="6" spans="1:7" ht="5.25" customHeight="1" x14ac:dyDescent="0.3"/>
    <row r="7" spans="1:7" ht="5.25" customHeight="1" x14ac:dyDescent="0.3"/>
    <row r="8" spans="1:7" x14ac:dyDescent="0.3">
      <c r="A8" s="43" t="s">
        <v>45</v>
      </c>
      <c r="B8" s="43"/>
      <c r="G8" s="8">
        <v>44522</v>
      </c>
    </row>
    <row r="9" spans="1:7" x14ac:dyDescent="0.3">
      <c r="A9" s="10" t="s">
        <v>22</v>
      </c>
      <c r="B9" s="10"/>
      <c r="G9" s="2"/>
    </row>
    <row r="10" spans="1:7" x14ac:dyDescent="0.3">
      <c r="A10" s="10" t="s">
        <v>23</v>
      </c>
      <c r="B10" s="10"/>
      <c r="G10" s="2"/>
    </row>
    <row r="11" spans="1:7" ht="7.5" customHeight="1" x14ac:dyDescent="0.3">
      <c r="A11" s="10"/>
      <c r="B11" s="10"/>
      <c r="G11" s="2"/>
    </row>
    <row r="12" spans="1:7" s="9" customFormat="1" ht="21" x14ac:dyDescent="0.35">
      <c r="A12" s="40" t="s">
        <v>7</v>
      </c>
      <c r="B12" s="40"/>
      <c r="C12" s="40"/>
      <c r="D12" s="40"/>
      <c r="E12" s="40"/>
      <c r="F12" s="40"/>
      <c r="G12" s="40"/>
    </row>
    <row r="13" spans="1:7" s="9" customFormat="1" ht="3" customHeight="1" x14ac:dyDescent="0.35">
      <c r="A13" s="40"/>
      <c r="B13" s="40"/>
      <c r="C13" s="40"/>
      <c r="D13" s="40"/>
      <c r="E13" s="40"/>
      <c r="F13" s="40"/>
      <c r="G13" s="40"/>
    </row>
    <row r="14" spans="1:7" s="9" customFormat="1" ht="30.6" customHeight="1" x14ac:dyDescent="0.35">
      <c r="A14" s="40" t="s">
        <v>41</v>
      </c>
      <c r="B14" s="40"/>
      <c r="C14" s="40"/>
      <c r="D14" s="40"/>
      <c r="E14" s="40"/>
      <c r="F14" s="40"/>
      <c r="G14" s="40"/>
    </row>
    <row r="15" spans="1:7" s="9" customFormat="1" ht="12.75" customHeight="1" x14ac:dyDescent="0.35">
      <c r="A15" s="27"/>
      <c r="B15" s="27"/>
      <c r="C15" s="27"/>
      <c r="D15" s="27"/>
      <c r="E15" s="27"/>
      <c r="F15" s="27"/>
      <c r="G15" s="27"/>
    </row>
    <row r="16" spans="1:7" ht="35.25" customHeight="1" x14ac:dyDescent="0.3">
      <c r="A16" s="14" t="s">
        <v>0</v>
      </c>
      <c r="B16" s="14" t="s">
        <v>1</v>
      </c>
      <c r="C16" s="14" t="s">
        <v>2</v>
      </c>
      <c r="D16" s="14" t="s">
        <v>3</v>
      </c>
      <c r="E16" s="34" t="s">
        <v>38</v>
      </c>
      <c r="F16" s="34" t="s">
        <v>39</v>
      </c>
      <c r="G16" s="35" t="s">
        <v>40</v>
      </c>
    </row>
    <row r="17" spans="1:12" ht="72.75" customHeight="1" x14ac:dyDescent="0.3">
      <c r="A17" s="11">
        <v>1</v>
      </c>
      <c r="B17" s="12" t="s">
        <v>12</v>
      </c>
      <c r="C17" s="11" t="s">
        <v>8</v>
      </c>
      <c r="D17" s="11">
        <v>1320</v>
      </c>
      <c r="E17" s="13">
        <v>280</v>
      </c>
      <c r="F17" s="13">
        <v>1060</v>
      </c>
      <c r="G17" s="13">
        <f>F17*E17</f>
        <v>296800</v>
      </c>
      <c r="I17" s="15"/>
      <c r="J17" s="15"/>
      <c r="K17" s="15"/>
      <c r="L17" s="15"/>
    </row>
    <row r="18" spans="1:12" ht="51.75" x14ac:dyDescent="0.3">
      <c r="A18" s="11">
        <v>2</v>
      </c>
      <c r="B18" s="12" t="s">
        <v>19</v>
      </c>
      <c r="C18" s="11" t="s">
        <v>8</v>
      </c>
      <c r="D18" s="11">
        <v>1320</v>
      </c>
      <c r="E18" s="13">
        <v>150</v>
      </c>
      <c r="F18" s="13">
        <v>1020</v>
      </c>
      <c r="G18" s="13">
        <f>F18*E18</f>
        <v>153000</v>
      </c>
      <c r="I18" s="15"/>
      <c r="J18" s="15"/>
      <c r="K18" s="15"/>
      <c r="L18" s="15"/>
    </row>
    <row r="19" spans="1:12" ht="34.5" x14ac:dyDescent="0.3">
      <c r="A19" s="11">
        <v>3</v>
      </c>
      <c r="B19" s="12" t="s">
        <v>20</v>
      </c>
      <c r="C19" s="11" t="s">
        <v>13</v>
      </c>
      <c r="D19" s="11">
        <v>40</v>
      </c>
      <c r="E19" s="13">
        <v>750</v>
      </c>
      <c r="F19" s="13">
        <v>64</v>
      </c>
      <c r="G19" s="13">
        <f>F19*E19</f>
        <v>48000</v>
      </c>
      <c r="I19" s="15"/>
      <c r="J19" s="15"/>
      <c r="K19" s="15"/>
      <c r="L19" s="15"/>
    </row>
    <row r="20" spans="1:12" ht="34.5" x14ac:dyDescent="0.3">
      <c r="A20" s="11">
        <v>4</v>
      </c>
      <c r="B20" s="12" t="s">
        <v>14</v>
      </c>
      <c r="C20" s="11"/>
      <c r="D20" s="11"/>
      <c r="E20" s="13"/>
      <c r="F20" s="13"/>
      <c r="G20" s="13"/>
      <c r="I20" s="15"/>
      <c r="J20" s="15"/>
      <c r="K20" s="15"/>
      <c r="L20" s="15"/>
    </row>
    <row r="21" spans="1:12" x14ac:dyDescent="0.3">
      <c r="A21" s="11"/>
      <c r="B21" s="12" t="s">
        <v>26</v>
      </c>
      <c r="C21" s="11" t="s">
        <v>8</v>
      </c>
      <c r="D21" s="11">
        <v>4</v>
      </c>
      <c r="E21" s="13">
        <v>4000</v>
      </c>
      <c r="F21" s="13">
        <v>0</v>
      </c>
      <c r="G21" s="13">
        <f>F21*E21</f>
        <v>0</v>
      </c>
      <c r="I21" s="15"/>
      <c r="J21" s="15"/>
      <c r="K21" s="15"/>
      <c r="L21" s="15"/>
    </row>
    <row r="22" spans="1:12" x14ac:dyDescent="0.3">
      <c r="A22" s="11"/>
      <c r="B22" s="12" t="s">
        <v>27</v>
      </c>
      <c r="C22" s="11" t="s">
        <v>8</v>
      </c>
      <c r="D22" s="11">
        <v>24</v>
      </c>
      <c r="E22" s="13">
        <v>4000</v>
      </c>
      <c r="F22" s="36">
        <v>6.42</v>
      </c>
      <c r="G22" s="13">
        <f>F22*E22</f>
        <v>25680</v>
      </c>
      <c r="I22" s="15"/>
      <c r="J22" s="15"/>
      <c r="K22" s="15"/>
      <c r="L22" s="15"/>
    </row>
    <row r="23" spans="1:12" x14ac:dyDescent="0.3">
      <c r="A23" s="11">
        <v>5</v>
      </c>
      <c r="B23" s="12" t="s">
        <v>29</v>
      </c>
      <c r="C23" s="11" t="s">
        <v>11</v>
      </c>
      <c r="D23" s="11">
        <v>8</v>
      </c>
      <c r="E23" s="13">
        <v>1000</v>
      </c>
      <c r="F23" s="13">
        <v>9</v>
      </c>
      <c r="G23" s="13">
        <f>F23*E23</f>
        <v>9000</v>
      </c>
      <c r="I23" s="15"/>
      <c r="J23" s="15"/>
      <c r="K23" s="15"/>
      <c r="L23" s="15"/>
    </row>
    <row r="24" spans="1:12" x14ac:dyDescent="0.3">
      <c r="A24" s="11">
        <v>6</v>
      </c>
      <c r="B24" s="12" t="s">
        <v>28</v>
      </c>
      <c r="C24" s="11" t="s">
        <v>11</v>
      </c>
      <c r="D24" s="11">
        <v>20</v>
      </c>
      <c r="E24" s="13">
        <v>1500</v>
      </c>
      <c r="F24" s="13">
        <v>15</v>
      </c>
      <c r="G24" s="13">
        <f>F24*E24</f>
        <v>22500</v>
      </c>
      <c r="I24" s="15"/>
      <c r="J24" s="15"/>
      <c r="K24" s="15"/>
      <c r="L24" s="15"/>
    </row>
    <row r="25" spans="1:12" ht="34.5" x14ac:dyDescent="0.3">
      <c r="A25" s="11">
        <v>7</v>
      </c>
      <c r="B25" s="12" t="s">
        <v>18</v>
      </c>
      <c r="C25" s="11"/>
      <c r="D25" s="11"/>
      <c r="E25" s="13"/>
      <c r="F25" s="13"/>
      <c r="G25" s="13"/>
      <c r="I25" s="15"/>
    </row>
    <row r="26" spans="1:12" x14ac:dyDescent="0.3">
      <c r="A26" s="11"/>
      <c r="B26" s="12" t="s">
        <v>15</v>
      </c>
      <c r="C26" s="11" t="s">
        <v>8</v>
      </c>
      <c r="D26" s="11">
        <v>15</v>
      </c>
      <c r="E26" s="13">
        <v>4000</v>
      </c>
      <c r="F26" s="36">
        <v>10.92</v>
      </c>
      <c r="G26" s="13">
        <f t="shared" ref="G26:G31" si="0">F26*E26</f>
        <v>43680</v>
      </c>
      <c r="I26" s="15"/>
      <c r="J26" s="37" t="s">
        <v>43</v>
      </c>
      <c r="K26" s="37"/>
      <c r="L26" s="37"/>
    </row>
    <row r="27" spans="1:12" x14ac:dyDescent="0.3">
      <c r="A27" s="11"/>
      <c r="B27" s="12" t="s">
        <v>16</v>
      </c>
      <c r="C27" s="11" t="s">
        <v>8</v>
      </c>
      <c r="D27" s="11">
        <v>15</v>
      </c>
      <c r="E27" s="13">
        <v>5000</v>
      </c>
      <c r="F27" s="36">
        <v>10.25</v>
      </c>
      <c r="G27" s="13">
        <f t="shared" si="0"/>
        <v>51250</v>
      </c>
      <c r="I27" s="15"/>
      <c r="J27" s="28" t="s">
        <v>31</v>
      </c>
      <c r="K27" s="29">
        <v>0.4</v>
      </c>
      <c r="L27" s="30">
        <f>G35*40%</f>
        <v>424839.32000000007</v>
      </c>
    </row>
    <row r="28" spans="1:12" ht="51.75" x14ac:dyDescent="0.3">
      <c r="A28" s="11">
        <v>8</v>
      </c>
      <c r="B28" s="12" t="s">
        <v>21</v>
      </c>
      <c r="C28" s="11" t="s">
        <v>8</v>
      </c>
      <c r="D28" s="11">
        <v>200</v>
      </c>
      <c r="E28" s="13">
        <v>200</v>
      </c>
      <c r="F28" s="13">
        <v>250</v>
      </c>
      <c r="G28" s="13">
        <f t="shared" si="0"/>
        <v>50000</v>
      </c>
      <c r="I28" s="15"/>
      <c r="J28" s="31" t="s">
        <v>32</v>
      </c>
      <c r="K28" s="32">
        <v>7.4999999999999997E-2</v>
      </c>
      <c r="L28" s="30">
        <f>L27*7.5%</f>
        <v>31862.949000000004</v>
      </c>
    </row>
    <row r="29" spans="1:12" ht="34.5" x14ac:dyDescent="0.3">
      <c r="A29" s="11">
        <v>9</v>
      </c>
      <c r="B29" s="12" t="s">
        <v>9</v>
      </c>
      <c r="C29" s="11" t="s">
        <v>6</v>
      </c>
      <c r="D29" s="11">
        <v>1</v>
      </c>
      <c r="E29" s="13">
        <v>45000</v>
      </c>
      <c r="F29" s="13">
        <v>1</v>
      </c>
      <c r="G29" s="13">
        <f t="shared" si="0"/>
        <v>45000</v>
      </c>
      <c r="I29" s="15"/>
      <c r="J29" s="38" t="s">
        <v>33</v>
      </c>
      <c r="K29" s="39"/>
      <c r="L29" s="30">
        <f>L27-L28</f>
        <v>392976.37100000004</v>
      </c>
    </row>
    <row r="30" spans="1:12" x14ac:dyDescent="0.3">
      <c r="A30" s="11">
        <v>10</v>
      </c>
      <c r="B30" s="12" t="s">
        <v>17</v>
      </c>
      <c r="C30" s="11" t="s">
        <v>6</v>
      </c>
      <c r="D30" s="11">
        <v>3</v>
      </c>
      <c r="E30" s="13">
        <v>25000</v>
      </c>
      <c r="F30" s="13">
        <v>3</v>
      </c>
      <c r="G30" s="13">
        <f t="shared" si="0"/>
        <v>75000</v>
      </c>
      <c r="I30" s="15"/>
      <c r="L30" s="25"/>
    </row>
    <row r="31" spans="1:12" x14ac:dyDescent="0.3">
      <c r="A31" s="11">
        <v>11</v>
      </c>
      <c r="B31" s="12" t="s">
        <v>10</v>
      </c>
      <c r="C31" s="11" t="s">
        <v>6</v>
      </c>
      <c r="D31" s="11">
        <v>3</v>
      </c>
      <c r="E31" s="13">
        <v>15000</v>
      </c>
      <c r="F31" s="13">
        <v>3</v>
      </c>
      <c r="G31" s="13">
        <f t="shared" si="0"/>
        <v>45000</v>
      </c>
      <c r="I31" s="15"/>
    </row>
    <row r="32" spans="1:12" ht="35.25" thickBot="1" x14ac:dyDescent="0.35">
      <c r="A32" s="18">
        <v>12</v>
      </c>
      <c r="B32" s="19" t="s">
        <v>44</v>
      </c>
      <c r="C32" s="18" t="s">
        <v>6</v>
      </c>
      <c r="D32" s="18">
        <v>3</v>
      </c>
      <c r="E32" s="20">
        <v>25000</v>
      </c>
      <c r="F32" s="20">
        <v>3</v>
      </c>
      <c r="G32" s="20">
        <f t="shared" ref="G32" si="1">F32*E32</f>
        <v>75000</v>
      </c>
      <c r="I32" s="15"/>
    </row>
    <row r="33" spans="1:14" ht="19.5" thickTop="1" x14ac:dyDescent="0.3">
      <c r="A33" s="41" t="s">
        <v>5</v>
      </c>
      <c r="B33" s="41"/>
      <c r="C33" s="41"/>
      <c r="D33" s="41"/>
      <c r="E33" s="41"/>
      <c r="F33" s="42"/>
      <c r="G33" s="23">
        <f>SUM(G17:G32)</f>
        <v>939910</v>
      </c>
      <c r="L33" s="25"/>
    </row>
    <row r="34" spans="1:14" x14ac:dyDescent="0.3">
      <c r="A34" s="41" t="s">
        <v>24</v>
      </c>
      <c r="B34" s="41"/>
      <c r="C34" s="41"/>
      <c r="D34" s="41"/>
      <c r="E34" s="41"/>
      <c r="F34" s="42"/>
      <c r="G34" s="17">
        <f>G33*13%</f>
        <v>122188.3</v>
      </c>
      <c r="J34" s="28" t="s">
        <v>34</v>
      </c>
      <c r="K34" s="28"/>
      <c r="L34" s="33">
        <f>G35</f>
        <v>1062098.3</v>
      </c>
      <c r="N34" s="15"/>
    </row>
    <row r="35" spans="1:14" ht="19.5" thickBot="1" x14ac:dyDescent="0.35">
      <c r="A35" s="41" t="s">
        <v>25</v>
      </c>
      <c r="B35" s="41"/>
      <c r="C35" s="41"/>
      <c r="D35" s="41"/>
      <c r="E35" s="41"/>
      <c r="F35" s="42"/>
      <c r="G35" s="21">
        <f>G33+G34</f>
        <v>1062098.3</v>
      </c>
      <c r="J35" s="28" t="s">
        <v>35</v>
      </c>
      <c r="K35" s="28"/>
      <c r="L35" s="33">
        <f>L27</f>
        <v>424839.32000000007</v>
      </c>
      <c r="N35" s="24"/>
    </row>
    <row r="36" spans="1:14" ht="5.25" hidden="1" customHeight="1" thickTop="1" x14ac:dyDescent="0.3">
      <c r="A36" s="26"/>
      <c r="B36" s="26"/>
      <c r="C36" s="26"/>
      <c r="D36" s="26"/>
      <c r="E36" s="26"/>
      <c r="F36" s="26"/>
      <c r="G36" s="16"/>
      <c r="J36" s="28" t="s">
        <v>36</v>
      </c>
      <c r="K36" s="28"/>
      <c r="L36" s="33">
        <f>L34-L35</f>
        <v>637258.98</v>
      </c>
      <c r="N36" s="25"/>
    </row>
    <row r="37" spans="1:14" ht="19.5" thickTop="1" x14ac:dyDescent="0.3">
      <c r="A37" s="4" t="s">
        <v>4</v>
      </c>
      <c r="B37" s="5"/>
      <c r="J37" s="28" t="s">
        <v>37</v>
      </c>
      <c r="K37" s="28"/>
      <c r="L37" s="30">
        <f>L36*7.5%</f>
        <v>47794.423499999997</v>
      </c>
      <c r="N37" s="24"/>
    </row>
    <row r="38" spans="1:14" ht="5.25" customHeight="1" x14ac:dyDescent="0.3">
      <c r="A38" s="4"/>
      <c r="B38" s="5"/>
      <c r="H38" s="22"/>
      <c r="I38" s="22"/>
      <c r="J38" s="28" t="s">
        <v>36</v>
      </c>
      <c r="K38" s="28"/>
      <c r="L38" s="33">
        <f>L36-L37</f>
        <v>589464.55649999995</v>
      </c>
      <c r="N38" s="25"/>
    </row>
    <row r="39" spans="1:14" x14ac:dyDescent="0.3">
      <c r="A39" s="4" t="s">
        <v>30</v>
      </c>
      <c r="B39" s="5"/>
      <c r="J39" s="28" t="s">
        <v>42</v>
      </c>
      <c r="K39" s="28"/>
      <c r="L39" s="30">
        <f>G34*20%</f>
        <v>24437.660000000003</v>
      </c>
      <c r="N39" s="25"/>
    </row>
    <row r="40" spans="1:14" x14ac:dyDescent="0.3">
      <c r="A40" s="4"/>
      <c r="B40" s="4"/>
      <c r="J40" s="28"/>
      <c r="K40" s="28"/>
      <c r="L40" s="30">
        <f>L38-L39</f>
        <v>565026.89649999992</v>
      </c>
      <c r="N40" s="15"/>
    </row>
    <row r="41" spans="1:14" ht="6" customHeight="1" x14ac:dyDescent="0.3">
      <c r="A41" s="6"/>
      <c r="B41" s="7"/>
    </row>
    <row r="42" spans="1:14" x14ac:dyDescent="0.3">
      <c r="N42" s="25"/>
    </row>
    <row r="43" spans="1:14" x14ac:dyDescent="0.3">
      <c r="I43" s="3"/>
      <c r="L43" s="15">
        <f>L40+L29</f>
        <v>958003.26749999996</v>
      </c>
      <c r="N43" s="25"/>
    </row>
    <row r="45" spans="1:14" x14ac:dyDescent="0.3">
      <c r="J45" s="28" t="s">
        <v>34</v>
      </c>
      <c r="K45" s="28"/>
      <c r="L45" s="33">
        <f>G35</f>
        <v>1062098.3</v>
      </c>
    </row>
    <row r="46" spans="1:14" x14ac:dyDescent="0.3">
      <c r="J46" s="28" t="s">
        <v>37</v>
      </c>
      <c r="K46" s="28"/>
      <c r="L46" s="30">
        <f>L45*7.5%</f>
        <v>79657.372499999998</v>
      </c>
    </row>
    <row r="47" spans="1:14" x14ac:dyDescent="0.3">
      <c r="J47" s="28" t="s">
        <v>36</v>
      </c>
      <c r="K47" s="28"/>
      <c r="L47" s="33">
        <f>L45-L46</f>
        <v>982440.92749999999</v>
      </c>
    </row>
    <row r="48" spans="1:14" x14ac:dyDescent="0.3">
      <c r="J48" s="28" t="s">
        <v>42</v>
      </c>
      <c r="K48" s="28"/>
      <c r="L48" s="30">
        <f>G34*20%</f>
        <v>24437.660000000003</v>
      </c>
    </row>
    <row r="49" spans="10:12" x14ac:dyDescent="0.3">
      <c r="J49" s="28"/>
      <c r="K49" s="28"/>
      <c r="L49" s="30">
        <f>L47-L48</f>
        <v>958003.26749999996</v>
      </c>
    </row>
  </sheetData>
  <mergeCells count="9">
    <mergeCell ref="A8:B8"/>
    <mergeCell ref="A12:G12"/>
    <mergeCell ref="A13:G13"/>
    <mergeCell ref="A33:F33"/>
    <mergeCell ref="J26:L26"/>
    <mergeCell ref="J29:K29"/>
    <mergeCell ref="A14:G14"/>
    <mergeCell ref="A34:F34"/>
    <mergeCell ref="A35:F35"/>
  </mergeCells>
  <printOptions horizontalCentered="1"/>
  <pageMargins left="0" right="0" top="0.75" bottom="0" header="0.3" footer="0.3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2021-12-17T10:53:23Z</dcterms:modified>
</cp:coreProperties>
</file>