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Xls\Imtiaz Super Market, The Place, DHA, Karachi\"/>
    </mc:Choice>
  </mc:AlternateContent>
  <bookViews>
    <workbookView xWindow="0" yWindow="0" windowWidth="19200" windowHeight="11595" activeTab="3"/>
  </bookViews>
  <sheets>
    <sheet name="SUMMARY" sheetId="4" r:id="rId1"/>
    <sheet name="FIRE BOQ" sheetId="5" r:id="rId2"/>
    <sheet name="working" sheetId="6" r:id="rId3"/>
    <sheet name="revision" sheetId="7" r:id="rId4"/>
  </sheets>
  <definedNames>
    <definedName name="_xlnm.Print_Titles" localSheetId="1">'FIRE BOQ'!$1:$2</definedName>
    <definedName name="_xlnm.Print_Titles" localSheetId="3">revision!$1:$2</definedName>
    <definedName name="_xlnm.Print_Titles" localSheetId="2">working!$1:$2</definedName>
  </definedNames>
  <calcPr calcId="152511"/>
</workbook>
</file>

<file path=xl/calcChain.xml><?xml version="1.0" encoding="utf-8"?>
<calcChain xmlns="http://schemas.openxmlformats.org/spreadsheetml/2006/main">
  <c r="I81" i="7" l="1"/>
  <c r="I79" i="7"/>
  <c r="J9" i="7"/>
  <c r="J34" i="7"/>
  <c r="J38" i="7"/>
  <c r="J42" i="7"/>
  <c r="J53" i="7"/>
  <c r="J58" i="7"/>
  <c r="J65" i="7"/>
  <c r="J75" i="7"/>
  <c r="J57" i="7"/>
  <c r="J24" i="7"/>
  <c r="J76" i="7" l="1"/>
  <c r="H57" i="7"/>
  <c r="G57" i="7"/>
  <c r="H74" i="7"/>
  <c r="G74" i="7"/>
  <c r="H72" i="7"/>
  <c r="G72" i="7"/>
  <c r="H69" i="7"/>
  <c r="G69" i="7"/>
  <c r="I69" i="7" s="1"/>
  <c r="H64" i="7"/>
  <c r="I64" i="7" s="1"/>
  <c r="G64" i="7"/>
  <c r="H63" i="7"/>
  <c r="I63" i="7" s="1"/>
  <c r="G63" i="7"/>
  <c r="H62" i="7"/>
  <c r="G62" i="7"/>
  <c r="I62" i="7" s="1"/>
  <c r="I65" i="7" s="1"/>
  <c r="H56" i="7"/>
  <c r="G56" i="7"/>
  <c r="I56" i="7" s="1"/>
  <c r="H52" i="7"/>
  <c r="G52" i="7"/>
  <c r="H51" i="7"/>
  <c r="G51" i="7"/>
  <c r="H50" i="7"/>
  <c r="I50" i="7" s="1"/>
  <c r="G50" i="7"/>
  <c r="H49" i="7"/>
  <c r="G49" i="7"/>
  <c r="H48" i="7"/>
  <c r="G48" i="7"/>
  <c r="H47" i="7"/>
  <c r="G47" i="7"/>
  <c r="H46" i="7"/>
  <c r="G46" i="7"/>
  <c r="H41" i="7"/>
  <c r="G41" i="7"/>
  <c r="H37" i="7"/>
  <c r="G37" i="7"/>
  <c r="H33" i="7"/>
  <c r="I33" i="7" s="1"/>
  <c r="G33" i="7"/>
  <c r="H31" i="7"/>
  <c r="G31" i="7"/>
  <c r="H29" i="7"/>
  <c r="G29" i="7"/>
  <c r="H27" i="7"/>
  <c r="G27" i="7"/>
  <c r="H26" i="7"/>
  <c r="I26" i="7" s="1"/>
  <c r="G26" i="7"/>
  <c r="H24" i="7"/>
  <c r="G24" i="7"/>
  <c r="H23" i="7"/>
  <c r="G23" i="7"/>
  <c r="I23" i="7" s="1"/>
  <c r="H18" i="7"/>
  <c r="G18" i="7"/>
  <c r="H16" i="7"/>
  <c r="I16" i="7" s="1"/>
  <c r="G16" i="7"/>
  <c r="H12" i="7"/>
  <c r="I12" i="7" s="1"/>
  <c r="G12" i="7"/>
  <c r="H11" i="7"/>
  <c r="G11" i="7"/>
  <c r="H5" i="7"/>
  <c r="I5" i="7" s="1"/>
  <c r="G5" i="7"/>
  <c r="H4" i="7"/>
  <c r="I4" i="7" s="1"/>
  <c r="I9" i="7" s="1"/>
  <c r="G4" i="7"/>
  <c r="I52" i="7" l="1"/>
  <c r="I51" i="7"/>
  <c r="I49" i="7"/>
  <c r="I57" i="7"/>
  <c r="I58" i="7" s="1"/>
  <c r="I18" i="7"/>
  <c r="I34" i="7" s="1"/>
  <c r="I24" i="7"/>
  <c r="I41" i="7"/>
  <c r="I42" i="7" s="1"/>
  <c r="I47" i="7"/>
  <c r="I72" i="7"/>
  <c r="I11" i="7"/>
  <c r="I27" i="7"/>
  <c r="I31" i="7"/>
  <c r="I29" i="7"/>
  <c r="I37" i="7"/>
  <c r="I38" i="7" s="1"/>
  <c r="I46" i="7"/>
  <c r="I53" i="7" s="1"/>
  <c r="I48" i="7"/>
  <c r="I74" i="7"/>
  <c r="I13" i="7"/>
  <c r="I75" i="7"/>
  <c r="J75" i="6"/>
  <c r="J74" i="6"/>
  <c r="J64" i="6"/>
  <c r="J57" i="6"/>
  <c r="J53" i="6"/>
  <c r="J42" i="6"/>
  <c r="J38" i="6"/>
  <c r="J34" i="6"/>
  <c r="J13" i="6"/>
  <c r="J9" i="6"/>
  <c r="H73" i="6"/>
  <c r="G73" i="6"/>
  <c r="H71" i="6"/>
  <c r="G71" i="6"/>
  <c r="I71" i="6" s="1"/>
  <c r="H68" i="6"/>
  <c r="I68" i="6" s="1"/>
  <c r="G68" i="6"/>
  <c r="I63" i="6"/>
  <c r="H63" i="6"/>
  <c r="G63" i="6"/>
  <c r="H62" i="6"/>
  <c r="G62" i="6"/>
  <c r="H61" i="6"/>
  <c r="G61" i="6"/>
  <c r="H56" i="6"/>
  <c r="G56" i="6"/>
  <c r="H52" i="6"/>
  <c r="G52" i="6"/>
  <c r="H51" i="6"/>
  <c r="I51" i="6" s="1"/>
  <c r="G51" i="6"/>
  <c r="H50" i="6"/>
  <c r="I50" i="6" s="1"/>
  <c r="G50" i="6"/>
  <c r="H49" i="6"/>
  <c r="G49" i="6"/>
  <c r="H48" i="6"/>
  <c r="G48" i="6"/>
  <c r="H47" i="6"/>
  <c r="I47" i="6" s="1"/>
  <c r="G47" i="6"/>
  <c r="I46" i="6"/>
  <c r="H46" i="6"/>
  <c r="G46" i="6"/>
  <c r="H41" i="6"/>
  <c r="I41" i="6" s="1"/>
  <c r="I42" i="6" s="1"/>
  <c r="G41" i="6"/>
  <c r="H37" i="6"/>
  <c r="I37" i="6" s="1"/>
  <c r="I38" i="6" s="1"/>
  <c r="G37" i="6"/>
  <c r="H33" i="6"/>
  <c r="I33" i="6" s="1"/>
  <c r="G33" i="6"/>
  <c r="H31" i="6"/>
  <c r="I31" i="6" s="1"/>
  <c r="G31" i="6"/>
  <c r="H29" i="6"/>
  <c r="G29" i="6"/>
  <c r="I27" i="6"/>
  <c r="H27" i="6"/>
  <c r="G27" i="6"/>
  <c r="H26" i="6"/>
  <c r="I26" i="6" s="1"/>
  <c r="G26" i="6"/>
  <c r="H24" i="6"/>
  <c r="G24" i="6"/>
  <c r="H23" i="6"/>
  <c r="I23" i="6" s="1"/>
  <c r="G23" i="6"/>
  <c r="H18" i="6"/>
  <c r="I18" i="6" s="1"/>
  <c r="G18" i="6"/>
  <c r="H16" i="6"/>
  <c r="I16" i="6" s="1"/>
  <c r="G16" i="6"/>
  <c r="I12" i="6"/>
  <c r="H12" i="6"/>
  <c r="G12" i="6"/>
  <c r="H11" i="6"/>
  <c r="G11" i="6"/>
  <c r="H5" i="6"/>
  <c r="G5" i="6"/>
  <c r="H4" i="6"/>
  <c r="G4" i="6"/>
  <c r="I76" i="7" l="1"/>
  <c r="I4" i="6"/>
  <c r="I11" i="6"/>
  <c r="I13" i="6" s="1"/>
  <c r="I75" i="6" s="1"/>
  <c r="I48" i="6"/>
  <c r="I53" i="6" s="1"/>
  <c r="I56" i="6"/>
  <c r="I57" i="6" s="1"/>
  <c r="I62" i="6"/>
  <c r="I24" i="6"/>
  <c r="I34" i="6" s="1"/>
  <c r="I29" i="6"/>
  <c r="I5" i="6"/>
  <c r="I49" i="6"/>
  <c r="I52" i="6"/>
  <c r="I61" i="6"/>
  <c r="I64" i="6" s="1"/>
  <c r="I73" i="6"/>
  <c r="I74" i="6" s="1"/>
  <c r="I9" i="6"/>
  <c r="H74" i="5"/>
  <c r="I74" i="5" s="1"/>
  <c r="C12" i="4" s="1"/>
  <c r="G74" i="5"/>
  <c r="H72" i="5"/>
  <c r="I72" i="5" s="1"/>
  <c r="G72" i="5"/>
  <c r="H69" i="5"/>
  <c r="I69" i="5" s="1"/>
  <c r="G69" i="5"/>
  <c r="H64" i="5"/>
  <c r="I64" i="5" s="1"/>
  <c r="G64" i="5"/>
  <c r="I63" i="5"/>
  <c r="H63" i="5"/>
  <c r="G63" i="5"/>
  <c r="I62" i="5"/>
  <c r="H62" i="5"/>
  <c r="G62" i="5"/>
  <c r="H57" i="5"/>
  <c r="I57" i="5" s="1"/>
  <c r="G57" i="5"/>
  <c r="H53" i="5"/>
  <c r="I53" i="5" s="1"/>
  <c r="G53" i="5"/>
  <c r="H52" i="5"/>
  <c r="I52" i="5" s="1"/>
  <c r="G52" i="5"/>
  <c r="H51" i="5"/>
  <c r="I51" i="5" s="1"/>
  <c r="G51" i="5"/>
  <c r="H50" i="5"/>
  <c r="I50" i="5" s="1"/>
  <c r="G50" i="5"/>
  <c r="H49" i="5"/>
  <c r="I49" i="5" s="1"/>
  <c r="G49" i="5"/>
  <c r="H48" i="5"/>
  <c r="I48" i="5" s="1"/>
  <c r="G48" i="5"/>
  <c r="H47" i="5"/>
  <c r="I47" i="5" s="1"/>
  <c r="G47" i="5"/>
  <c r="I42" i="5"/>
  <c r="H42" i="5"/>
  <c r="G42" i="5"/>
  <c r="H38" i="5"/>
  <c r="I38" i="5" s="1"/>
  <c r="G38" i="5"/>
  <c r="H34" i="5"/>
  <c r="I34" i="5" s="1"/>
  <c r="G34" i="5"/>
  <c r="H32" i="5"/>
  <c r="I32" i="5" s="1"/>
  <c r="G32" i="5"/>
  <c r="H30" i="5"/>
  <c r="I30" i="5" s="1"/>
  <c r="G30" i="5"/>
  <c r="H28" i="5"/>
  <c r="I28" i="5" s="1"/>
  <c r="G28" i="5"/>
  <c r="H27" i="5"/>
  <c r="I27" i="5" s="1"/>
  <c r="G27" i="5"/>
  <c r="H25" i="5"/>
  <c r="I25" i="5" s="1"/>
  <c r="G25" i="5"/>
  <c r="I24" i="5"/>
  <c r="H24" i="5"/>
  <c r="G24" i="5"/>
  <c r="H19" i="5"/>
  <c r="I19" i="5" s="1"/>
  <c r="G19" i="5"/>
  <c r="H17" i="5"/>
  <c r="I17" i="5" s="1"/>
  <c r="G17" i="5"/>
  <c r="H12" i="5"/>
  <c r="I12" i="5" s="1"/>
  <c r="G12" i="5"/>
  <c r="I6" i="5"/>
  <c r="H6" i="5"/>
  <c r="G6" i="5"/>
  <c r="H13" i="5"/>
  <c r="G13" i="5"/>
  <c r="H5" i="5"/>
  <c r="I5" i="5" s="1"/>
  <c r="G5" i="5"/>
  <c r="I77" i="6" l="1"/>
  <c r="I79" i="6"/>
  <c r="C11" i="4"/>
  <c r="I75" i="5"/>
  <c r="I65" i="5"/>
  <c r="C10" i="4" s="1"/>
  <c r="I58" i="5"/>
  <c r="C9" i="4" s="1"/>
  <c r="I43" i="5"/>
  <c r="C7" i="4" s="1"/>
  <c r="I39" i="5"/>
  <c r="C6" i="4" s="1"/>
  <c r="I13" i="5"/>
  <c r="I14" i="5" s="1"/>
  <c r="C4" i="4" s="1"/>
  <c r="I10" i="5"/>
  <c r="C3" i="4" l="1"/>
  <c r="I54" i="5"/>
  <c r="C8" i="4" s="1"/>
  <c r="I35" i="5"/>
  <c r="C5" i="4" s="1"/>
  <c r="I76" i="5" l="1"/>
  <c r="C13" i="4"/>
</calcChain>
</file>

<file path=xl/sharedStrings.xml><?xml version="1.0" encoding="utf-8"?>
<sst xmlns="http://schemas.openxmlformats.org/spreadsheetml/2006/main" count="396" uniqueCount="92">
  <si>
    <t>Item #</t>
  </si>
  <si>
    <t>Description</t>
  </si>
  <si>
    <t>Unit</t>
  </si>
  <si>
    <t>Rate</t>
  </si>
  <si>
    <t>Amount</t>
  </si>
  <si>
    <t>Material</t>
  </si>
  <si>
    <t xml:space="preserve">Total Cost </t>
  </si>
  <si>
    <t>Nos</t>
  </si>
  <si>
    <t>Qty.</t>
  </si>
  <si>
    <t>a.</t>
  </si>
  <si>
    <t>b.</t>
  </si>
  <si>
    <t>e.</t>
  </si>
  <si>
    <t>Operation and maintenance of Fire Suppression System</t>
  </si>
  <si>
    <t>General Requirements for Fire Suppression System</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</si>
  <si>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</si>
  <si>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 xml:space="preserve">Common Work Results for Fire Suppression </t>
  </si>
  <si>
    <t>Job</t>
  </si>
  <si>
    <t>Supply and installation of valves for water based fire suppression system complete in all respect as per drawings and specifications.</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</si>
  <si>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</si>
  <si>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</si>
  <si>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 xml:space="preserve">Supply and installation of of wire, cables,  conduites and cable tray for power supply, earthing and controls of fire suppression system complete in all respect as per drawings and specifications. </t>
  </si>
  <si>
    <t xml:space="preserve">Pressure regulating valves </t>
  </si>
  <si>
    <t xml:space="preserve">4 inch (100 mm) dia </t>
  </si>
  <si>
    <t xml:space="preserve">Supply and installation of hangers and supports for fire suppression piping and equipment complete in all respect as per drawings and specifications. </t>
  </si>
  <si>
    <t xml:space="preserve">Painting and identification works of all components, supports, hangers &amp; brackets etc. complete in all respect as per drawings and specifications. </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</si>
  <si>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</si>
  <si>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</si>
  <si>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</si>
  <si>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Testing, balancing and commissioning of fire suppression system   </t>
  </si>
  <si>
    <t>Instruments and Controls for fire suppression system</t>
  </si>
  <si>
    <t>Fire Suppression Water-Service Piping</t>
  </si>
  <si>
    <t>Fire Suppression Sprinkler System</t>
  </si>
  <si>
    <t>Fire Extinguishing System</t>
  </si>
  <si>
    <t>Supply and installation of fire stopping system complete in all respect as per drawings and specifications.</t>
  </si>
  <si>
    <t>Installation</t>
  </si>
  <si>
    <t>Wire, cables, conduites and cable tray</t>
  </si>
  <si>
    <t>Valves</t>
  </si>
  <si>
    <t>Hangers and supports</t>
  </si>
  <si>
    <t>Painting and identification works</t>
  </si>
  <si>
    <t>Fire stopping</t>
  </si>
  <si>
    <t>Testing, balancing and commissioning</t>
  </si>
  <si>
    <t>MS piping</t>
  </si>
  <si>
    <t>Wet-pipe sprinkler system</t>
  </si>
  <si>
    <t>ITEM #</t>
  </si>
  <si>
    <t>DESCRIPTION</t>
  </si>
  <si>
    <t>TOTAL COST PAK RUPEES</t>
  </si>
  <si>
    <t>TOTAL COST OF FIRE SUPPRESSION WORKS</t>
  </si>
  <si>
    <t>SUMMARY OF PRICES FOR FIRE SUPPRESSION WORKS</t>
  </si>
  <si>
    <t>25 mm (1 inch) Diameter</t>
  </si>
  <si>
    <t>32 mm (1-1/4 inch) Diameter</t>
  </si>
  <si>
    <t>38 mm (1-1/2 inch) Diameter</t>
  </si>
  <si>
    <t>50 mm (2 inch) Diameter</t>
  </si>
  <si>
    <t>62 mm (2-1/2 inch) Diameter</t>
  </si>
  <si>
    <t>100 mm (4 inch) Diameter</t>
  </si>
  <si>
    <t>MISCELLANEOUS</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</si>
  <si>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</si>
  <si>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Concealed Sprinkler Head 1/2" 68 Deg, Standard Response, Brass Finish, complete with Escuteon plate 1/2" Crome Finish  (k=5.6, orifice 1/2") </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</si>
  <si>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</si>
  <si>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</si>
  <si>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</si>
  <si>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</si>
  <si>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</si>
  <si>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</si>
  <si>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Gate Valves </t>
  </si>
  <si>
    <t xml:space="preserve">1 inch (25 mm) dia </t>
  </si>
  <si>
    <t>SUB TOTAL</t>
  </si>
  <si>
    <t>TOTAL COST OF FIRE FIGHTING WORKS</t>
  </si>
  <si>
    <t>Operation and maintenance of fire suppression system for one year.</t>
  </si>
  <si>
    <t>One month test run</t>
  </si>
  <si>
    <t>Fire Suppression Stand pipes</t>
  </si>
  <si>
    <t>Fire hose cabinet (Singel door, surface mounted type, complete mild steel)</t>
  </si>
  <si>
    <t xml:space="preserve">Relocating of existing single door fire hose cabinet , with fire hose reel (1"x30 meter, cabinet mounted, swing, manual type) complete in all respect as per drawings. </t>
  </si>
  <si>
    <t>Rft</t>
  </si>
  <si>
    <t>Dismantling and shifting of existing Sprinklers to new location as per drawing and specifications</t>
  </si>
  <si>
    <t xml:space="preserve">2-1/2 inch (65 mm) dia </t>
  </si>
  <si>
    <t xml:space="preserve">Pressure gauges </t>
  </si>
  <si>
    <t>Supply and installation of pressure gauges for fire suppression system complete in all respect as per specifications and drawings.</t>
  </si>
  <si>
    <t>4 inch (110 mm ) dia, Class 150, Inlet Pressure 250 PSI</t>
  </si>
  <si>
    <t>1-1/4 inch (32 mm ) dia, Class 150, Inlet Pressure 250 PSI</t>
  </si>
  <si>
    <t>1480</t>
  </si>
  <si>
    <t>260</t>
  </si>
  <si>
    <t>220</t>
  </si>
  <si>
    <t>265</t>
  </si>
  <si>
    <t>75 mm (3 inch) Diameter</t>
  </si>
  <si>
    <t>130</t>
  </si>
  <si>
    <t>560</t>
  </si>
  <si>
    <t>Horizontal Pendent type Sprinkler Head 1/2" 68 Deg, Standard Response, Brass Finish</t>
  </si>
  <si>
    <t>DISMENTLING WORKS</t>
  </si>
  <si>
    <t xml:space="preserve">Dismentling of  piping ducting &amp; Fire Fighting,piping , hanger support ,F.H.C system,  complete in all respect as per actual site conditions
</t>
  </si>
  <si>
    <t>Working</t>
  </si>
  <si>
    <r>
      <t xml:space="preserve">Supply and installation of Fire Hose Cabinet double compartment with:
</t>
    </r>
    <r>
      <rPr>
        <sz val="10.5"/>
        <color theme="1"/>
        <rFont val="Arial"/>
        <family val="2"/>
      </rPr>
      <t>1. Fire Hose Reel Size 2-1/2" Dia x 30 Mtr long
2. Jet Spray Nozzle Size 2-1/2" Dia
3. Lock Shield Valve Size 1"Dia
4. Pressure Reducing Valve Size 1" Dia
5. E-Type Landing Valve Size 2-1/2" Dia
6. DCP Fire Extinguisehr 06 KG
7. CO2 Fire Extinguisher 05 KG</t>
    </r>
  </si>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</sst>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sz val="8"/>
      <color theme="1"/>
      <name val="Arial"/>
      <family val="2"/>
    </font>
    <font>
      <sz val="11"/>
      <color theme="1"/>
      <name val="Calibri"/>
      <family val="2"/>
      <scheme val="minor"/>
    </font>
    <font>
      <sz val="12"/>
      <color theme="1"/>
      <name val="Arial"/>
      <family val="2"/>
    </font>
    <font>
      <sz val="10.5"/>
      <color theme="1"/>
      <name val="Arial"/>
      <family val="2"/>
    </font>
  </fonts>
  <fills count="5">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6" fillId="0" borderId="0" applyFont="0" applyFill="0" applyBorder="0" applyAlignment="0" applyProtection="0"/>
  </cellStyleXfs>
  <cellXfs count="109">
    <xf numFmtId="0" fontId="0" fillId="0" borderId="0" xfId="0"/>
    <xf numFmtId="0" fontId="1" fillId="0" borderId="0" xfId="0" applyFont="1" applyProtection="1">
      <protection locked="0"/>
    </xf>
    <xf numFmtId="0" fontId="1" fillId="0" borderId="1" xfId="0" applyFont="1" applyBorder="1" applyAlignment="1" applyProtection="1">
      <alignment vertical="center"/>
      <protection locked="0"/>
    </xf>
    <xf numFmtId="0" fontId="1" fillId="0" borderId="0" xfId="0" applyFont="1" applyAlignment="1" applyProtection="1">
      <alignment vertical="top"/>
      <protection locked="0"/>
    </xf>
    <xf numFmtId="0" fontId="1" fillId="0" borderId="0" xfId="0" applyFont="1" applyAlignment="1" applyProtection="1">
      <protection locked="0"/>
    </xf>
    <xf numFmtId="0" fontId="1" fillId="0" borderId="0" xfId="0" applyFont="1" applyAlignment="1" applyProtection="1">
      <alignment wrapText="1"/>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0" fontId="1" fillId="0" borderId="0" xfId="0" applyFont="1" applyAlignment="1" applyProtection="1">
      <alignment horizontal="center" vertical="center" wrapText="1"/>
      <protection locked="0"/>
    </xf>
    <xf numFmtId="0" fontId="2" fillId="0" borderId="1" xfId="0" applyFont="1" applyBorder="1" applyAlignment="1" applyProtection="1">
      <alignment horizontal="left" vertical="top" wrapText="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3" fontId="1" fillId="0" borderId="1" xfId="0" applyNumberFormat="1" applyFont="1" applyBorder="1" applyAlignment="1" applyProtection="1">
      <alignment horizontal="center" vertical="center"/>
      <protection locked="0"/>
    </xf>
    <xf numFmtId="3" fontId="1" fillId="0" borderId="1" xfId="0" applyNumberFormat="1" applyFont="1" applyBorder="1" applyAlignment="1" applyProtection="1">
      <protection locked="0"/>
    </xf>
    <xf numFmtId="3" fontId="1" fillId="3" borderId="1" xfId="0" applyNumberFormat="1" applyFont="1" applyFill="1" applyBorder="1" applyAlignment="1" applyProtection="1">
      <protection locked="0"/>
    </xf>
    <xf numFmtId="0" fontId="2" fillId="0" borderId="6" xfId="0" applyFont="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3" fontId="1" fillId="2" borderId="1" xfId="0" applyNumberFormat="1" applyFont="1" applyFill="1" applyBorder="1" applyAlignment="1" applyProtection="1">
      <alignment vertical="center"/>
      <protection locked="0"/>
    </xf>
    <xf numFmtId="0" fontId="1" fillId="2" borderId="0" xfId="0" applyFont="1" applyFill="1" applyAlignment="1" applyProtection="1">
      <alignment vertical="center"/>
      <protection locked="0"/>
    </xf>
    <xf numFmtId="3" fontId="1" fillId="2" borderId="1" xfId="0" applyNumberFormat="1" applyFont="1" applyFill="1" applyBorder="1" applyAlignment="1" applyProtection="1">
      <protection locked="0"/>
    </xf>
    <xf numFmtId="0" fontId="1" fillId="2" borderId="0" xfId="0" applyFont="1" applyFill="1" applyProtection="1">
      <protection locked="0"/>
    </xf>
    <xf numFmtId="3" fontId="1" fillId="0" borderId="1" xfId="0" applyNumberFormat="1" applyFont="1" applyFill="1" applyBorder="1" applyAlignment="1" applyProtection="1">
      <alignment vertical="center"/>
      <protection locked="0"/>
    </xf>
    <xf numFmtId="0" fontId="1" fillId="0" borderId="0" xfId="0" applyFont="1" applyFill="1" applyAlignment="1" applyProtection="1">
      <alignment vertical="center"/>
      <protection locked="0"/>
    </xf>
    <xf numFmtId="0" fontId="1" fillId="0" borderId="0" xfId="0" applyFont="1" applyFill="1" applyProtection="1">
      <protection locked="0"/>
    </xf>
    <xf numFmtId="0" fontId="2" fillId="0" borderId="1" xfId="0" applyFont="1" applyBorder="1" applyAlignment="1" applyProtection="1">
      <alignment vertical="top" wrapText="1"/>
      <protection locked="0"/>
    </xf>
    <xf numFmtId="0" fontId="2" fillId="0" borderId="1" xfId="0" applyFont="1" applyBorder="1" applyAlignment="1" applyProtection="1">
      <alignment horizontal="left" vertical="center" wrapText="1"/>
      <protection locked="0"/>
    </xf>
    <xf numFmtId="0" fontId="1" fillId="0" borderId="0" xfId="0" applyFont="1" applyAlignment="1" applyProtection="1">
      <alignment vertical="center"/>
      <protection locked="0"/>
    </xf>
    <xf numFmtId="3" fontId="1" fillId="0" borderId="1" xfId="0" applyNumberFormat="1" applyFont="1" applyBorder="1" applyAlignment="1" applyProtection="1">
      <alignment vertical="center"/>
      <protection locked="0"/>
    </xf>
    <xf numFmtId="3" fontId="5" fillId="0" borderId="1" xfId="0" applyNumberFormat="1" applyFont="1" applyBorder="1" applyAlignment="1" applyProtection="1">
      <protection locked="0"/>
    </xf>
    <xf numFmtId="0" fontId="1" fillId="0" borderId="0" xfId="0" applyFont="1" applyAlignment="1" applyProtection="1">
      <alignment horizontal="justify" vertical="center" wrapText="1"/>
      <protection locked="0"/>
    </xf>
    <xf numFmtId="0" fontId="1" fillId="0" borderId="0" xfId="0" applyFont="1" applyAlignment="1" applyProtection="1">
      <alignment horizontal="center" vertical="center"/>
      <protection locked="0"/>
    </xf>
    <xf numFmtId="0" fontId="2" fillId="4"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left" vertical="top" wrapText="1"/>
    </xf>
    <xf numFmtId="0" fontId="1" fillId="0" borderId="1" xfId="0" applyFont="1" applyBorder="1" applyAlignment="1" applyProtection="1">
      <alignment horizontal="justify" vertical="center" wrapText="1"/>
    </xf>
    <xf numFmtId="3" fontId="1" fillId="0" borderId="1" xfId="0" applyNumberFormat="1" applyFont="1" applyBorder="1" applyAlignment="1" applyProtection="1">
      <alignment horizontal="center" vertical="center"/>
    </xf>
    <xf numFmtId="0" fontId="1" fillId="3" borderId="1" xfId="0" applyFont="1" applyFill="1" applyBorder="1" applyAlignment="1" applyProtection="1">
      <alignment horizontal="left" vertical="top" wrapText="1"/>
    </xf>
    <xf numFmtId="0" fontId="2" fillId="3" borderId="1" xfId="0" applyFont="1" applyFill="1" applyBorder="1" applyAlignment="1" applyProtection="1">
      <alignment horizontal="center" vertical="center" wrapText="1"/>
    </xf>
    <xf numFmtId="3" fontId="1" fillId="3" borderId="1" xfId="0" applyNumberFormat="1" applyFont="1" applyFill="1" applyBorder="1" applyAlignment="1" applyProtection="1">
      <alignment horizontal="center" vertical="center"/>
    </xf>
    <xf numFmtId="0" fontId="1" fillId="3" borderId="1" xfId="0" applyFont="1" applyFill="1" applyBorder="1" applyAlignment="1" applyProtection="1">
      <alignment horizontal="center" vertical="center" wrapText="1"/>
    </xf>
    <xf numFmtId="0" fontId="2" fillId="0" borderId="1" xfId="0" applyFont="1" applyBorder="1" applyAlignment="1" applyProtection="1">
      <alignment horizontal="left" vertical="top" wrapText="1"/>
    </xf>
    <xf numFmtId="0" fontId="1" fillId="0" borderId="1" xfId="0" applyFont="1" applyBorder="1" applyAlignment="1" applyProtection="1">
      <alignment horizontal="left" vertical="center" wrapText="1"/>
    </xf>
    <xf numFmtId="3" fontId="5" fillId="0" borderId="1" xfId="0" applyNumberFormat="1" applyFont="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1" xfId="0" applyFont="1" applyBorder="1" applyAlignment="1" applyProtection="1">
      <alignment horizontal="left" vertical="top" wrapText="1"/>
    </xf>
    <xf numFmtId="0" fontId="1" fillId="2" borderId="1" xfId="0" applyFont="1" applyFill="1" applyBorder="1" applyAlignment="1" applyProtection="1">
      <alignment horizontal="left" vertical="center" wrapText="1"/>
    </xf>
    <xf numFmtId="0" fontId="1" fillId="2" borderId="1" xfId="0" applyFont="1" applyFill="1" applyBorder="1" applyAlignment="1" applyProtection="1">
      <alignment horizontal="justify" vertical="center" wrapText="1"/>
    </xf>
    <xf numFmtId="3" fontId="1" fillId="2" borderId="1" xfId="0" applyNumberFormat="1" applyFont="1" applyFill="1" applyBorder="1" applyAlignment="1" applyProtection="1">
      <alignment horizontal="center" vertical="center"/>
    </xf>
    <xf numFmtId="0" fontId="1" fillId="2" borderId="1" xfId="0" applyFont="1" applyFill="1" applyBorder="1" applyAlignment="1" applyProtection="1">
      <alignment horizontal="center" vertical="center" wrapText="1"/>
    </xf>
    <xf numFmtId="0" fontId="1" fillId="2" borderId="1" xfId="0" applyFont="1" applyFill="1" applyBorder="1" applyAlignment="1" applyProtection="1">
      <alignment horizontal="left" vertical="top" wrapText="1"/>
    </xf>
    <xf numFmtId="0" fontId="2" fillId="2" borderId="1" xfId="0" applyFont="1" applyFill="1" applyBorder="1" applyAlignment="1" applyProtection="1">
      <alignment horizontal="justify" vertical="center" wrapText="1"/>
    </xf>
    <xf numFmtId="0" fontId="1" fillId="2" borderId="1" xfId="0" applyFont="1" applyFill="1" applyBorder="1" applyAlignment="1" applyProtection="1">
      <alignment horizontal="center" vertical="center"/>
    </xf>
    <xf numFmtId="0" fontId="1" fillId="0" borderId="1" xfId="0" applyFont="1" applyFill="1" applyBorder="1" applyAlignment="1" applyProtection="1">
      <alignment horizontal="left" vertical="center" wrapText="1"/>
    </xf>
    <xf numFmtId="0" fontId="1" fillId="0" borderId="1" xfId="0" applyFont="1" applyFill="1" applyBorder="1" applyAlignment="1" applyProtection="1">
      <alignment horizontal="justify" vertical="center" wrapText="1"/>
    </xf>
    <xf numFmtId="3"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left" vertical="top" wrapText="1"/>
    </xf>
    <xf numFmtId="0" fontId="3" fillId="2" borderId="1" xfId="0" applyFont="1" applyFill="1" applyBorder="1" applyAlignment="1" applyProtection="1">
      <alignment horizontal="left" vertical="center"/>
    </xf>
    <xf numFmtId="0" fontId="4" fillId="2" borderId="1" xfId="0" applyNumberFormat="1" applyFont="1" applyFill="1" applyBorder="1" applyAlignment="1" applyProtection="1">
      <alignment horizontal="justify" vertical="center" wrapText="1"/>
    </xf>
    <xf numFmtId="49" fontId="4"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wrapText="1"/>
    </xf>
    <xf numFmtId="0" fontId="2" fillId="0" borderId="1" xfId="0" applyFont="1" applyBorder="1" applyAlignment="1" applyProtection="1">
      <alignment horizontal="justify" vertical="center" wrapText="1"/>
    </xf>
    <xf numFmtId="164" fontId="1" fillId="0" borderId="1" xfId="1" applyNumberFormat="1" applyFont="1" applyBorder="1" applyAlignment="1" applyProtection="1">
      <alignment vertical="center"/>
      <protection locked="0"/>
    </xf>
    <xf numFmtId="3" fontId="1" fillId="3" borderId="1" xfId="0" applyNumberFormat="1" applyFont="1" applyFill="1" applyBorder="1" applyAlignment="1" applyProtection="1">
      <alignment vertical="center"/>
      <protection locked="0"/>
    </xf>
    <xf numFmtId="164" fontId="1" fillId="3" borderId="1" xfId="1" applyNumberFormat="1" applyFont="1" applyFill="1" applyBorder="1" applyAlignment="1" applyProtection="1">
      <alignment vertical="center"/>
      <protection locked="0"/>
    </xf>
    <xf numFmtId="164" fontId="1" fillId="0" borderId="1" xfId="0" applyNumberFormat="1" applyFont="1" applyBorder="1" applyAlignment="1" applyProtection="1">
      <alignment horizontal="center" vertical="center"/>
      <protection locked="0"/>
    </xf>
    <xf numFmtId="0" fontId="2" fillId="0" borderId="1" xfId="0" applyFont="1" applyBorder="1" applyAlignment="1" applyProtection="1">
      <alignment horizontal="left" vertical="center" wrapText="1"/>
      <protection locked="0"/>
    </xf>
    <xf numFmtId="0" fontId="2" fillId="4" borderId="1" xfId="0" applyFont="1" applyFill="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2" fillId="4" borderId="1" xfId="0" applyFont="1" applyFill="1" applyBorder="1" applyAlignment="1" applyProtection="1">
      <alignment horizontal="center" vertical="center" wrapText="1"/>
    </xf>
    <xf numFmtId="164" fontId="1" fillId="0" borderId="0" xfId="1" applyNumberFormat="1" applyFont="1" applyAlignment="1" applyProtection="1">
      <protection locked="0"/>
    </xf>
    <xf numFmtId="164" fontId="1" fillId="0" borderId="0" xfId="0" applyNumberFormat="1" applyFont="1" applyAlignment="1" applyProtection="1">
      <protection locked="0"/>
    </xf>
    <xf numFmtId="0" fontId="2" fillId="0" borderId="1" xfId="0" applyFont="1" applyBorder="1" applyAlignment="1" applyProtection="1">
      <alignment horizontal="left" vertical="top" wrapText="1"/>
    </xf>
    <xf numFmtId="0" fontId="2" fillId="0" borderId="1" xfId="0" applyFont="1" applyBorder="1" applyAlignment="1" applyProtection="1">
      <alignment horizontal="left" vertical="center" wrapText="1"/>
    </xf>
    <xf numFmtId="0" fontId="2" fillId="0" borderId="1" xfId="0" applyFont="1" applyBorder="1" applyAlignment="1" applyProtection="1">
      <alignment horizontal="center" vertical="center" wrapText="1"/>
    </xf>
    <xf numFmtId="164" fontId="2" fillId="0" borderId="1" xfId="0" applyNumberFormat="1" applyFont="1" applyBorder="1" applyAlignment="1" applyProtection="1">
      <alignment horizontal="center" vertical="center"/>
      <protection locked="0"/>
    </xf>
    <xf numFmtId="164" fontId="1" fillId="0" borderId="1" xfId="1" applyNumberFormat="1" applyFont="1" applyBorder="1" applyAlignment="1" applyProtection="1">
      <alignment horizontal="left" vertical="center" wrapText="1"/>
      <protection locked="0"/>
    </xf>
    <xf numFmtId="164" fontId="1" fillId="2" borderId="1" xfId="1" applyNumberFormat="1" applyFont="1" applyFill="1" applyBorder="1" applyAlignment="1" applyProtection="1">
      <alignment vertical="center"/>
      <protection locked="0"/>
    </xf>
    <xf numFmtId="164" fontId="1" fillId="0" borderId="1" xfId="1" applyNumberFormat="1" applyFont="1" applyFill="1" applyBorder="1" applyAlignment="1" applyProtection="1">
      <alignment vertical="center"/>
      <protection locked="0"/>
    </xf>
    <xf numFmtId="164" fontId="1" fillId="0" borderId="0" xfId="1" applyNumberFormat="1" applyFont="1" applyAlignment="1" applyProtection="1">
      <alignment vertical="center"/>
      <protection locked="0"/>
    </xf>
    <xf numFmtId="164" fontId="7" fillId="3" borderId="1" xfId="1" applyNumberFormat="1" applyFont="1" applyFill="1" applyBorder="1" applyAlignment="1" applyProtection="1">
      <alignment vertical="center"/>
      <protection locked="0"/>
    </xf>
    <xf numFmtId="0" fontId="2" fillId="0" borderId="4" xfId="0" applyFont="1" applyBorder="1" applyAlignment="1" applyProtection="1">
      <alignment horizontal="center"/>
    </xf>
    <xf numFmtId="0" fontId="2" fillId="0" borderId="1" xfId="0" applyFont="1" applyBorder="1" applyAlignment="1" applyProtection="1">
      <alignment horizontal="left" vertical="center" wrapText="1"/>
      <protection locked="0"/>
    </xf>
    <xf numFmtId="0" fontId="2" fillId="4" borderId="2" xfId="0" applyFont="1" applyFill="1" applyBorder="1" applyAlignment="1" applyProtection="1">
      <alignment horizontal="center" vertical="center" wrapText="1"/>
    </xf>
    <xf numFmtId="0" fontId="2" fillId="4" borderId="3"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0" borderId="5" xfId="0" applyFont="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2" fillId="0" borderId="5" xfId="0" applyFont="1" applyBorder="1" applyAlignment="1" applyProtection="1">
      <alignment horizontal="left" vertical="top" wrapText="1"/>
    </xf>
    <xf numFmtId="0" fontId="2" fillId="0" borderId="6" xfId="0" applyFont="1" applyBorder="1" applyAlignment="1" applyProtection="1">
      <alignment horizontal="left" vertical="top" wrapText="1"/>
    </xf>
    <xf numFmtId="0" fontId="2" fillId="0" borderId="5" xfId="0" applyFont="1" applyBorder="1" applyAlignment="1" applyProtection="1">
      <alignment horizontal="left" vertical="center" wrapText="1"/>
    </xf>
    <xf numFmtId="0" fontId="2" fillId="0" borderId="6" xfId="0" applyFont="1" applyBorder="1" applyAlignment="1" applyProtection="1">
      <alignment horizontal="left" vertical="center" wrapText="1"/>
    </xf>
    <xf numFmtId="0" fontId="2" fillId="0" borderId="5" xfId="0" applyFont="1" applyBorder="1" applyAlignment="1" applyProtection="1">
      <alignment horizontal="center" vertical="center" wrapText="1"/>
    </xf>
    <xf numFmtId="0" fontId="2" fillId="0" borderId="6" xfId="0" applyFont="1" applyBorder="1" applyAlignment="1" applyProtection="1">
      <alignment horizontal="center" vertical="center" wrapText="1"/>
    </xf>
    <xf numFmtId="0" fontId="2" fillId="0" borderId="7" xfId="0" applyFont="1" applyBorder="1" applyAlignment="1" applyProtection="1">
      <alignment horizontal="center" vertical="center" wrapText="1"/>
    </xf>
    <xf numFmtId="0" fontId="2" fillId="0" borderId="1" xfId="0" applyFont="1" applyBorder="1" applyAlignment="1" applyProtection="1">
      <alignment horizontal="left" vertical="center" wrapText="1"/>
    </xf>
    <xf numFmtId="164" fontId="2" fillId="4" borderId="1" xfId="1" applyNumberFormat="1" applyFont="1" applyFill="1" applyBorder="1" applyAlignment="1" applyProtection="1">
      <alignment horizontal="center" vertical="center" wrapText="1"/>
    </xf>
    <xf numFmtId="0" fontId="2" fillId="0" borderId="1" xfId="0" applyFont="1" applyBorder="1" applyAlignment="1" applyProtection="1">
      <alignment horizontal="left" vertical="top" wrapText="1"/>
    </xf>
    <xf numFmtId="0" fontId="2" fillId="0" borderId="1" xfId="0" applyFont="1" applyBorder="1" applyAlignment="1" applyProtection="1">
      <alignment horizontal="center" vertical="center" wrapText="1"/>
    </xf>
    <xf numFmtId="164" fontId="1" fillId="0" borderId="0" xfId="1" applyNumberFormat="1" applyFont="1" applyAlignment="1" applyProtection="1">
      <alignment horizontal="center" vertical="center" wrapText="1"/>
      <protection locked="0"/>
    </xf>
    <xf numFmtId="164" fontId="1" fillId="0" borderId="0" xfId="1" applyNumberFormat="1" applyFont="1" applyAlignment="1" applyProtection="1">
      <alignment horizontal="left" vertical="center" wrapText="1"/>
      <protection locked="0"/>
    </xf>
    <xf numFmtId="164" fontId="1" fillId="2" borderId="0" xfId="1" applyNumberFormat="1" applyFont="1" applyFill="1" applyAlignment="1" applyProtection="1">
      <alignment vertical="center"/>
      <protection locked="0"/>
    </xf>
    <xf numFmtId="164" fontId="1" fillId="0" borderId="0" xfId="1" applyNumberFormat="1" applyFont="1" applyFill="1" applyAlignment="1" applyProtection="1">
      <alignment vertical="center"/>
      <protection locked="0"/>
    </xf>
    <xf numFmtId="164" fontId="1" fillId="0" borderId="0" xfId="1" applyNumberFormat="1" applyFont="1" applyAlignment="1" applyProtection="1">
      <alignment horizontal="center" wrapText="1"/>
      <protection locked="0"/>
    </xf>
    <xf numFmtId="164" fontId="1" fillId="0" borderId="0" xfId="1" applyNumberFormat="1" applyFont="1" applyAlignment="1" applyProtection="1">
      <alignment horizontal="left" wrapText="1"/>
      <protection locked="0"/>
    </xf>
    <xf numFmtId="164" fontId="1" fillId="2" borderId="0" xfId="1" applyNumberFormat="1" applyFont="1" applyFill="1" applyAlignment="1" applyProtection="1">
      <protection locked="0"/>
    </xf>
    <xf numFmtId="164" fontId="1" fillId="0" borderId="0" xfId="1" applyNumberFormat="1" applyFont="1" applyFill="1" applyAlignment="1" applyProtection="1">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view="pageBreakPreview" zoomScaleNormal="100" zoomScaleSheetLayoutView="100" workbookViewId="0">
      <selection activeCell="C14" sqref="C14"/>
    </sheetView>
  </sheetViews>
  <sheetFormatPr defaultRowHeight="14.25" x14ac:dyDescent="0.2"/>
  <cols>
    <col min="1" max="1" width="8.5703125" style="4" customWidth="1"/>
    <col min="2" max="2" width="54.140625" style="5" customWidth="1"/>
    <col min="3" max="9" width="29.5703125" style="1" customWidth="1"/>
    <col min="10" max="16384" width="9.140625" style="1"/>
  </cols>
  <sheetData>
    <row r="1" spans="1:3" ht="15" x14ac:dyDescent="0.25">
      <c r="A1" s="83" t="s">
        <v>47</v>
      </c>
      <c r="B1" s="83"/>
      <c r="C1" s="83"/>
    </row>
    <row r="2" spans="1:3" ht="30" customHeight="1" x14ac:dyDescent="0.2">
      <c r="A2" s="6" t="s">
        <v>43</v>
      </c>
      <c r="B2" s="7" t="s">
        <v>44</v>
      </c>
      <c r="C2" s="6" t="s">
        <v>45</v>
      </c>
    </row>
    <row r="3" spans="1:3" s="3" customFormat="1" ht="30" customHeight="1" x14ac:dyDescent="0.25">
      <c r="A3" s="8">
        <v>210010</v>
      </c>
      <c r="B3" s="8" t="s">
        <v>13</v>
      </c>
      <c r="C3" s="2">
        <f>'FIRE BOQ'!I10</f>
        <v>35000</v>
      </c>
    </row>
    <row r="4" spans="1:3" s="3" customFormat="1" ht="30" customHeight="1" x14ac:dyDescent="0.25">
      <c r="A4" s="8">
        <v>210100</v>
      </c>
      <c r="B4" s="8" t="s">
        <v>12</v>
      </c>
      <c r="C4" s="2">
        <f>'FIRE BOQ'!I14</f>
        <v>35000</v>
      </c>
    </row>
    <row r="5" spans="1:3" ht="30" customHeight="1" x14ac:dyDescent="0.2">
      <c r="A5" s="8">
        <v>210500</v>
      </c>
      <c r="B5" s="8" t="s">
        <v>15</v>
      </c>
      <c r="C5" s="2">
        <f>'FIRE BOQ'!I35</f>
        <v>1682600</v>
      </c>
    </row>
    <row r="6" spans="1:3" ht="30" customHeight="1" x14ac:dyDescent="0.2">
      <c r="A6" s="8">
        <v>210800</v>
      </c>
      <c r="B6" s="8" t="s">
        <v>28</v>
      </c>
      <c r="C6" s="2">
        <f>'FIRE BOQ'!I39</f>
        <v>40000</v>
      </c>
    </row>
    <row r="7" spans="1:3" ht="30" customHeight="1" x14ac:dyDescent="0.2">
      <c r="A7" s="8">
        <v>210900</v>
      </c>
      <c r="B7" s="8" t="s">
        <v>29</v>
      </c>
      <c r="C7" s="2">
        <f>'FIRE BOQ'!I43</f>
        <v>221000</v>
      </c>
    </row>
    <row r="8" spans="1:3" ht="30" customHeight="1" x14ac:dyDescent="0.2">
      <c r="A8" s="8">
        <v>211100</v>
      </c>
      <c r="B8" s="8" t="s">
        <v>30</v>
      </c>
      <c r="C8" s="2">
        <f>'FIRE BOQ'!I54</f>
        <v>2776720</v>
      </c>
    </row>
    <row r="9" spans="1:3" ht="30" customHeight="1" x14ac:dyDescent="0.2">
      <c r="A9" s="8">
        <v>211200</v>
      </c>
      <c r="B9" s="8" t="s">
        <v>69</v>
      </c>
      <c r="C9" s="2">
        <f>'FIRE BOQ'!I58</f>
        <v>30000</v>
      </c>
    </row>
    <row r="10" spans="1:3" ht="30" customHeight="1" x14ac:dyDescent="0.2">
      <c r="A10" s="8">
        <v>211300</v>
      </c>
      <c r="B10" s="8" t="s">
        <v>31</v>
      </c>
      <c r="C10" s="2">
        <f>'FIRE BOQ'!I65</f>
        <v>704800</v>
      </c>
    </row>
    <row r="11" spans="1:3" ht="30" customHeight="1" x14ac:dyDescent="0.2">
      <c r="A11" s="8">
        <v>212000</v>
      </c>
      <c r="B11" s="8" t="s">
        <v>32</v>
      </c>
      <c r="C11" s="29">
        <f>'FIRE BOQ'!I69+'FIRE BOQ'!I72</f>
        <v>108000</v>
      </c>
    </row>
    <row r="12" spans="1:3" ht="30" customHeight="1" x14ac:dyDescent="0.2">
      <c r="A12" s="8"/>
      <c r="B12" s="8" t="s">
        <v>87</v>
      </c>
      <c r="C12" s="2">
        <f>'FIRE BOQ'!I74</f>
        <v>30000</v>
      </c>
    </row>
    <row r="13" spans="1:3" ht="30" customHeight="1" x14ac:dyDescent="0.2">
      <c r="A13" s="8"/>
      <c r="B13" s="8" t="s">
        <v>46</v>
      </c>
      <c r="C13" s="2">
        <f>SUM(C3:C12)</f>
        <v>5663120</v>
      </c>
    </row>
  </sheetData>
  <sheetProtection algorithmName="SHA-512" hashValue="qmAfeZ9cvKYnkIrpvoFax9WoRcAqTircr3vnhIRmKGeF7jzOhqP3DB4zOgR/TK/EIIc+bZdNMp48KEgA/naRzg==" saltValue="ui+BENBCTISkltp/6p9naw==" spinCount="100000" sheet="1" objects="1" scenarios="1"/>
  <mergeCells count="1">
    <mergeCell ref="A1:C1"/>
  </mergeCells>
  <printOptions horizontalCentered="1"/>
  <pageMargins left="0.5" right="0.5" top="1.25" bottom="1" header="0.3" footer="0.3"/>
  <pageSetup paperSize="9" orientation="portrait" horizontalDpi="4294967295" verticalDpi="4294967295" r:id="rId1"/>
  <headerFooter>
    <oddHeader xml:space="preserve">&amp;L&amp;"-,Bold" 2111 IMTIAZ SUPER MARKET THE PLACE (DHA)&amp;R&amp;"-,Bold"SECTION 400 BILL OF QUANTITIESFIRE FIGHTING  </oddHeader>
    <oddFooter>&amp;CY.H.ASSOCIATESCONSULTING ENGINEERS&amp;R&amp;P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opLeftCell="A73" workbookViewId="0">
      <selection activeCell="G57" sqref="G57"/>
    </sheetView>
  </sheetViews>
  <sheetFormatPr defaultRowHeight="14.25" x14ac:dyDescent="0.2"/>
  <cols>
    <col min="1" max="1" width="8.5703125" style="4" customWidth="1"/>
    <col min="2" max="2" width="38.7109375" style="31" customWidth="1"/>
    <col min="3" max="3" width="6.28515625" style="32" bestFit="1" customWidth="1"/>
    <col min="4" max="4" width="5.140625" style="9" bestFit="1" customWidth="1"/>
    <col min="5" max="9" width="16.7109375" style="4" customWidth="1"/>
    <col min="10" max="16384" width="9.140625" style="1"/>
  </cols>
  <sheetData>
    <row r="1" spans="1:9" s="9" customFormat="1" ht="25.5" customHeight="1" x14ac:dyDescent="0.25">
      <c r="A1" s="85" t="s">
        <v>0</v>
      </c>
      <c r="B1" s="87" t="s">
        <v>1</v>
      </c>
      <c r="C1" s="87" t="s">
        <v>8</v>
      </c>
      <c r="D1" s="87" t="s">
        <v>2</v>
      </c>
      <c r="E1" s="87" t="s">
        <v>3</v>
      </c>
      <c r="F1" s="87"/>
      <c r="G1" s="87" t="s">
        <v>4</v>
      </c>
      <c r="H1" s="87"/>
      <c r="I1" s="87" t="s">
        <v>6</v>
      </c>
    </row>
    <row r="2" spans="1:9" s="9" customFormat="1" ht="18.75" customHeight="1" x14ac:dyDescent="0.25">
      <c r="A2" s="86"/>
      <c r="B2" s="87"/>
      <c r="C2" s="87"/>
      <c r="D2" s="87"/>
      <c r="E2" s="33" t="s">
        <v>5</v>
      </c>
      <c r="F2" s="33" t="s">
        <v>34</v>
      </c>
      <c r="G2" s="33" t="s">
        <v>5</v>
      </c>
      <c r="H2" s="33" t="s">
        <v>34</v>
      </c>
      <c r="I2" s="87"/>
    </row>
    <row r="3" spans="1:9" s="9" customFormat="1" x14ac:dyDescent="0.25">
      <c r="A3" s="34">
        <v>1</v>
      </c>
      <c r="B3" s="34">
        <v>2</v>
      </c>
      <c r="C3" s="34">
        <v>3</v>
      </c>
      <c r="D3" s="34">
        <v>4</v>
      </c>
      <c r="E3" s="34">
        <v>5</v>
      </c>
      <c r="F3" s="34">
        <v>6</v>
      </c>
      <c r="G3" s="34">
        <v>7</v>
      </c>
      <c r="H3" s="34">
        <v>8</v>
      </c>
      <c r="I3" s="34">
        <v>9</v>
      </c>
    </row>
    <row r="4" spans="1:9" s="3" customFormat="1" ht="30.75" customHeight="1" x14ac:dyDescent="0.25">
      <c r="A4" s="10">
        <v>210010</v>
      </c>
      <c r="B4" s="88" t="s">
        <v>13</v>
      </c>
      <c r="C4" s="89"/>
      <c r="D4" s="89"/>
      <c r="E4" s="11"/>
      <c r="F4" s="11"/>
      <c r="G4" s="11"/>
      <c r="H4" s="11"/>
      <c r="I4" s="12"/>
    </row>
    <row r="5" spans="1:9" s="3" customFormat="1" ht="57" x14ac:dyDescent="0.25">
      <c r="A5" s="35" t="s">
        <v>9</v>
      </c>
      <c r="B5" s="36" t="s">
        <v>18</v>
      </c>
      <c r="C5" s="37">
        <v>1</v>
      </c>
      <c r="D5" s="34" t="s">
        <v>16</v>
      </c>
      <c r="E5" s="64">
        <v>0</v>
      </c>
      <c r="F5" s="64">
        <v>25000</v>
      </c>
      <c r="G5" s="64">
        <f>E5*C5</f>
        <v>0</v>
      </c>
      <c r="H5" s="64">
        <f>F5*C5</f>
        <v>25000</v>
      </c>
      <c r="I5" s="64">
        <f>H5+G5</f>
        <v>25000</v>
      </c>
    </row>
    <row r="6" spans="1:9" s="3" customFormat="1" ht="57" x14ac:dyDescent="0.25">
      <c r="A6" s="35" t="s">
        <v>10</v>
      </c>
      <c r="B6" s="36" t="s">
        <v>19</v>
      </c>
      <c r="C6" s="37">
        <v>1</v>
      </c>
      <c r="D6" s="34" t="s">
        <v>16</v>
      </c>
      <c r="E6" s="64">
        <v>0</v>
      </c>
      <c r="F6" s="64">
        <v>10000</v>
      </c>
      <c r="G6" s="64">
        <f>E6*C6</f>
        <v>0</v>
      </c>
      <c r="H6" s="64">
        <f>F6*C6</f>
        <v>10000</v>
      </c>
      <c r="I6" s="64">
        <f>H6+G6</f>
        <v>10000</v>
      </c>
    </row>
    <row r="7" spans="1:9" s="3" customFormat="1" ht="169.5" customHeight="1" x14ac:dyDescent="0.2">
      <c r="A7" s="35" t="s">
        <v>11</v>
      </c>
      <c r="B7" s="36" t="s">
        <v>14</v>
      </c>
      <c r="C7" s="37"/>
      <c r="D7" s="34"/>
      <c r="E7" s="14"/>
      <c r="F7" s="14"/>
      <c r="G7" s="14"/>
      <c r="H7" s="14"/>
      <c r="I7" s="14"/>
    </row>
    <row r="8" spans="1:9" ht="15.75" customHeight="1" x14ac:dyDescent="0.2">
      <c r="A8" s="35"/>
      <c r="B8" s="36"/>
      <c r="C8" s="37"/>
      <c r="D8" s="34"/>
      <c r="E8" s="14"/>
      <c r="F8" s="14"/>
      <c r="G8" s="14"/>
      <c r="H8" s="14"/>
      <c r="I8" s="14"/>
    </row>
    <row r="9" spans="1:9" ht="15.75" customHeight="1" x14ac:dyDescent="0.2">
      <c r="A9" s="35"/>
      <c r="B9" s="36"/>
      <c r="C9" s="37"/>
      <c r="D9" s="34"/>
      <c r="E9" s="14"/>
      <c r="F9" s="14"/>
      <c r="G9" s="14"/>
      <c r="H9" s="14"/>
      <c r="I9" s="14"/>
    </row>
    <row r="10" spans="1:9" ht="24.95" customHeight="1" x14ac:dyDescent="0.2">
      <c r="A10" s="38"/>
      <c r="B10" s="39" t="s">
        <v>65</v>
      </c>
      <c r="C10" s="40"/>
      <c r="D10" s="41"/>
      <c r="E10" s="15"/>
      <c r="F10" s="15"/>
      <c r="G10" s="15"/>
      <c r="H10" s="15"/>
      <c r="I10" s="66">
        <f>SUM(I5:I9)</f>
        <v>35000</v>
      </c>
    </row>
    <row r="11" spans="1:9" s="3" customFormat="1" ht="29.25" customHeight="1" x14ac:dyDescent="0.25">
      <c r="A11" s="42">
        <v>210100</v>
      </c>
      <c r="B11" s="90" t="s">
        <v>12</v>
      </c>
      <c r="C11" s="91"/>
      <c r="D11" s="91"/>
      <c r="E11" s="11"/>
      <c r="F11" s="11"/>
      <c r="G11" s="11"/>
      <c r="H11" s="11"/>
      <c r="I11" s="12"/>
    </row>
    <row r="12" spans="1:9" s="3" customFormat="1" x14ac:dyDescent="0.25">
      <c r="A12" s="36" t="s">
        <v>9</v>
      </c>
      <c r="B12" s="36" t="s">
        <v>68</v>
      </c>
      <c r="C12" s="37">
        <v>1</v>
      </c>
      <c r="D12" s="34" t="s">
        <v>16</v>
      </c>
      <c r="E12" s="64">
        <v>0</v>
      </c>
      <c r="F12" s="64">
        <v>35000</v>
      </c>
      <c r="G12" s="64">
        <f>E12*C12</f>
        <v>0</v>
      </c>
      <c r="H12" s="64">
        <f>F12*C12</f>
        <v>35000</v>
      </c>
      <c r="I12" s="64">
        <f>H12+G12</f>
        <v>35000</v>
      </c>
    </row>
    <row r="13" spans="1:9" s="3" customFormat="1" ht="28.5" x14ac:dyDescent="0.25">
      <c r="A13" s="35">
        <v>210113</v>
      </c>
      <c r="B13" s="36" t="s">
        <v>67</v>
      </c>
      <c r="C13" s="37">
        <v>1</v>
      </c>
      <c r="D13" s="34" t="s">
        <v>16</v>
      </c>
      <c r="E13" s="64">
        <v>0</v>
      </c>
      <c r="F13" s="64">
        <v>0</v>
      </c>
      <c r="G13" s="64">
        <f t="shared" ref="G13" si="0">E13*C13</f>
        <v>0</v>
      </c>
      <c r="H13" s="64">
        <f t="shared" ref="H13" si="1">F13*C13</f>
        <v>0</v>
      </c>
      <c r="I13" s="64">
        <f t="shared" ref="I13" si="2">H13+G13</f>
        <v>0</v>
      </c>
    </row>
    <row r="14" spans="1:9" s="3" customFormat="1" ht="24.95" customHeight="1" x14ac:dyDescent="0.2">
      <c r="A14" s="38"/>
      <c r="B14" s="39" t="s">
        <v>65</v>
      </c>
      <c r="C14" s="40"/>
      <c r="D14" s="41"/>
      <c r="E14" s="15"/>
      <c r="F14" s="15"/>
      <c r="G14" s="15"/>
      <c r="H14" s="15"/>
      <c r="I14" s="66">
        <f>SUM(I12:I13)</f>
        <v>35000</v>
      </c>
    </row>
    <row r="15" spans="1:9" s="18" customFormat="1" ht="24.95" customHeight="1" x14ac:dyDescent="0.25">
      <c r="A15" s="8">
        <v>210500</v>
      </c>
      <c r="B15" s="92" t="s">
        <v>15</v>
      </c>
      <c r="C15" s="93"/>
      <c r="D15" s="93"/>
      <c r="E15" s="16"/>
      <c r="F15" s="16"/>
      <c r="G15" s="16"/>
      <c r="H15" s="16"/>
      <c r="I15" s="17"/>
    </row>
    <row r="16" spans="1:9" ht="24" customHeight="1" x14ac:dyDescent="0.2">
      <c r="A16" s="35">
        <v>210513.16</v>
      </c>
      <c r="B16" s="36" t="s">
        <v>35</v>
      </c>
      <c r="C16" s="37"/>
      <c r="D16" s="34"/>
      <c r="E16" s="14"/>
      <c r="F16" s="14"/>
      <c r="G16" s="14"/>
      <c r="H16" s="14"/>
      <c r="I16" s="14"/>
    </row>
    <row r="17" spans="1:9" ht="85.5" x14ac:dyDescent="0.2">
      <c r="A17" s="35"/>
      <c r="B17" s="36" t="s">
        <v>20</v>
      </c>
      <c r="C17" s="37">
        <v>1</v>
      </c>
      <c r="D17" s="34" t="s">
        <v>16</v>
      </c>
      <c r="E17" s="64">
        <v>175000</v>
      </c>
      <c r="F17" s="64">
        <v>25000</v>
      </c>
      <c r="G17" s="64">
        <f>E17*C17</f>
        <v>175000</v>
      </c>
      <c r="H17" s="64">
        <f>F17*C17</f>
        <v>25000</v>
      </c>
      <c r="I17" s="64">
        <f>H17+G17</f>
        <v>200000</v>
      </c>
    </row>
    <row r="18" spans="1:9" ht="33.75" customHeight="1" x14ac:dyDescent="0.2">
      <c r="A18" s="43">
        <v>210519</v>
      </c>
      <c r="B18" s="43" t="s">
        <v>75</v>
      </c>
      <c r="C18" s="44"/>
      <c r="D18" s="45"/>
      <c r="E18" s="14"/>
      <c r="F18" s="14"/>
      <c r="G18" s="14"/>
      <c r="H18" s="14"/>
      <c r="I18" s="14"/>
    </row>
    <row r="19" spans="1:9" ht="57" x14ac:dyDescent="0.2">
      <c r="A19" s="46"/>
      <c r="B19" s="36" t="s">
        <v>76</v>
      </c>
      <c r="C19" s="37">
        <v>4</v>
      </c>
      <c r="D19" s="34" t="s">
        <v>7</v>
      </c>
      <c r="E19" s="64">
        <v>5000</v>
      </c>
      <c r="F19" s="64">
        <v>2000</v>
      </c>
      <c r="G19" s="64">
        <f>E19*C19</f>
        <v>20000</v>
      </c>
      <c r="H19" s="64">
        <f>F19*C19</f>
        <v>8000</v>
      </c>
      <c r="I19" s="64">
        <f>H19+G19</f>
        <v>28000</v>
      </c>
    </row>
    <row r="20" spans="1:9" s="20" customFormat="1" ht="18.75" customHeight="1" x14ac:dyDescent="0.25">
      <c r="A20" s="47">
        <v>210523</v>
      </c>
      <c r="B20" s="48" t="s">
        <v>36</v>
      </c>
      <c r="C20" s="49"/>
      <c r="D20" s="50"/>
      <c r="E20" s="19"/>
      <c r="F20" s="19"/>
      <c r="G20" s="19"/>
      <c r="H20" s="19"/>
      <c r="I20" s="19"/>
    </row>
    <row r="21" spans="1:9" s="22" customFormat="1" ht="57" x14ac:dyDescent="0.2">
      <c r="A21" s="51"/>
      <c r="B21" s="48" t="s">
        <v>17</v>
      </c>
      <c r="C21" s="49"/>
      <c r="D21" s="50"/>
      <c r="E21" s="21"/>
      <c r="F21" s="21"/>
      <c r="G21" s="21"/>
      <c r="H21" s="21"/>
      <c r="I21" s="21"/>
    </row>
    <row r="22" spans="1:9" s="20" customFormat="1" ht="24.95" customHeight="1" x14ac:dyDescent="0.25">
      <c r="A22" s="47"/>
      <c r="B22" s="52" t="s">
        <v>54</v>
      </c>
      <c r="C22" s="53"/>
      <c r="D22" s="50"/>
      <c r="E22" s="19"/>
      <c r="F22" s="19"/>
      <c r="G22" s="19"/>
      <c r="H22" s="19"/>
      <c r="I22" s="19"/>
    </row>
    <row r="23" spans="1:9" s="20" customFormat="1" ht="24.95" customHeight="1" x14ac:dyDescent="0.25">
      <c r="A23" s="47" t="s">
        <v>9</v>
      </c>
      <c r="B23" s="48" t="s">
        <v>63</v>
      </c>
      <c r="C23" s="49"/>
      <c r="D23" s="50"/>
      <c r="E23" s="19"/>
      <c r="F23" s="19"/>
      <c r="G23" s="19"/>
      <c r="H23" s="19"/>
      <c r="I23" s="19"/>
    </row>
    <row r="24" spans="1:9" s="20" customFormat="1" ht="24.95" customHeight="1" x14ac:dyDescent="0.25">
      <c r="A24" s="47"/>
      <c r="B24" s="48" t="s">
        <v>64</v>
      </c>
      <c r="C24" s="49">
        <v>2</v>
      </c>
      <c r="D24" s="50" t="s">
        <v>7</v>
      </c>
      <c r="E24" s="64">
        <v>8900</v>
      </c>
      <c r="F24" s="64">
        <v>1000</v>
      </c>
      <c r="G24" s="64">
        <f>E24*C24</f>
        <v>17800</v>
      </c>
      <c r="H24" s="64">
        <f>F24*C24</f>
        <v>2000</v>
      </c>
      <c r="I24" s="64">
        <f>H24+G24</f>
        <v>19800</v>
      </c>
    </row>
    <row r="25" spans="1:9" s="20" customFormat="1" ht="24.95" customHeight="1" x14ac:dyDescent="0.25">
      <c r="A25" s="47"/>
      <c r="B25" s="48" t="s">
        <v>74</v>
      </c>
      <c r="C25" s="49">
        <v>6</v>
      </c>
      <c r="D25" s="50" t="s">
        <v>7</v>
      </c>
      <c r="E25" s="64">
        <v>48500</v>
      </c>
      <c r="F25" s="64">
        <v>4000</v>
      </c>
      <c r="G25" s="64">
        <f>E25*C25</f>
        <v>291000</v>
      </c>
      <c r="H25" s="64">
        <f>F25*C25</f>
        <v>24000</v>
      </c>
      <c r="I25" s="64">
        <f>H25+G25</f>
        <v>315000</v>
      </c>
    </row>
    <row r="26" spans="1:9" s="20" customFormat="1" ht="24.95" customHeight="1" x14ac:dyDescent="0.25">
      <c r="A26" s="47" t="s">
        <v>11</v>
      </c>
      <c r="B26" s="48" t="s">
        <v>21</v>
      </c>
      <c r="C26" s="49"/>
      <c r="D26" s="50"/>
      <c r="E26" s="19"/>
      <c r="F26" s="19"/>
      <c r="G26" s="19"/>
      <c r="H26" s="19"/>
      <c r="I26" s="19"/>
    </row>
    <row r="27" spans="1:9" s="22" customFormat="1" ht="33" customHeight="1" x14ac:dyDescent="0.2">
      <c r="A27" s="51"/>
      <c r="B27" s="48" t="s">
        <v>78</v>
      </c>
      <c r="C27" s="49">
        <v>6</v>
      </c>
      <c r="D27" s="50" t="s">
        <v>7</v>
      </c>
      <c r="E27" s="64">
        <v>6800</v>
      </c>
      <c r="F27" s="64">
        <v>1000</v>
      </c>
      <c r="G27" s="64">
        <f>E27*C27</f>
        <v>40800</v>
      </c>
      <c r="H27" s="64">
        <f>F27*C27</f>
        <v>6000</v>
      </c>
      <c r="I27" s="64">
        <f>H27+G27</f>
        <v>46800</v>
      </c>
    </row>
    <row r="28" spans="1:9" s="22" customFormat="1" ht="33" customHeight="1" x14ac:dyDescent="0.2">
      <c r="A28" s="51"/>
      <c r="B28" s="48" t="s">
        <v>77</v>
      </c>
      <c r="C28" s="49">
        <v>2</v>
      </c>
      <c r="D28" s="50" t="s">
        <v>7</v>
      </c>
      <c r="E28" s="64">
        <v>248000</v>
      </c>
      <c r="F28" s="64">
        <v>10000</v>
      </c>
      <c r="G28" s="64">
        <f>E28*C28</f>
        <v>496000</v>
      </c>
      <c r="H28" s="64">
        <f>F28*C28</f>
        <v>20000</v>
      </c>
      <c r="I28" s="64">
        <f>H28+G28</f>
        <v>516000</v>
      </c>
    </row>
    <row r="29" spans="1:9" s="24" customFormat="1" ht="24.95" customHeight="1" x14ac:dyDescent="0.25">
      <c r="A29" s="54">
        <v>210529</v>
      </c>
      <c r="B29" s="55" t="s">
        <v>37</v>
      </c>
      <c r="C29" s="56"/>
      <c r="D29" s="57"/>
      <c r="E29" s="23"/>
      <c r="F29" s="23"/>
      <c r="G29" s="23"/>
      <c r="H29" s="23"/>
      <c r="I29" s="23"/>
    </row>
    <row r="30" spans="1:9" s="25" customFormat="1" ht="57" x14ac:dyDescent="0.2">
      <c r="A30" s="58"/>
      <c r="B30" s="55" t="s">
        <v>23</v>
      </c>
      <c r="C30" s="56">
        <v>1</v>
      </c>
      <c r="D30" s="57" t="s">
        <v>16</v>
      </c>
      <c r="E30" s="64">
        <v>377000</v>
      </c>
      <c r="F30" s="64">
        <v>50000</v>
      </c>
      <c r="G30" s="64">
        <f>E30*C30</f>
        <v>377000</v>
      </c>
      <c r="H30" s="64">
        <f>F30*C30</f>
        <v>50000</v>
      </c>
      <c r="I30" s="64">
        <f>H30+G30</f>
        <v>427000</v>
      </c>
    </row>
    <row r="31" spans="1:9" s="24" customFormat="1" ht="24.95" customHeight="1" x14ac:dyDescent="0.25">
      <c r="A31" s="54">
        <v>210553</v>
      </c>
      <c r="B31" s="55" t="s">
        <v>38</v>
      </c>
      <c r="C31" s="56"/>
      <c r="D31" s="57"/>
      <c r="E31" s="23"/>
      <c r="F31" s="23"/>
      <c r="G31" s="23"/>
      <c r="H31" s="23"/>
      <c r="I31" s="23"/>
    </row>
    <row r="32" spans="1:9" s="25" customFormat="1" ht="57" x14ac:dyDescent="0.2">
      <c r="A32" s="58"/>
      <c r="B32" s="55" t="s">
        <v>24</v>
      </c>
      <c r="C32" s="56">
        <v>1</v>
      </c>
      <c r="D32" s="57" t="s">
        <v>16</v>
      </c>
      <c r="E32" s="64">
        <v>95000</v>
      </c>
      <c r="F32" s="64">
        <v>15000</v>
      </c>
      <c r="G32" s="64">
        <f>E32*C32</f>
        <v>95000</v>
      </c>
      <c r="H32" s="64">
        <f>F32*C32</f>
        <v>15000</v>
      </c>
      <c r="I32" s="64">
        <f>H32+G32</f>
        <v>110000</v>
      </c>
    </row>
    <row r="33" spans="1:9" s="24" customFormat="1" ht="24.95" customHeight="1" x14ac:dyDescent="0.25">
      <c r="A33" s="54">
        <v>210563</v>
      </c>
      <c r="B33" s="55" t="s">
        <v>39</v>
      </c>
      <c r="C33" s="56"/>
      <c r="D33" s="57"/>
      <c r="E33" s="23"/>
      <c r="F33" s="23"/>
      <c r="G33" s="23"/>
      <c r="H33" s="23"/>
      <c r="I33" s="23"/>
    </row>
    <row r="34" spans="1:9" ht="42.75" x14ac:dyDescent="0.2">
      <c r="A34" s="35"/>
      <c r="B34" s="36" t="s">
        <v>33</v>
      </c>
      <c r="C34" s="37">
        <v>1</v>
      </c>
      <c r="D34" s="34" t="s">
        <v>16</v>
      </c>
      <c r="E34" s="64">
        <v>15000</v>
      </c>
      <c r="F34" s="64">
        <v>5000</v>
      </c>
      <c r="G34" s="64">
        <f>E34*C34</f>
        <v>15000</v>
      </c>
      <c r="H34" s="64">
        <f>F34*C34</f>
        <v>5000</v>
      </c>
      <c r="I34" s="64">
        <f>H34+G34</f>
        <v>20000</v>
      </c>
    </row>
    <row r="35" spans="1:9" ht="24.95" customHeight="1" x14ac:dyDescent="0.2">
      <c r="A35" s="38"/>
      <c r="B35" s="39" t="s">
        <v>65</v>
      </c>
      <c r="C35" s="40"/>
      <c r="D35" s="41"/>
      <c r="E35" s="15"/>
      <c r="F35" s="15"/>
      <c r="G35" s="15"/>
      <c r="H35" s="15"/>
      <c r="I35" s="66">
        <f>SUM(I16:I34)</f>
        <v>1682600</v>
      </c>
    </row>
    <row r="36" spans="1:9" ht="34.5" customHeight="1" x14ac:dyDescent="0.2">
      <c r="A36" s="42">
        <v>210800</v>
      </c>
      <c r="B36" s="92" t="s">
        <v>28</v>
      </c>
      <c r="C36" s="93"/>
      <c r="D36" s="93"/>
      <c r="E36" s="26"/>
      <c r="F36" s="26"/>
      <c r="G36" s="26"/>
      <c r="H36" s="26"/>
      <c r="I36" s="26"/>
    </row>
    <row r="37" spans="1:9" ht="15" x14ac:dyDescent="0.2">
      <c r="A37" s="35">
        <v>210813</v>
      </c>
      <c r="B37" s="36" t="s">
        <v>40</v>
      </c>
      <c r="C37" s="7"/>
      <c r="D37" s="7"/>
      <c r="E37" s="10"/>
      <c r="F37" s="10"/>
      <c r="G37" s="10"/>
      <c r="H37" s="10"/>
      <c r="I37" s="10"/>
    </row>
    <row r="38" spans="1:9" ht="128.25" x14ac:dyDescent="0.2">
      <c r="A38" s="35"/>
      <c r="B38" s="36" t="s">
        <v>25</v>
      </c>
      <c r="C38" s="37">
        <v>1</v>
      </c>
      <c r="D38" s="34" t="s">
        <v>16</v>
      </c>
      <c r="E38" s="64">
        <v>25000</v>
      </c>
      <c r="F38" s="64">
        <v>15000</v>
      </c>
      <c r="G38" s="64">
        <f>E38*C38</f>
        <v>25000</v>
      </c>
      <c r="H38" s="64">
        <f>F38*C38</f>
        <v>15000</v>
      </c>
      <c r="I38" s="64">
        <f>H38+G38</f>
        <v>40000</v>
      </c>
    </row>
    <row r="39" spans="1:9" ht="24.95" customHeight="1" x14ac:dyDescent="0.2">
      <c r="A39" s="38"/>
      <c r="B39" s="39" t="s">
        <v>65</v>
      </c>
      <c r="C39" s="40"/>
      <c r="D39" s="41"/>
      <c r="E39" s="15"/>
      <c r="F39" s="15"/>
      <c r="G39" s="15"/>
      <c r="H39" s="15"/>
      <c r="I39" s="66">
        <f>SUM(I38)</f>
        <v>40000</v>
      </c>
    </row>
    <row r="40" spans="1:9" s="28" customFormat="1" ht="24.95" customHeight="1" x14ac:dyDescent="0.25">
      <c r="A40" s="27">
        <v>210900</v>
      </c>
      <c r="B40" s="84" t="s">
        <v>29</v>
      </c>
      <c r="C40" s="84"/>
      <c r="D40" s="84"/>
      <c r="E40" s="84"/>
      <c r="F40" s="84"/>
      <c r="G40" s="84"/>
      <c r="H40" s="84"/>
      <c r="I40" s="84"/>
    </row>
    <row r="41" spans="1:9" ht="120" customHeight="1" x14ac:dyDescent="0.2">
      <c r="A41" s="35">
        <v>210913.13</v>
      </c>
      <c r="B41" s="36" t="s">
        <v>55</v>
      </c>
      <c r="C41" s="37"/>
      <c r="D41" s="34"/>
      <c r="E41" s="14"/>
      <c r="F41" s="14"/>
      <c r="G41" s="14"/>
      <c r="H41" s="14"/>
      <c r="I41" s="14"/>
    </row>
    <row r="42" spans="1:9" s="28" customFormat="1" ht="24.95" customHeight="1" x14ac:dyDescent="0.25">
      <c r="A42" s="47"/>
      <c r="B42" s="48" t="s">
        <v>22</v>
      </c>
      <c r="C42" s="49">
        <v>2</v>
      </c>
      <c r="D42" s="50" t="s">
        <v>7</v>
      </c>
      <c r="E42" s="64">
        <v>95500</v>
      </c>
      <c r="F42" s="64">
        <v>15000</v>
      </c>
      <c r="G42" s="64">
        <f>E42*C42</f>
        <v>191000</v>
      </c>
      <c r="H42" s="64">
        <f>F42*C42</f>
        <v>30000</v>
      </c>
      <c r="I42" s="64">
        <f>H42+G42</f>
        <v>221000</v>
      </c>
    </row>
    <row r="43" spans="1:9" s="28" customFormat="1" ht="24.95" customHeight="1" x14ac:dyDescent="0.2">
      <c r="A43" s="38"/>
      <c r="B43" s="39" t="s">
        <v>65</v>
      </c>
      <c r="C43" s="40"/>
      <c r="D43" s="41"/>
      <c r="E43" s="15"/>
      <c r="F43" s="15"/>
      <c r="G43" s="15"/>
      <c r="H43" s="15"/>
      <c r="I43" s="66">
        <f>SUM(I42)</f>
        <v>221000</v>
      </c>
    </row>
    <row r="44" spans="1:9" s="28" customFormat="1" ht="24.95" customHeight="1" x14ac:dyDescent="0.25">
      <c r="A44" s="27">
        <v>211100</v>
      </c>
      <c r="B44" s="84" t="s">
        <v>30</v>
      </c>
      <c r="C44" s="84"/>
      <c r="D44" s="84"/>
      <c r="E44" s="84"/>
      <c r="F44" s="84"/>
      <c r="G44" s="84"/>
      <c r="H44" s="84"/>
      <c r="I44" s="84"/>
    </row>
    <row r="45" spans="1:9" s="28" customFormat="1" x14ac:dyDescent="0.25">
      <c r="A45" s="43">
        <v>211113.13</v>
      </c>
      <c r="B45" s="36" t="s">
        <v>41</v>
      </c>
      <c r="C45" s="37"/>
      <c r="D45" s="34"/>
      <c r="E45" s="29"/>
      <c r="F45" s="29"/>
      <c r="G45" s="29"/>
      <c r="H45" s="29"/>
      <c r="I45" s="29"/>
    </row>
    <row r="46" spans="1:9" ht="99.75" x14ac:dyDescent="0.2">
      <c r="A46" s="35"/>
      <c r="B46" s="36" t="s">
        <v>26</v>
      </c>
      <c r="C46" s="37"/>
      <c r="D46" s="34"/>
      <c r="E46" s="14"/>
      <c r="F46" s="14"/>
      <c r="G46" s="14"/>
      <c r="H46" s="14"/>
      <c r="I46" s="14"/>
    </row>
    <row r="47" spans="1:9" s="28" customFormat="1" ht="24.95" customHeight="1" x14ac:dyDescent="0.25">
      <c r="A47" s="59"/>
      <c r="B47" s="60" t="s">
        <v>48</v>
      </c>
      <c r="C47" s="61" t="s">
        <v>79</v>
      </c>
      <c r="D47" s="62" t="s">
        <v>72</v>
      </c>
      <c r="E47" s="64">
        <v>320</v>
      </c>
      <c r="F47" s="64">
        <v>100</v>
      </c>
      <c r="G47" s="64">
        <f t="shared" ref="G47:G53" si="3">E47*C47</f>
        <v>473600</v>
      </c>
      <c r="H47" s="64">
        <f t="shared" ref="H47:H53" si="4">F47*C47</f>
        <v>148000</v>
      </c>
      <c r="I47" s="64">
        <f t="shared" ref="I47:I53" si="5">H47+G47</f>
        <v>621600</v>
      </c>
    </row>
    <row r="48" spans="1:9" s="28" customFormat="1" ht="24.95" customHeight="1" x14ac:dyDescent="0.25">
      <c r="A48" s="59"/>
      <c r="B48" s="60" t="s">
        <v>49</v>
      </c>
      <c r="C48" s="61" t="s">
        <v>81</v>
      </c>
      <c r="D48" s="62" t="s">
        <v>72</v>
      </c>
      <c r="E48" s="64">
        <v>405</v>
      </c>
      <c r="F48" s="64">
        <v>125</v>
      </c>
      <c r="G48" s="64">
        <f t="shared" si="3"/>
        <v>89100</v>
      </c>
      <c r="H48" s="64">
        <f t="shared" si="4"/>
        <v>27500</v>
      </c>
      <c r="I48" s="64">
        <f t="shared" si="5"/>
        <v>116600</v>
      </c>
    </row>
    <row r="49" spans="1:9" s="28" customFormat="1" ht="24.95" customHeight="1" x14ac:dyDescent="0.25">
      <c r="A49" s="59"/>
      <c r="B49" s="60" t="s">
        <v>50</v>
      </c>
      <c r="C49" s="61" t="s">
        <v>80</v>
      </c>
      <c r="D49" s="62" t="s">
        <v>72</v>
      </c>
      <c r="E49" s="64">
        <v>477</v>
      </c>
      <c r="F49" s="64">
        <v>150</v>
      </c>
      <c r="G49" s="64">
        <f t="shared" si="3"/>
        <v>124020</v>
      </c>
      <c r="H49" s="64">
        <f t="shared" si="4"/>
        <v>39000</v>
      </c>
      <c r="I49" s="64">
        <f t="shared" si="5"/>
        <v>163020</v>
      </c>
    </row>
    <row r="50" spans="1:9" s="28" customFormat="1" ht="24.95" customHeight="1" x14ac:dyDescent="0.25">
      <c r="A50" s="59"/>
      <c r="B50" s="60" t="s">
        <v>51</v>
      </c>
      <c r="C50" s="61" t="s">
        <v>82</v>
      </c>
      <c r="D50" s="62" t="s">
        <v>72</v>
      </c>
      <c r="E50" s="64">
        <v>580</v>
      </c>
      <c r="F50" s="64">
        <v>200</v>
      </c>
      <c r="G50" s="64">
        <f t="shared" si="3"/>
        <v>153700</v>
      </c>
      <c r="H50" s="64">
        <f t="shared" si="4"/>
        <v>53000</v>
      </c>
      <c r="I50" s="64">
        <f t="shared" si="5"/>
        <v>206700</v>
      </c>
    </row>
    <row r="51" spans="1:9" s="28" customFormat="1" ht="24.95" customHeight="1" x14ac:dyDescent="0.25">
      <c r="A51" s="59"/>
      <c r="B51" s="60" t="s">
        <v>52</v>
      </c>
      <c r="C51" s="61" t="s">
        <v>81</v>
      </c>
      <c r="D51" s="62" t="s">
        <v>72</v>
      </c>
      <c r="E51" s="64">
        <v>890</v>
      </c>
      <c r="F51" s="64">
        <v>250</v>
      </c>
      <c r="G51" s="64">
        <f t="shared" si="3"/>
        <v>195800</v>
      </c>
      <c r="H51" s="64">
        <f t="shared" si="4"/>
        <v>55000</v>
      </c>
      <c r="I51" s="64">
        <f t="shared" si="5"/>
        <v>250800</v>
      </c>
    </row>
    <row r="52" spans="1:9" s="28" customFormat="1" ht="24.95" customHeight="1" x14ac:dyDescent="0.25">
      <c r="A52" s="59"/>
      <c r="B52" s="60" t="s">
        <v>83</v>
      </c>
      <c r="C52" s="61" t="s">
        <v>84</v>
      </c>
      <c r="D52" s="62" t="s">
        <v>72</v>
      </c>
      <c r="E52" s="64">
        <v>1260</v>
      </c>
      <c r="F52" s="64">
        <v>300</v>
      </c>
      <c r="G52" s="64">
        <f t="shared" si="3"/>
        <v>163800</v>
      </c>
      <c r="H52" s="64">
        <f t="shared" si="4"/>
        <v>39000</v>
      </c>
      <c r="I52" s="64">
        <f t="shared" si="5"/>
        <v>202800</v>
      </c>
    </row>
    <row r="53" spans="1:9" s="28" customFormat="1" ht="24.95" customHeight="1" x14ac:dyDescent="0.25">
      <c r="A53" s="59"/>
      <c r="B53" s="60" t="s">
        <v>53</v>
      </c>
      <c r="C53" s="61" t="s">
        <v>85</v>
      </c>
      <c r="D53" s="62" t="s">
        <v>72</v>
      </c>
      <c r="E53" s="64">
        <v>1770</v>
      </c>
      <c r="F53" s="64">
        <v>400</v>
      </c>
      <c r="G53" s="64">
        <f t="shared" si="3"/>
        <v>991200</v>
      </c>
      <c r="H53" s="64">
        <f t="shared" si="4"/>
        <v>224000</v>
      </c>
      <c r="I53" s="64">
        <f t="shared" si="5"/>
        <v>1215200</v>
      </c>
    </row>
    <row r="54" spans="1:9" s="28" customFormat="1" ht="24.95" customHeight="1" x14ac:dyDescent="0.2">
      <c r="A54" s="38"/>
      <c r="B54" s="39" t="s">
        <v>65</v>
      </c>
      <c r="C54" s="40"/>
      <c r="D54" s="41"/>
      <c r="E54" s="15"/>
      <c r="F54" s="15"/>
      <c r="G54" s="15"/>
      <c r="H54" s="15"/>
      <c r="I54" s="66">
        <f>SUM(I46:I53)</f>
        <v>2776720</v>
      </c>
    </row>
    <row r="55" spans="1:9" s="28" customFormat="1" ht="24.95" customHeight="1" x14ac:dyDescent="0.25">
      <c r="A55" s="27">
        <v>211200</v>
      </c>
      <c r="B55" s="84" t="s">
        <v>69</v>
      </c>
      <c r="C55" s="84"/>
      <c r="D55" s="84"/>
      <c r="E55" s="84"/>
      <c r="F55" s="84"/>
      <c r="G55" s="84"/>
      <c r="H55" s="84"/>
      <c r="I55" s="84"/>
    </row>
    <row r="56" spans="1:9" s="28" customFormat="1" ht="28.5" x14ac:dyDescent="0.2">
      <c r="A56" s="36">
        <v>211213.13</v>
      </c>
      <c r="B56" s="36" t="s">
        <v>70</v>
      </c>
      <c r="C56" s="36"/>
      <c r="D56" s="36"/>
      <c r="E56" s="30"/>
      <c r="F56" s="30"/>
      <c r="G56" s="30"/>
      <c r="H56" s="30"/>
      <c r="I56" s="30"/>
    </row>
    <row r="57" spans="1:9" s="28" customFormat="1" ht="71.25" x14ac:dyDescent="0.25">
      <c r="A57" s="36"/>
      <c r="B57" s="36" t="s">
        <v>71</v>
      </c>
      <c r="C57" s="34">
        <v>6</v>
      </c>
      <c r="D57" s="34" t="s">
        <v>7</v>
      </c>
      <c r="E57" s="64">
        <v>0</v>
      </c>
      <c r="F57" s="64">
        <v>5000</v>
      </c>
      <c r="G57" s="64">
        <f>E57*C57</f>
        <v>0</v>
      </c>
      <c r="H57" s="64">
        <f>F57*C57</f>
        <v>30000</v>
      </c>
      <c r="I57" s="64">
        <f>H57+G57</f>
        <v>30000</v>
      </c>
    </row>
    <row r="58" spans="1:9" s="28" customFormat="1" ht="24.95" customHeight="1" x14ac:dyDescent="0.2">
      <c r="A58" s="38"/>
      <c r="B58" s="39" t="s">
        <v>65</v>
      </c>
      <c r="C58" s="40"/>
      <c r="D58" s="41"/>
      <c r="E58" s="15"/>
      <c r="F58" s="15"/>
      <c r="G58" s="15"/>
      <c r="H58" s="15"/>
      <c r="I58" s="66">
        <f>SUM(I57)</f>
        <v>30000</v>
      </c>
    </row>
    <row r="59" spans="1:9" s="28" customFormat="1" ht="24.95" customHeight="1" x14ac:dyDescent="0.25">
      <c r="A59" s="27">
        <v>211300</v>
      </c>
      <c r="B59" s="84" t="s">
        <v>31</v>
      </c>
      <c r="C59" s="84"/>
      <c r="D59" s="84"/>
      <c r="E59" s="84"/>
      <c r="F59" s="84"/>
      <c r="G59" s="84"/>
      <c r="H59" s="84"/>
      <c r="I59" s="84"/>
    </row>
    <row r="60" spans="1:9" s="28" customFormat="1" ht="24.95" customHeight="1" x14ac:dyDescent="0.25">
      <c r="A60" s="43">
        <v>211313</v>
      </c>
      <c r="B60" s="36" t="s">
        <v>42</v>
      </c>
      <c r="C60" s="37"/>
      <c r="D60" s="34"/>
      <c r="E60" s="29"/>
      <c r="F60" s="29"/>
      <c r="G60" s="29"/>
      <c r="H60" s="29"/>
      <c r="I60" s="29"/>
    </row>
    <row r="61" spans="1:9" ht="57" x14ac:dyDescent="0.2">
      <c r="A61" s="35"/>
      <c r="B61" s="36" t="s">
        <v>27</v>
      </c>
      <c r="C61" s="37"/>
      <c r="D61" s="34"/>
      <c r="E61" s="14"/>
      <c r="F61" s="14"/>
      <c r="G61" s="14"/>
      <c r="H61" s="14"/>
      <c r="I61" s="14"/>
    </row>
    <row r="62" spans="1:9" ht="57" x14ac:dyDescent="0.2">
      <c r="A62" s="35"/>
      <c r="B62" s="36" t="s">
        <v>56</v>
      </c>
      <c r="C62" s="56">
        <v>250</v>
      </c>
      <c r="D62" s="34" t="s">
        <v>7</v>
      </c>
      <c r="E62" s="64">
        <v>2000</v>
      </c>
      <c r="F62" s="64">
        <v>300</v>
      </c>
      <c r="G62" s="64">
        <f>E62*C62</f>
        <v>500000</v>
      </c>
      <c r="H62" s="64">
        <f>F62*C62</f>
        <v>75000</v>
      </c>
      <c r="I62" s="64">
        <f>H62+G62</f>
        <v>575000</v>
      </c>
    </row>
    <row r="63" spans="1:9" ht="42.75" x14ac:dyDescent="0.2">
      <c r="A63" s="35"/>
      <c r="B63" s="36" t="s">
        <v>86</v>
      </c>
      <c r="C63" s="56">
        <v>60</v>
      </c>
      <c r="D63" s="34" t="s">
        <v>7</v>
      </c>
      <c r="E63" s="64">
        <v>1350</v>
      </c>
      <c r="F63" s="64">
        <v>300</v>
      </c>
      <c r="G63" s="64">
        <f>E63*C63</f>
        <v>81000</v>
      </c>
      <c r="H63" s="64">
        <f>F63*C63</f>
        <v>18000</v>
      </c>
      <c r="I63" s="64">
        <f>H63+G63</f>
        <v>99000</v>
      </c>
    </row>
    <row r="64" spans="1:9" ht="46.5" customHeight="1" x14ac:dyDescent="0.2">
      <c r="A64" s="35"/>
      <c r="B64" s="36" t="s">
        <v>73</v>
      </c>
      <c r="C64" s="56">
        <v>44</v>
      </c>
      <c r="D64" s="34" t="s">
        <v>7</v>
      </c>
      <c r="E64" s="64">
        <v>500</v>
      </c>
      <c r="F64" s="64">
        <v>200</v>
      </c>
      <c r="G64" s="64">
        <f>E64*C64</f>
        <v>22000</v>
      </c>
      <c r="H64" s="64">
        <f>F64*C64</f>
        <v>8800</v>
      </c>
      <c r="I64" s="64">
        <f>H64+G64</f>
        <v>30800</v>
      </c>
    </row>
    <row r="65" spans="1:9" ht="24.95" customHeight="1" x14ac:dyDescent="0.2">
      <c r="A65" s="38"/>
      <c r="B65" s="39" t="s">
        <v>65</v>
      </c>
      <c r="C65" s="40"/>
      <c r="D65" s="41"/>
      <c r="E65" s="15"/>
      <c r="F65" s="15"/>
      <c r="G65" s="15"/>
      <c r="H65" s="15"/>
      <c r="I65" s="66">
        <f>SUM(I62:I64)</f>
        <v>704800</v>
      </c>
    </row>
    <row r="66" spans="1:9" s="28" customFormat="1" ht="24.95" customHeight="1" x14ac:dyDescent="0.25">
      <c r="A66" s="27">
        <v>212000</v>
      </c>
      <c r="B66" s="84" t="s">
        <v>32</v>
      </c>
      <c r="C66" s="84"/>
      <c r="D66" s="84"/>
      <c r="E66" s="84"/>
      <c r="F66" s="84"/>
      <c r="G66" s="84"/>
      <c r="H66" s="84"/>
      <c r="I66" s="84"/>
    </row>
    <row r="67" spans="1:9" s="28" customFormat="1" x14ac:dyDescent="0.25">
      <c r="A67" s="43">
        <v>212116</v>
      </c>
      <c r="B67" s="36" t="s">
        <v>57</v>
      </c>
      <c r="C67" s="37"/>
      <c r="D67" s="34"/>
      <c r="E67" s="13"/>
      <c r="F67" s="13"/>
      <c r="G67" s="13"/>
      <c r="H67" s="13"/>
      <c r="I67" s="13"/>
    </row>
    <row r="68" spans="1:9" ht="57" x14ac:dyDescent="0.2">
      <c r="A68" s="35"/>
      <c r="B68" s="36" t="s">
        <v>58</v>
      </c>
      <c r="C68" s="37"/>
      <c r="D68" s="34"/>
      <c r="E68" s="13"/>
      <c r="F68" s="13"/>
      <c r="G68" s="13"/>
      <c r="H68" s="13"/>
      <c r="I68" s="13"/>
    </row>
    <row r="69" spans="1:9" s="28" customFormat="1" x14ac:dyDescent="0.25">
      <c r="A69" s="43" t="s">
        <v>10</v>
      </c>
      <c r="B69" s="36" t="s">
        <v>59</v>
      </c>
      <c r="C69" s="37">
        <v>6</v>
      </c>
      <c r="D69" s="34" t="s">
        <v>7</v>
      </c>
      <c r="E69" s="64">
        <v>4500</v>
      </c>
      <c r="F69" s="64">
        <v>500</v>
      </c>
      <c r="G69" s="64">
        <f>E69*C69</f>
        <v>27000</v>
      </c>
      <c r="H69" s="64">
        <f>F69*C69</f>
        <v>3000</v>
      </c>
      <c r="I69" s="64">
        <f>H69+G69</f>
        <v>30000</v>
      </c>
    </row>
    <row r="70" spans="1:9" s="28" customFormat="1" ht="24.95" customHeight="1" x14ac:dyDescent="0.25">
      <c r="A70" s="43">
        <v>212416</v>
      </c>
      <c r="B70" s="36" t="s">
        <v>60</v>
      </c>
      <c r="C70" s="37"/>
      <c r="D70" s="34"/>
      <c r="E70" s="13"/>
      <c r="F70" s="13"/>
      <c r="G70" s="13"/>
      <c r="H70" s="13"/>
      <c r="I70" s="13"/>
    </row>
    <row r="71" spans="1:9" ht="57" x14ac:dyDescent="0.2">
      <c r="A71" s="35"/>
      <c r="B71" s="36" t="s">
        <v>61</v>
      </c>
      <c r="C71" s="37"/>
      <c r="D71" s="34"/>
      <c r="E71" s="13"/>
      <c r="F71" s="13"/>
      <c r="G71" s="13"/>
      <c r="H71" s="13"/>
      <c r="I71" s="13"/>
    </row>
    <row r="72" spans="1:9" s="28" customFormat="1" ht="24.95" customHeight="1" x14ac:dyDescent="0.25">
      <c r="A72" s="43" t="s">
        <v>9</v>
      </c>
      <c r="B72" s="36" t="s">
        <v>62</v>
      </c>
      <c r="C72" s="37">
        <v>6</v>
      </c>
      <c r="D72" s="34" t="s">
        <v>7</v>
      </c>
      <c r="E72" s="64">
        <v>12500</v>
      </c>
      <c r="F72" s="64">
        <v>500</v>
      </c>
      <c r="G72" s="64">
        <f>E72*C72</f>
        <v>75000</v>
      </c>
      <c r="H72" s="64">
        <f>F72*C72</f>
        <v>3000</v>
      </c>
      <c r="I72" s="64">
        <f>H72+G72</f>
        <v>78000</v>
      </c>
    </row>
    <row r="73" spans="1:9" s="28" customFormat="1" ht="24.75" customHeight="1" x14ac:dyDescent="0.25">
      <c r="A73" s="43"/>
      <c r="B73" s="63" t="s">
        <v>87</v>
      </c>
      <c r="C73" s="37"/>
      <c r="D73" s="34"/>
      <c r="E73" s="13"/>
      <c r="F73" s="13"/>
      <c r="G73" s="13"/>
      <c r="H73" s="13"/>
      <c r="I73" s="13"/>
    </row>
    <row r="74" spans="1:9" s="28" customFormat="1" ht="71.25" x14ac:dyDescent="0.25">
      <c r="A74" s="43"/>
      <c r="B74" s="36" t="s">
        <v>88</v>
      </c>
      <c r="C74" s="56">
        <v>1</v>
      </c>
      <c r="D74" s="57" t="s">
        <v>16</v>
      </c>
      <c r="E74" s="64">
        <v>25000</v>
      </c>
      <c r="F74" s="64">
        <v>5000</v>
      </c>
      <c r="G74" s="64">
        <f>E74*C74</f>
        <v>25000</v>
      </c>
      <c r="H74" s="64">
        <f>F74*C74</f>
        <v>5000</v>
      </c>
      <c r="I74" s="64">
        <f>H74+G74</f>
        <v>30000</v>
      </c>
    </row>
    <row r="75" spans="1:9" ht="24.95" customHeight="1" x14ac:dyDescent="0.2">
      <c r="A75" s="38"/>
      <c r="B75" s="39" t="s">
        <v>65</v>
      </c>
      <c r="C75" s="40"/>
      <c r="D75" s="41"/>
      <c r="E75" s="15"/>
      <c r="F75" s="15"/>
      <c r="G75" s="15"/>
      <c r="H75" s="15"/>
      <c r="I75" s="65">
        <f>SUM(I69:I74)</f>
        <v>138000</v>
      </c>
    </row>
    <row r="76" spans="1:9" ht="30" customHeight="1" x14ac:dyDescent="0.2">
      <c r="A76" s="94" t="s">
        <v>66</v>
      </c>
      <c r="B76" s="95"/>
      <c r="C76" s="95"/>
      <c r="D76" s="96"/>
      <c r="E76" s="13"/>
      <c r="F76" s="13"/>
      <c r="G76" s="13"/>
      <c r="H76" s="13"/>
      <c r="I76" s="67">
        <f>I75+I65+I58+I54+I43+I39+I35+I14+I10</f>
        <v>5663120</v>
      </c>
    </row>
    <row r="81" spans="9:9" x14ac:dyDescent="0.2">
      <c r="I81" s="72"/>
    </row>
    <row r="82" spans="9:9" x14ac:dyDescent="0.2">
      <c r="I82" s="73"/>
    </row>
  </sheetData>
  <mergeCells count="17">
    <mergeCell ref="B44:I44"/>
    <mergeCell ref="B55:I55"/>
    <mergeCell ref="B59:I59"/>
    <mergeCell ref="B66:I66"/>
    <mergeCell ref="A76:D76"/>
    <mergeCell ref="B40:I40"/>
    <mergeCell ref="A1:A2"/>
    <mergeCell ref="B1:B2"/>
    <mergeCell ref="C1:C2"/>
    <mergeCell ref="D1:D2"/>
    <mergeCell ref="E1:F1"/>
    <mergeCell ref="G1:H1"/>
    <mergeCell ref="I1:I2"/>
    <mergeCell ref="B4:D4"/>
    <mergeCell ref="B11:D11"/>
    <mergeCell ref="B15:D15"/>
    <mergeCell ref="B36:D36"/>
  </mergeCells>
  <printOptions horizontalCentered="1"/>
  <pageMargins left="0.2" right="0.2" top="0.6" bottom="0.5" header="0.3" footer="0.3"/>
  <pageSetup paperSize="9" orientation="landscape" r:id="rId1"/>
  <headerFooter>
    <oddHeader xml:space="preserve">&amp;L&amp;"-,Bold"&amp;12 2111 IMTIAZ SUPER MARKET THE PLACE (DHA)&amp;R&amp;"-,Bold"&amp;12SECTION 400 BILL OF QUANTITIES FIRE FIGHTING&amp;"-,Regular"&amp;11  </oddHeader>
    <oddFooter>&amp;C&amp;"-,Bold"&amp;12Y.H.ASSOCIATES&amp;"-,Regular" CONSULTING ENGINEERS&amp;R&amp;P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opLeftCell="A64" zoomScaleNormal="100" workbookViewId="0">
      <selection activeCell="K11" sqref="K11"/>
    </sheetView>
  </sheetViews>
  <sheetFormatPr defaultRowHeight="14.25" x14ac:dyDescent="0.2"/>
  <cols>
    <col min="1" max="1" width="9.5703125" style="4" customWidth="1"/>
    <col min="2" max="2" width="34.85546875" style="31" customWidth="1"/>
    <col min="3" max="3" width="6.28515625" style="32" bestFit="1" customWidth="1"/>
    <col min="4" max="4" width="5.140625" style="9" bestFit="1" customWidth="1"/>
    <col min="5" max="6" width="14" style="4" customWidth="1"/>
    <col min="7" max="8" width="15.28515625" style="4" customWidth="1"/>
    <col min="9" max="9" width="16.7109375" style="4" customWidth="1"/>
    <col min="10" max="10" width="12.5703125" style="81" customWidth="1"/>
    <col min="11" max="11" width="11.28515625" style="81" customWidth="1"/>
    <col min="12" max="16384" width="9.140625" style="1"/>
  </cols>
  <sheetData>
    <row r="1" spans="1:11" s="9" customFormat="1" ht="25.5" customHeight="1" x14ac:dyDescent="0.25">
      <c r="A1" s="87" t="s">
        <v>0</v>
      </c>
      <c r="B1" s="87" t="s">
        <v>1</v>
      </c>
      <c r="C1" s="87" t="s">
        <v>8</v>
      </c>
      <c r="D1" s="87" t="s">
        <v>2</v>
      </c>
      <c r="E1" s="87" t="s">
        <v>3</v>
      </c>
      <c r="F1" s="87"/>
      <c r="G1" s="87" t="s">
        <v>4</v>
      </c>
      <c r="H1" s="87"/>
      <c r="I1" s="87" t="s">
        <v>6</v>
      </c>
      <c r="J1" s="98" t="s">
        <v>89</v>
      </c>
      <c r="K1" s="101"/>
    </row>
    <row r="2" spans="1:11" s="9" customFormat="1" ht="18.75" customHeight="1" x14ac:dyDescent="0.25">
      <c r="A2" s="87"/>
      <c r="B2" s="87"/>
      <c r="C2" s="87"/>
      <c r="D2" s="87"/>
      <c r="E2" s="69" t="s">
        <v>5</v>
      </c>
      <c r="F2" s="69" t="s">
        <v>34</v>
      </c>
      <c r="G2" s="69" t="s">
        <v>5</v>
      </c>
      <c r="H2" s="69" t="s">
        <v>34</v>
      </c>
      <c r="I2" s="87"/>
      <c r="J2" s="98"/>
      <c r="K2" s="101"/>
    </row>
    <row r="3" spans="1:11" s="3" customFormat="1" ht="30.75" customHeight="1" x14ac:dyDescent="0.25">
      <c r="A3" s="10">
        <v>210010</v>
      </c>
      <c r="B3" s="84" t="s">
        <v>13</v>
      </c>
      <c r="C3" s="84"/>
      <c r="D3" s="84"/>
      <c r="E3" s="26"/>
      <c r="F3" s="26"/>
      <c r="G3" s="26"/>
      <c r="H3" s="26"/>
      <c r="I3" s="26"/>
      <c r="J3" s="64"/>
      <c r="K3" s="81"/>
    </row>
    <row r="4" spans="1:11" s="3" customFormat="1" ht="71.25" x14ac:dyDescent="0.25">
      <c r="A4" s="35" t="s">
        <v>9</v>
      </c>
      <c r="B4" s="36" t="s">
        <v>18</v>
      </c>
      <c r="C4" s="37">
        <v>1</v>
      </c>
      <c r="D4" s="34" t="s">
        <v>16</v>
      </c>
      <c r="E4" s="64">
        <v>0</v>
      </c>
      <c r="F4" s="64">
        <v>25000</v>
      </c>
      <c r="G4" s="64">
        <f>E4*C4</f>
        <v>0</v>
      </c>
      <c r="H4" s="64">
        <f>F4*C4</f>
        <v>25000</v>
      </c>
      <c r="I4" s="64">
        <f>H4+G4</f>
        <v>25000</v>
      </c>
      <c r="J4" s="64">
        <v>15000</v>
      </c>
      <c r="K4" s="81">
        <v>10000</v>
      </c>
    </row>
    <row r="5" spans="1:11" s="3" customFormat="1" ht="71.25" x14ac:dyDescent="0.25">
      <c r="A5" s="35" t="s">
        <v>10</v>
      </c>
      <c r="B5" s="36" t="s">
        <v>19</v>
      </c>
      <c r="C5" s="37">
        <v>1</v>
      </c>
      <c r="D5" s="34" t="s">
        <v>16</v>
      </c>
      <c r="E5" s="64">
        <v>0</v>
      </c>
      <c r="F5" s="64">
        <v>10000</v>
      </c>
      <c r="G5" s="64">
        <f>E5*C5</f>
        <v>0</v>
      </c>
      <c r="H5" s="64">
        <f>F5*C5</f>
        <v>10000</v>
      </c>
      <c r="I5" s="64">
        <f>H5+G5</f>
        <v>10000</v>
      </c>
      <c r="J5" s="64">
        <v>7000</v>
      </c>
      <c r="K5" s="81">
        <v>4000</v>
      </c>
    </row>
    <row r="6" spans="1:11" s="3" customFormat="1" ht="185.25" x14ac:dyDescent="0.2">
      <c r="A6" s="35" t="s">
        <v>11</v>
      </c>
      <c r="B6" s="36" t="s">
        <v>14</v>
      </c>
      <c r="C6" s="37"/>
      <c r="D6" s="34"/>
      <c r="E6" s="14"/>
      <c r="F6" s="14"/>
      <c r="G6" s="14"/>
      <c r="H6" s="14"/>
      <c r="I6" s="14"/>
      <c r="J6" s="64"/>
      <c r="K6" s="81"/>
    </row>
    <row r="7" spans="1:11" x14ac:dyDescent="0.2">
      <c r="A7" s="35"/>
      <c r="B7" s="36"/>
      <c r="C7" s="37"/>
      <c r="D7" s="34"/>
      <c r="E7" s="14"/>
      <c r="F7" s="14"/>
      <c r="G7" s="14"/>
      <c r="H7" s="14"/>
      <c r="I7" s="14"/>
      <c r="J7" s="64"/>
    </row>
    <row r="8" spans="1:11" x14ac:dyDescent="0.2">
      <c r="A8" s="35"/>
      <c r="B8" s="36"/>
      <c r="C8" s="37"/>
      <c r="D8" s="34"/>
      <c r="E8" s="14"/>
      <c r="F8" s="14"/>
      <c r="G8" s="14"/>
      <c r="H8" s="14"/>
      <c r="I8" s="14"/>
      <c r="J8" s="64"/>
    </row>
    <row r="9" spans="1:11" ht="15" x14ac:dyDescent="0.2">
      <c r="A9" s="38"/>
      <c r="B9" s="39" t="s">
        <v>65</v>
      </c>
      <c r="C9" s="40"/>
      <c r="D9" s="41"/>
      <c r="E9" s="15"/>
      <c r="F9" s="15"/>
      <c r="G9" s="15"/>
      <c r="H9" s="15"/>
      <c r="I9" s="66">
        <f>SUM(I4:I8)</f>
        <v>35000</v>
      </c>
      <c r="J9" s="66">
        <f>SUM(J4:J8)</f>
        <v>22000</v>
      </c>
    </row>
    <row r="10" spans="1:11" s="3" customFormat="1" ht="15" x14ac:dyDescent="0.25">
      <c r="A10" s="42">
        <v>210100</v>
      </c>
      <c r="B10" s="99" t="s">
        <v>12</v>
      </c>
      <c r="C10" s="99"/>
      <c r="D10" s="99"/>
      <c r="E10" s="26"/>
      <c r="F10" s="26"/>
      <c r="G10" s="26"/>
      <c r="H10" s="26"/>
      <c r="I10" s="26"/>
      <c r="J10" s="64"/>
      <c r="K10" s="81"/>
    </row>
    <row r="11" spans="1:11" s="3" customFormat="1" x14ac:dyDescent="0.25">
      <c r="A11" s="36" t="s">
        <v>9</v>
      </c>
      <c r="B11" s="36" t="s">
        <v>68</v>
      </c>
      <c r="C11" s="37">
        <v>1</v>
      </c>
      <c r="D11" s="34" t="s">
        <v>16</v>
      </c>
      <c r="E11" s="64">
        <v>0</v>
      </c>
      <c r="F11" s="64"/>
      <c r="G11" s="64">
        <f>E11*C11</f>
        <v>0</v>
      </c>
      <c r="H11" s="64">
        <f>F11*C11</f>
        <v>0</v>
      </c>
      <c r="I11" s="64">
        <f>H11+G11</f>
        <v>0</v>
      </c>
      <c r="J11" s="64">
        <v>28000</v>
      </c>
      <c r="K11" s="81"/>
    </row>
    <row r="12" spans="1:11" s="3" customFormat="1" ht="28.5" x14ac:dyDescent="0.25">
      <c r="A12" s="35">
        <v>210113</v>
      </c>
      <c r="B12" s="36" t="s">
        <v>67</v>
      </c>
      <c r="C12" s="37">
        <v>1</v>
      </c>
      <c r="D12" s="34" t="s">
        <v>16</v>
      </c>
      <c r="E12" s="64">
        <v>0</v>
      </c>
      <c r="F12" s="64">
        <v>0</v>
      </c>
      <c r="G12" s="64">
        <f t="shared" ref="G12" si="0">E12*C12</f>
        <v>0</v>
      </c>
      <c r="H12" s="64">
        <f t="shared" ref="H12" si="1">F12*C12</f>
        <v>0</v>
      </c>
      <c r="I12" s="64">
        <f t="shared" ref="I12" si="2">H12+G12</f>
        <v>0</v>
      </c>
      <c r="J12" s="64"/>
      <c r="K12" s="81"/>
    </row>
    <row r="13" spans="1:11" s="3" customFormat="1" ht="15" x14ac:dyDescent="0.2">
      <c r="A13" s="38"/>
      <c r="B13" s="39" t="s">
        <v>65</v>
      </c>
      <c r="C13" s="40"/>
      <c r="D13" s="41"/>
      <c r="E13" s="15"/>
      <c r="F13" s="15"/>
      <c r="G13" s="15"/>
      <c r="H13" s="15"/>
      <c r="I13" s="66">
        <f>SUM(I11:I12)</f>
        <v>0</v>
      </c>
      <c r="J13" s="66">
        <f>SUM(J11:J12)</f>
        <v>28000</v>
      </c>
      <c r="K13" s="81"/>
    </row>
    <row r="14" spans="1:11" s="18" customFormat="1" ht="15" x14ac:dyDescent="0.25">
      <c r="A14" s="8">
        <v>210500</v>
      </c>
      <c r="B14" s="97" t="s">
        <v>15</v>
      </c>
      <c r="C14" s="97"/>
      <c r="D14" s="97"/>
      <c r="E14" s="68"/>
      <c r="F14" s="68"/>
      <c r="G14" s="68"/>
      <c r="H14" s="68"/>
      <c r="I14" s="68"/>
      <c r="J14" s="78"/>
      <c r="K14" s="102"/>
    </row>
    <row r="15" spans="1:11" ht="28.5" x14ac:dyDescent="0.2">
      <c r="A15" s="35">
        <v>210513.16</v>
      </c>
      <c r="B15" s="36" t="s">
        <v>35</v>
      </c>
      <c r="C15" s="37"/>
      <c r="D15" s="34"/>
      <c r="E15" s="14"/>
      <c r="F15" s="14"/>
      <c r="G15" s="14"/>
      <c r="H15" s="14"/>
      <c r="I15" s="14"/>
      <c r="J15" s="64"/>
    </row>
    <row r="16" spans="1:11" ht="85.5" x14ac:dyDescent="0.2">
      <c r="A16" s="35"/>
      <c r="B16" s="36" t="s">
        <v>20</v>
      </c>
      <c r="C16" s="37">
        <v>1</v>
      </c>
      <c r="D16" s="34" t="s">
        <v>16</v>
      </c>
      <c r="E16" s="64">
        <v>175000</v>
      </c>
      <c r="F16" s="64">
        <v>25000</v>
      </c>
      <c r="G16" s="64">
        <f>E16*C16</f>
        <v>175000</v>
      </c>
      <c r="H16" s="64">
        <f>F16*C16</f>
        <v>25000</v>
      </c>
      <c r="I16" s="64">
        <f>H16+G16</f>
        <v>200000</v>
      </c>
      <c r="J16" s="64">
        <v>150000</v>
      </c>
    </row>
    <row r="17" spans="1:11" x14ac:dyDescent="0.2">
      <c r="A17" s="43">
        <v>210519</v>
      </c>
      <c r="B17" s="43" t="s">
        <v>75</v>
      </c>
      <c r="C17" s="44"/>
      <c r="D17" s="45"/>
      <c r="E17" s="14"/>
      <c r="F17" s="14"/>
      <c r="G17" s="14"/>
      <c r="H17" s="14"/>
      <c r="I17" s="14"/>
      <c r="J17" s="64"/>
    </row>
    <row r="18" spans="1:11" ht="57" x14ac:dyDescent="0.2">
      <c r="A18" s="46"/>
      <c r="B18" s="36" t="s">
        <v>76</v>
      </c>
      <c r="C18" s="37">
        <v>4</v>
      </c>
      <c r="D18" s="34" t="s">
        <v>7</v>
      </c>
      <c r="E18" s="64">
        <v>5000</v>
      </c>
      <c r="F18" s="64">
        <v>2000</v>
      </c>
      <c r="G18" s="64">
        <f>E18*C18</f>
        <v>20000</v>
      </c>
      <c r="H18" s="64">
        <f>F18*C18</f>
        <v>8000</v>
      </c>
      <c r="I18" s="64">
        <f>H18+G18</f>
        <v>28000</v>
      </c>
      <c r="J18" s="64">
        <v>19000</v>
      </c>
    </row>
    <row r="19" spans="1:11" s="20" customFormat="1" x14ac:dyDescent="0.25">
      <c r="A19" s="47">
        <v>210523</v>
      </c>
      <c r="B19" s="48" t="s">
        <v>36</v>
      </c>
      <c r="C19" s="49"/>
      <c r="D19" s="50"/>
      <c r="E19" s="19"/>
      <c r="F19" s="19"/>
      <c r="G19" s="19"/>
      <c r="H19" s="19"/>
      <c r="I19" s="19"/>
      <c r="J19" s="79"/>
      <c r="K19" s="103"/>
    </row>
    <row r="20" spans="1:11" s="22" customFormat="1" ht="57" x14ac:dyDescent="0.2">
      <c r="A20" s="51"/>
      <c r="B20" s="48" t="s">
        <v>17</v>
      </c>
      <c r="C20" s="49"/>
      <c r="D20" s="50"/>
      <c r="E20" s="21"/>
      <c r="F20" s="21"/>
      <c r="G20" s="21"/>
      <c r="H20" s="21"/>
      <c r="I20" s="21"/>
      <c r="J20" s="79"/>
      <c r="K20" s="103"/>
    </row>
    <row r="21" spans="1:11" s="20" customFormat="1" ht="15" x14ac:dyDescent="0.25">
      <c r="A21" s="47"/>
      <c r="B21" s="52" t="s">
        <v>54</v>
      </c>
      <c r="C21" s="53"/>
      <c r="D21" s="50"/>
      <c r="E21" s="19"/>
      <c r="F21" s="19"/>
      <c r="G21" s="19"/>
      <c r="H21" s="19"/>
      <c r="I21" s="19"/>
      <c r="J21" s="79"/>
      <c r="K21" s="103"/>
    </row>
    <row r="22" spans="1:11" s="20" customFormat="1" x14ac:dyDescent="0.25">
      <c r="A22" s="47" t="s">
        <v>9</v>
      </c>
      <c r="B22" s="48" t="s">
        <v>63</v>
      </c>
      <c r="C22" s="49"/>
      <c r="D22" s="50"/>
      <c r="E22" s="19"/>
      <c r="F22" s="19"/>
      <c r="G22" s="19"/>
      <c r="H22" s="19"/>
      <c r="I22" s="19"/>
      <c r="J22" s="79"/>
      <c r="K22" s="103"/>
    </row>
    <row r="23" spans="1:11" s="20" customFormat="1" x14ac:dyDescent="0.25">
      <c r="A23" s="47"/>
      <c r="B23" s="48" t="s">
        <v>64</v>
      </c>
      <c r="C23" s="49">
        <v>2</v>
      </c>
      <c r="D23" s="50" t="s">
        <v>7</v>
      </c>
      <c r="E23" s="64">
        <v>8900</v>
      </c>
      <c r="F23" s="64">
        <v>1000</v>
      </c>
      <c r="G23" s="64">
        <f>E23*C23</f>
        <v>17800</v>
      </c>
      <c r="H23" s="64">
        <f>F23*C23</f>
        <v>2000</v>
      </c>
      <c r="I23" s="64">
        <f>H23+G23</f>
        <v>19800</v>
      </c>
      <c r="J23" s="79">
        <v>13000</v>
      </c>
      <c r="K23" s="103"/>
    </row>
    <row r="24" spans="1:11" s="20" customFormat="1" x14ac:dyDescent="0.25">
      <c r="A24" s="47"/>
      <c r="B24" s="48" t="s">
        <v>74</v>
      </c>
      <c r="C24" s="49">
        <v>6</v>
      </c>
      <c r="D24" s="50" t="s">
        <v>7</v>
      </c>
      <c r="E24" s="64">
        <v>48500</v>
      </c>
      <c r="F24" s="64">
        <v>4000</v>
      </c>
      <c r="G24" s="64">
        <f>E24*C24</f>
        <v>291000</v>
      </c>
      <c r="H24" s="64">
        <f>F24*C24</f>
        <v>24000</v>
      </c>
      <c r="I24" s="64">
        <f>H24+G24</f>
        <v>315000</v>
      </c>
      <c r="J24" s="79">
        <v>220000</v>
      </c>
      <c r="K24" s="103"/>
    </row>
    <row r="25" spans="1:11" s="20" customFormat="1" x14ac:dyDescent="0.25">
      <c r="A25" s="47" t="s">
        <v>11</v>
      </c>
      <c r="B25" s="48" t="s">
        <v>21</v>
      </c>
      <c r="C25" s="49"/>
      <c r="D25" s="50"/>
      <c r="E25" s="19"/>
      <c r="F25" s="19"/>
      <c r="G25" s="19"/>
      <c r="H25" s="19"/>
      <c r="I25" s="19"/>
      <c r="J25" s="79"/>
      <c r="K25" s="103"/>
    </row>
    <row r="26" spans="1:11" s="22" customFormat="1" ht="28.5" x14ac:dyDescent="0.2">
      <c r="A26" s="51"/>
      <c r="B26" s="48" t="s">
        <v>78</v>
      </c>
      <c r="C26" s="49">
        <v>6</v>
      </c>
      <c r="D26" s="50" t="s">
        <v>7</v>
      </c>
      <c r="E26" s="64">
        <v>6800</v>
      </c>
      <c r="F26" s="64">
        <v>1000</v>
      </c>
      <c r="G26" s="64">
        <f>E26*C26</f>
        <v>40800</v>
      </c>
      <c r="H26" s="64">
        <f>F26*C26</f>
        <v>6000</v>
      </c>
      <c r="I26" s="64">
        <f>H26+G26</f>
        <v>46800</v>
      </c>
      <c r="J26" s="79">
        <v>40000</v>
      </c>
      <c r="K26" s="103"/>
    </row>
    <row r="27" spans="1:11" s="22" customFormat="1" ht="28.5" x14ac:dyDescent="0.2">
      <c r="A27" s="51"/>
      <c r="B27" s="48" t="s">
        <v>77</v>
      </c>
      <c r="C27" s="49">
        <v>2</v>
      </c>
      <c r="D27" s="50" t="s">
        <v>7</v>
      </c>
      <c r="E27" s="64">
        <v>248000</v>
      </c>
      <c r="F27" s="64">
        <v>10000</v>
      </c>
      <c r="G27" s="64">
        <f>E27*C27</f>
        <v>496000</v>
      </c>
      <c r="H27" s="64">
        <f>F27*C27</f>
        <v>20000</v>
      </c>
      <c r="I27" s="64">
        <f>H27+G27</f>
        <v>516000</v>
      </c>
      <c r="J27" s="79">
        <v>414000</v>
      </c>
      <c r="K27" s="103"/>
    </row>
    <row r="28" spans="1:11" s="24" customFormat="1" x14ac:dyDescent="0.25">
      <c r="A28" s="54">
        <v>210529</v>
      </c>
      <c r="B28" s="55" t="s">
        <v>37</v>
      </c>
      <c r="C28" s="56"/>
      <c r="D28" s="57"/>
      <c r="E28" s="23"/>
      <c r="F28" s="23"/>
      <c r="G28" s="23"/>
      <c r="H28" s="23"/>
      <c r="I28" s="23"/>
      <c r="J28" s="80"/>
      <c r="K28" s="104"/>
    </row>
    <row r="29" spans="1:11" s="25" customFormat="1" ht="71.25" x14ac:dyDescent="0.2">
      <c r="A29" s="58"/>
      <c r="B29" s="55" t="s">
        <v>23</v>
      </c>
      <c r="C29" s="56">
        <v>1</v>
      </c>
      <c r="D29" s="57" t="s">
        <v>16</v>
      </c>
      <c r="E29" s="64">
        <v>377000</v>
      </c>
      <c r="F29" s="64">
        <v>50000</v>
      </c>
      <c r="G29" s="64">
        <f>E29*C29</f>
        <v>377000</v>
      </c>
      <c r="H29" s="64">
        <f>F29*C29</f>
        <v>50000</v>
      </c>
      <c r="I29" s="64">
        <f>H29+G29</f>
        <v>427000</v>
      </c>
      <c r="J29" s="80">
        <v>250000</v>
      </c>
      <c r="K29" s="104"/>
    </row>
    <row r="30" spans="1:11" s="24" customFormat="1" x14ac:dyDescent="0.25">
      <c r="A30" s="54">
        <v>210553</v>
      </c>
      <c r="B30" s="55" t="s">
        <v>38</v>
      </c>
      <c r="C30" s="56"/>
      <c r="D30" s="57"/>
      <c r="E30" s="23"/>
      <c r="F30" s="23"/>
      <c r="G30" s="23"/>
      <c r="H30" s="23"/>
      <c r="I30" s="23"/>
      <c r="J30" s="80"/>
      <c r="K30" s="104"/>
    </row>
    <row r="31" spans="1:11" s="25" customFormat="1" ht="71.25" x14ac:dyDescent="0.2">
      <c r="A31" s="58"/>
      <c r="B31" s="55" t="s">
        <v>24</v>
      </c>
      <c r="C31" s="56">
        <v>1</v>
      </c>
      <c r="D31" s="57" t="s">
        <v>16</v>
      </c>
      <c r="E31" s="64">
        <v>95000</v>
      </c>
      <c r="F31" s="64">
        <v>15000</v>
      </c>
      <c r="G31" s="64">
        <f>E31*C31</f>
        <v>95000</v>
      </c>
      <c r="H31" s="64">
        <f>F31*C31</f>
        <v>15000</v>
      </c>
      <c r="I31" s="64">
        <f>H31+G31</f>
        <v>110000</v>
      </c>
      <c r="J31" s="80">
        <v>70000</v>
      </c>
      <c r="K31" s="104"/>
    </row>
    <row r="32" spans="1:11" s="24" customFormat="1" x14ac:dyDescent="0.25">
      <c r="A32" s="54">
        <v>210563</v>
      </c>
      <c r="B32" s="55" t="s">
        <v>39</v>
      </c>
      <c r="C32" s="56"/>
      <c r="D32" s="57"/>
      <c r="E32" s="23"/>
      <c r="F32" s="23"/>
      <c r="G32" s="23"/>
      <c r="H32" s="23"/>
      <c r="I32" s="23"/>
      <c r="J32" s="80"/>
      <c r="K32" s="104"/>
    </row>
    <row r="33" spans="1:11" ht="57" x14ac:dyDescent="0.2">
      <c r="A33" s="35"/>
      <c r="B33" s="36" t="s">
        <v>33</v>
      </c>
      <c r="C33" s="37">
        <v>1</v>
      </c>
      <c r="D33" s="34" t="s">
        <v>16</v>
      </c>
      <c r="E33" s="64">
        <v>15000</v>
      </c>
      <c r="F33" s="64">
        <v>5000</v>
      </c>
      <c r="G33" s="64">
        <f>E33*C33</f>
        <v>15000</v>
      </c>
      <c r="H33" s="64">
        <f>F33*C33</f>
        <v>5000</v>
      </c>
      <c r="I33" s="64">
        <f>H33+G33</f>
        <v>20000</v>
      </c>
      <c r="J33" s="64">
        <v>15000</v>
      </c>
    </row>
    <row r="34" spans="1:11" ht="15" x14ac:dyDescent="0.2">
      <c r="A34" s="38"/>
      <c r="B34" s="39" t="s">
        <v>65</v>
      </c>
      <c r="C34" s="40"/>
      <c r="D34" s="41"/>
      <c r="E34" s="15"/>
      <c r="F34" s="15"/>
      <c r="G34" s="15"/>
      <c r="H34" s="15"/>
      <c r="I34" s="66">
        <f>SUM(I15:I33)</f>
        <v>1682600</v>
      </c>
      <c r="J34" s="66">
        <f>SUM(J15:J33)</f>
        <v>1191000</v>
      </c>
    </row>
    <row r="35" spans="1:11" ht="15" x14ac:dyDescent="0.2">
      <c r="A35" s="42">
        <v>210800</v>
      </c>
      <c r="B35" s="97" t="s">
        <v>28</v>
      </c>
      <c r="C35" s="97"/>
      <c r="D35" s="97"/>
      <c r="E35" s="26"/>
      <c r="F35" s="26"/>
      <c r="G35" s="26"/>
      <c r="H35" s="26"/>
      <c r="I35" s="26"/>
      <c r="J35" s="64"/>
    </row>
    <row r="36" spans="1:11" ht="28.5" x14ac:dyDescent="0.2">
      <c r="A36" s="35">
        <v>210813</v>
      </c>
      <c r="B36" s="36" t="s">
        <v>40</v>
      </c>
      <c r="C36" s="7"/>
      <c r="D36" s="7"/>
      <c r="E36" s="10"/>
      <c r="F36" s="10"/>
      <c r="G36" s="10"/>
      <c r="H36" s="10"/>
      <c r="I36" s="10"/>
      <c r="J36" s="64"/>
    </row>
    <row r="37" spans="1:11" ht="142.5" x14ac:dyDescent="0.2">
      <c r="A37" s="35"/>
      <c r="B37" s="36" t="s">
        <v>25</v>
      </c>
      <c r="C37" s="37">
        <v>1</v>
      </c>
      <c r="D37" s="34" t="s">
        <v>16</v>
      </c>
      <c r="E37" s="64">
        <v>25000</v>
      </c>
      <c r="F37" s="64">
        <v>15000</v>
      </c>
      <c r="G37" s="64">
        <f>E37*C37</f>
        <v>25000</v>
      </c>
      <c r="H37" s="64">
        <f>F37*C37</f>
        <v>15000</v>
      </c>
      <c r="I37" s="64">
        <f>H37+G37</f>
        <v>40000</v>
      </c>
      <c r="J37" s="64">
        <v>25000</v>
      </c>
    </row>
    <row r="38" spans="1:11" ht="15" x14ac:dyDescent="0.2">
      <c r="A38" s="38"/>
      <c r="B38" s="39" t="s">
        <v>65</v>
      </c>
      <c r="C38" s="40"/>
      <c r="D38" s="41"/>
      <c r="E38" s="15"/>
      <c r="F38" s="15"/>
      <c r="G38" s="15"/>
      <c r="H38" s="15"/>
      <c r="I38" s="66">
        <f>SUM(I37)</f>
        <v>40000</v>
      </c>
      <c r="J38" s="66">
        <f>SUM(J37)</f>
        <v>25000</v>
      </c>
    </row>
    <row r="39" spans="1:11" s="28" customFormat="1" ht="15" x14ac:dyDescent="0.25">
      <c r="A39" s="68">
        <v>210900</v>
      </c>
      <c r="B39" s="84" t="s">
        <v>29</v>
      </c>
      <c r="C39" s="84"/>
      <c r="D39" s="84"/>
      <c r="E39" s="84"/>
      <c r="F39" s="84"/>
      <c r="G39" s="84"/>
      <c r="H39" s="84"/>
      <c r="I39" s="84"/>
      <c r="J39" s="64"/>
      <c r="K39" s="81"/>
    </row>
    <row r="40" spans="1:11" ht="128.25" x14ac:dyDescent="0.2">
      <c r="A40" s="35">
        <v>210913.13</v>
      </c>
      <c r="B40" s="36" t="s">
        <v>55</v>
      </c>
      <c r="C40" s="37"/>
      <c r="D40" s="34"/>
      <c r="E40" s="14"/>
      <c r="F40" s="14"/>
      <c r="G40" s="14"/>
      <c r="H40" s="14"/>
      <c r="I40" s="14"/>
      <c r="J40" s="64"/>
    </row>
    <row r="41" spans="1:11" s="28" customFormat="1" x14ac:dyDescent="0.25">
      <c r="A41" s="47"/>
      <c r="B41" s="48" t="s">
        <v>22</v>
      </c>
      <c r="C41" s="49">
        <v>2</v>
      </c>
      <c r="D41" s="50" t="s">
        <v>7</v>
      </c>
      <c r="E41" s="64">
        <v>95500</v>
      </c>
      <c r="F41" s="64">
        <v>15000</v>
      </c>
      <c r="G41" s="64">
        <f>E41*C41</f>
        <v>191000</v>
      </c>
      <c r="H41" s="64">
        <f>F41*C41</f>
        <v>30000</v>
      </c>
      <c r="I41" s="64">
        <f>H41+G41</f>
        <v>221000</v>
      </c>
      <c r="J41" s="64">
        <v>170000</v>
      </c>
      <c r="K41" s="81"/>
    </row>
    <row r="42" spans="1:11" s="28" customFormat="1" ht="15" x14ac:dyDescent="0.2">
      <c r="A42" s="38"/>
      <c r="B42" s="39" t="s">
        <v>65</v>
      </c>
      <c r="C42" s="40"/>
      <c r="D42" s="41"/>
      <c r="E42" s="15"/>
      <c r="F42" s="15"/>
      <c r="G42" s="15"/>
      <c r="H42" s="15"/>
      <c r="I42" s="66">
        <f>SUM(I41)</f>
        <v>221000</v>
      </c>
      <c r="J42" s="66">
        <f>SUM(J41)</f>
        <v>170000</v>
      </c>
      <c r="K42" s="81"/>
    </row>
    <row r="43" spans="1:11" s="28" customFormat="1" ht="15" x14ac:dyDescent="0.25">
      <c r="A43" s="68">
        <v>211100</v>
      </c>
      <c r="B43" s="84" t="s">
        <v>30</v>
      </c>
      <c r="C43" s="84"/>
      <c r="D43" s="84"/>
      <c r="E43" s="84"/>
      <c r="F43" s="84"/>
      <c r="G43" s="84"/>
      <c r="H43" s="84"/>
      <c r="I43" s="84"/>
      <c r="J43" s="64"/>
      <c r="K43" s="81"/>
    </row>
    <row r="44" spans="1:11" s="28" customFormat="1" x14ac:dyDescent="0.25">
      <c r="A44" s="43">
        <v>211113.13</v>
      </c>
      <c r="B44" s="36" t="s">
        <v>41</v>
      </c>
      <c r="C44" s="37"/>
      <c r="D44" s="34"/>
      <c r="E44" s="29"/>
      <c r="F44" s="29"/>
      <c r="G44" s="29"/>
      <c r="H44" s="29"/>
      <c r="I44" s="29"/>
      <c r="J44" s="64"/>
      <c r="K44" s="81"/>
    </row>
    <row r="45" spans="1:11" ht="114" x14ac:dyDescent="0.2">
      <c r="A45" s="35"/>
      <c r="B45" s="36" t="s">
        <v>26</v>
      </c>
      <c r="C45" s="37"/>
      <c r="D45" s="34"/>
      <c r="E45" s="14"/>
      <c r="F45" s="14"/>
      <c r="G45" s="14"/>
      <c r="H45" s="14"/>
      <c r="I45" s="14"/>
      <c r="J45" s="64"/>
    </row>
    <row r="46" spans="1:11" s="28" customFormat="1" ht="15" x14ac:dyDescent="0.25">
      <c r="A46" s="59"/>
      <c r="B46" s="60" t="s">
        <v>48</v>
      </c>
      <c r="C46" s="61" t="s">
        <v>79</v>
      </c>
      <c r="D46" s="62" t="s">
        <v>72</v>
      </c>
      <c r="E46" s="64">
        <v>320</v>
      </c>
      <c r="F46" s="64">
        <v>100</v>
      </c>
      <c r="G46" s="64">
        <f t="shared" ref="G46:G52" si="3">E46*C46</f>
        <v>473600</v>
      </c>
      <c r="H46" s="64">
        <f t="shared" ref="H46:H52" si="4">F46*C46</f>
        <v>148000</v>
      </c>
      <c r="I46" s="64">
        <f t="shared" ref="I46:I52" si="5">H46+G46</f>
        <v>621600</v>
      </c>
      <c r="J46" s="64">
        <v>425000</v>
      </c>
      <c r="K46" s="81"/>
    </row>
    <row r="47" spans="1:11" s="28" customFormat="1" ht="15" x14ac:dyDescent="0.25">
      <c r="A47" s="59"/>
      <c r="B47" s="60" t="s">
        <v>49</v>
      </c>
      <c r="C47" s="61" t="s">
        <v>81</v>
      </c>
      <c r="D47" s="62" t="s">
        <v>72</v>
      </c>
      <c r="E47" s="64">
        <v>405</v>
      </c>
      <c r="F47" s="64">
        <v>125</v>
      </c>
      <c r="G47" s="64">
        <f t="shared" si="3"/>
        <v>89100</v>
      </c>
      <c r="H47" s="64">
        <f t="shared" si="4"/>
        <v>27500</v>
      </c>
      <c r="I47" s="64">
        <f t="shared" si="5"/>
        <v>116600</v>
      </c>
      <c r="J47" s="64">
        <v>80000</v>
      </c>
      <c r="K47" s="81"/>
    </row>
    <row r="48" spans="1:11" s="28" customFormat="1" ht="15" x14ac:dyDescent="0.25">
      <c r="A48" s="59"/>
      <c r="B48" s="60" t="s">
        <v>50</v>
      </c>
      <c r="C48" s="61" t="s">
        <v>80</v>
      </c>
      <c r="D48" s="62" t="s">
        <v>72</v>
      </c>
      <c r="E48" s="64">
        <v>477</v>
      </c>
      <c r="F48" s="64">
        <v>150</v>
      </c>
      <c r="G48" s="64">
        <f t="shared" si="3"/>
        <v>124020</v>
      </c>
      <c r="H48" s="64">
        <f t="shared" si="4"/>
        <v>39000</v>
      </c>
      <c r="I48" s="64">
        <f t="shared" si="5"/>
        <v>163020</v>
      </c>
      <c r="J48" s="64">
        <v>110000</v>
      </c>
      <c r="K48" s="81"/>
    </row>
    <row r="49" spans="1:11" s="28" customFormat="1" ht="15" x14ac:dyDescent="0.25">
      <c r="A49" s="59"/>
      <c r="B49" s="60" t="s">
        <v>51</v>
      </c>
      <c r="C49" s="61" t="s">
        <v>82</v>
      </c>
      <c r="D49" s="62" t="s">
        <v>72</v>
      </c>
      <c r="E49" s="64">
        <v>580</v>
      </c>
      <c r="F49" s="64">
        <v>200</v>
      </c>
      <c r="G49" s="64">
        <f t="shared" si="3"/>
        <v>153700</v>
      </c>
      <c r="H49" s="64">
        <f t="shared" si="4"/>
        <v>53000</v>
      </c>
      <c r="I49" s="64">
        <f t="shared" si="5"/>
        <v>206700</v>
      </c>
      <c r="J49" s="64">
        <v>135000</v>
      </c>
      <c r="K49" s="81"/>
    </row>
    <row r="50" spans="1:11" s="28" customFormat="1" ht="15" x14ac:dyDescent="0.25">
      <c r="A50" s="59"/>
      <c r="B50" s="60" t="s">
        <v>52</v>
      </c>
      <c r="C50" s="61" t="s">
        <v>81</v>
      </c>
      <c r="D50" s="62" t="s">
        <v>72</v>
      </c>
      <c r="E50" s="64">
        <v>890</v>
      </c>
      <c r="F50" s="64">
        <v>250</v>
      </c>
      <c r="G50" s="64">
        <f t="shared" si="3"/>
        <v>195800</v>
      </c>
      <c r="H50" s="64">
        <f t="shared" si="4"/>
        <v>55000</v>
      </c>
      <c r="I50" s="64">
        <f t="shared" si="5"/>
        <v>250800</v>
      </c>
      <c r="J50" s="64">
        <v>195000</v>
      </c>
      <c r="K50" s="81"/>
    </row>
    <row r="51" spans="1:11" s="28" customFormat="1" ht="15" x14ac:dyDescent="0.25">
      <c r="A51" s="59"/>
      <c r="B51" s="60" t="s">
        <v>83</v>
      </c>
      <c r="C51" s="61" t="s">
        <v>84</v>
      </c>
      <c r="D51" s="62" t="s">
        <v>72</v>
      </c>
      <c r="E51" s="64">
        <v>1260</v>
      </c>
      <c r="F51" s="64">
        <v>300</v>
      </c>
      <c r="G51" s="64">
        <f t="shared" si="3"/>
        <v>163800</v>
      </c>
      <c r="H51" s="64">
        <f t="shared" si="4"/>
        <v>39000</v>
      </c>
      <c r="I51" s="64">
        <f t="shared" si="5"/>
        <v>202800</v>
      </c>
      <c r="J51" s="64">
        <v>160000</v>
      </c>
      <c r="K51" s="81"/>
    </row>
    <row r="52" spans="1:11" s="28" customFormat="1" ht="15" x14ac:dyDescent="0.25">
      <c r="A52" s="59"/>
      <c r="B52" s="60" t="s">
        <v>53</v>
      </c>
      <c r="C52" s="61" t="s">
        <v>85</v>
      </c>
      <c r="D52" s="62" t="s">
        <v>72</v>
      </c>
      <c r="E52" s="64">
        <v>1770</v>
      </c>
      <c r="F52" s="64">
        <v>400</v>
      </c>
      <c r="G52" s="64">
        <f t="shared" si="3"/>
        <v>991200</v>
      </c>
      <c r="H52" s="64">
        <f t="shared" si="4"/>
        <v>224000</v>
      </c>
      <c r="I52" s="64">
        <f t="shared" si="5"/>
        <v>1215200</v>
      </c>
      <c r="J52" s="64">
        <v>970000</v>
      </c>
      <c r="K52" s="81"/>
    </row>
    <row r="53" spans="1:11" s="28" customFormat="1" ht="15" x14ac:dyDescent="0.2">
      <c r="A53" s="38"/>
      <c r="B53" s="39" t="s">
        <v>65</v>
      </c>
      <c r="C53" s="40"/>
      <c r="D53" s="41"/>
      <c r="E53" s="15"/>
      <c r="F53" s="15"/>
      <c r="G53" s="15"/>
      <c r="H53" s="15"/>
      <c r="I53" s="66">
        <f>SUM(I45:I52)</f>
        <v>2776720</v>
      </c>
      <c r="J53" s="66">
        <f>SUM(J45:J52)</f>
        <v>2075000</v>
      </c>
      <c r="K53" s="81"/>
    </row>
    <row r="54" spans="1:11" s="28" customFormat="1" ht="15" x14ac:dyDescent="0.25">
      <c r="A54" s="68">
        <v>211200</v>
      </c>
      <c r="B54" s="84" t="s">
        <v>69</v>
      </c>
      <c r="C54" s="84"/>
      <c r="D54" s="84"/>
      <c r="E54" s="84"/>
      <c r="F54" s="84"/>
      <c r="G54" s="84"/>
      <c r="H54" s="84"/>
      <c r="I54" s="84"/>
      <c r="J54" s="64"/>
      <c r="K54" s="81"/>
    </row>
    <row r="55" spans="1:11" s="28" customFormat="1" ht="42.75" x14ac:dyDescent="0.2">
      <c r="A55" s="36">
        <v>211213.13</v>
      </c>
      <c r="B55" s="36" t="s">
        <v>70</v>
      </c>
      <c r="C55" s="36"/>
      <c r="D55" s="36"/>
      <c r="E55" s="30"/>
      <c r="F55" s="30"/>
      <c r="G55" s="30"/>
      <c r="H55" s="30"/>
      <c r="I55" s="30"/>
      <c r="J55" s="64"/>
      <c r="K55" s="81"/>
    </row>
    <row r="56" spans="1:11" s="28" customFormat="1" ht="85.5" x14ac:dyDescent="0.25">
      <c r="A56" s="36"/>
      <c r="B56" s="36" t="s">
        <v>71</v>
      </c>
      <c r="C56" s="34">
        <v>6</v>
      </c>
      <c r="D56" s="34" t="s">
        <v>7</v>
      </c>
      <c r="E56" s="64">
        <v>0</v>
      </c>
      <c r="F56" s="64">
        <v>5000</v>
      </c>
      <c r="G56" s="64">
        <f>E56*C56</f>
        <v>0</v>
      </c>
      <c r="H56" s="64">
        <f>F56*C56</f>
        <v>30000</v>
      </c>
      <c r="I56" s="64">
        <f>H56+G56</f>
        <v>30000</v>
      </c>
      <c r="J56" s="64">
        <v>10000</v>
      </c>
      <c r="K56" s="81"/>
    </row>
    <row r="57" spans="1:11" s="28" customFormat="1" ht="15" x14ac:dyDescent="0.2">
      <c r="A57" s="38"/>
      <c r="B57" s="39" t="s">
        <v>65</v>
      </c>
      <c r="C57" s="40"/>
      <c r="D57" s="41"/>
      <c r="E57" s="15"/>
      <c r="F57" s="15"/>
      <c r="G57" s="15"/>
      <c r="H57" s="15"/>
      <c r="I57" s="66">
        <f>SUM(I56)</f>
        <v>30000</v>
      </c>
      <c r="J57" s="66">
        <f>SUM(J56)</f>
        <v>10000</v>
      </c>
      <c r="K57" s="81"/>
    </row>
    <row r="58" spans="1:11" s="28" customFormat="1" ht="15" x14ac:dyDescent="0.25">
      <c r="A58" s="68">
        <v>211300</v>
      </c>
      <c r="B58" s="84" t="s">
        <v>31</v>
      </c>
      <c r="C58" s="84"/>
      <c r="D58" s="84"/>
      <c r="E58" s="84"/>
      <c r="F58" s="84"/>
      <c r="G58" s="84"/>
      <c r="H58" s="84"/>
      <c r="I58" s="84"/>
      <c r="J58" s="64"/>
      <c r="K58" s="81"/>
    </row>
    <row r="59" spans="1:11" s="28" customFormat="1" x14ac:dyDescent="0.25">
      <c r="A59" s="43">
        <v>211313</v>
      </c>
      <c r="B59" s="36" t="s">
        <v>42</v>
      </c>
      <c r="C59" s="37"/>
      <c r="D59" s="34"/>
      <c r="E59" s="29"/>
      <c r="F59" s="29"/>
      <c r="G59" s="29"/>
      <c r="H59" s="29"/>
      <c r="I59" s="29"/>
      <c r="J59" s="64"/>
      <c r="K59" s="81"/>
    </row>
    <row r="60" spans="1:11" ht="57" x14ac:dyDescent="0.2">
      <c r="A60" s="35"/>
      <c r="B60" s="36" t="s">
        <v>27</v>
      </c>
      <c r="C60" s="37"/>
      <c r="D60" s="34"/>
      <c r="E60" s="14"/>
      <c r="F60" s="14"/>
      <c r="G60" s="14"/>
      <c r="H60" s="14"/>
      <c r="I60" s="14"/>
      <c r="J60" s="64"/>
    </row>
    <row r="61" spans="1:11" ht="71.25" x14ac:dyDescent="0.2">
      <c r="A61" s="35"/>
      <c r="B61" s="36" t="s">
        <v>56</v>
      </c>
      <c r="C61" s="56">
        <v>250</v>
      </c>
      <c r="D61" s="34" t="s">
        <v>7</v>
      </c>
      <c r="E61" s="64">
        <v>2000</v>
      </c>
      <c r="F61" s="64">
        <v>300</v>
      </c>
      <c r="G61" s="64">
        <f>E61*C61</f>
        <v>500000</v>
      </c>
      <c r="H61" s="64">
        <f>F61*C61</f>
        <v>75000</v>
      </c>
      <c r="I61" s="64">
        <f>H61+G61</f>
        <v>575000</v>
      </c>
      <c r="J61" s="64">
        <v>289000</v>
      </c>
    </row>
    <row r="62" spans="1:11" ht="42.75" x14ac:dyDescent="0.2">
      <c r="A62" s="35"/>
      <c r="B62" s="36" t="s">
        <v>86</v>
      </c>
      <c r="C62" s="56">
        <v>60</v>
      </c>
      <c r="D62" s="34" t="s">
        <v>7</v>
      </c>
      <c r="E62" s="64">
        <v>1350</v>
      </c>
      <c r="F62" s="64">
        <v>300</v>
      </c>
      <c r="G62" s="64">
        <f>E62*C62</f>
        <v>81000</v>
      </c>
      <c r="H62" s="64">
        <f>F62*C62</f>
        <v>18000</v>
      </c>
      <c r="I62" s="64">
        <f>H62+G62</f>
        <v>99000</v>
      </c>
      <c r="J62" s="64">
        <v>67000</v>
      </c>
    </row>
    <row r="63" spans="1:11" ht="42.75" x14ac:dyDescent="0.2">
      <c r="A63" s="35"/>
      <c r="B63" s="36" t="s">
        <v>73</v>
      </c>
      <c r="C63" s="56">
        <v>44</v>
      </c>
      <c r="D63" s="34" t="s">
        <v>7</v>
      </c>
      <c r="E63" s="64">
        <v>500</v>
      </c>
      <c r="F63" s="64">
        <v>200</v>
      </c>
      <c r="G63" s="64">
        <f>E63*C63</f>
        <v>22000</v>
      </c>
      <c r="H63" s="64">
        <f>F63*C63</f>
        <v>8800</v>
      </c>
      <c r="I63" s="64">
        <f>H63+G63</f>
        <v>30800</v>
      </c>
      <c r="J63" s="64">
        <v>12000</v>
      </c>
    </row>
    <row r="64" spans="1:11" ht="15" x14ac:dyDescent="0.2">
      <c r="A64" s="38"/>
      <c r="B64" s="39" t="s">
        <v>65</v>
      </c>
      <c r="C64" s="40"/>
      <c r="D64" s="41"/>
      <c r="E64" s="15"/>
      <c r="F64" s="15"/>
      <c r="G64" s="15"/>
      <c r="H64" s="15"/>
      <c r="I64" s="66">
        <f>SUM(I61:I63)</f>
        <v>704800</v>
      </c>
      <c r="J64" s="66">
        <f>SUM(J61:J63)</f>
        <v>368000</v>
      </c>
    </row>
    <row r="65" spans="1:11" s="28" customFormat="1" ht="15" x14ac:dyDescent="0.25">
      <c r="A65" s="68">
        <v>212000</v>
      </c>
      <c r="B65" s="84" t="s">
        <v>32</v>
      </c>
      <c r="C65" s="84"/>
      <c r="D65" s="84"/>
      <c r="E65" s="84"/>
      <c r="F65" s="84"/>
      <c r="G65" s="84"/>
      <c r="H65" s="84"/>
      <c r="I65" s="84"/>
      <c r="J65" s="64"/>
      <c r="K65" s="81"/>
    </row>
    <row r="66" spans="1:11" s="28" customFormat="1" x14ac:dyDescent="0.25">
      <c r="A66" s="43">
        <v>212116</v>
      </c>
      <c r="B66" s="36" t="s">
        <v>57</v>
      </c>
      <c r="C66" s="37"/>
      <c r="D66" s="34"/>
      <c r="E66" s="13"/>
      <c r="F66" s="13"/>
      <c r="G66" s="13"/>
      <c r="H66" s="13"/>
      <c r="I66" s="13"/>
      <c r="J66" s="64"/>
      <c r="K66" s="81"/>
    </row>
    <row r="67" spans="1:11" ht="57" x14ac:dyDescent="0.2">
      <c r="A67" s="35"/>
      <c r="B67" s="36" t="s">
        <v>58</v>
      </c>
      <c r="C67" s="37"/>
      <c r="D67" s="34"/>
      <c r="E67" s="13"/>
      <c r="F67" s="13"/>
      <c r="G67" s="13"/>
      <c r="H67" s="13"/>
      <c r="I67" s="13"/>
      <c r="J67" s="64"/>
    </row>
    <row r="68" spans="1:11" s="28" customFormat="1" x14ac:dyDescent="0.25">
      <c r="A68" s="43" t="s">
        <v>10</v>
      </c>
      <c r="B68" s="36" t="s">
        <v>59</v>
      </c>
      <c r="C68" s="37">
        <v>6</v>
      </c>
      <c r="D68" s="34" t="s">
        <v>7</v>
      </c>
      <c r="E68" s="64">
        <v>4500</v>
      </c>
      <c r="F68" s="64">
        <v>500</v>
      </c>
      <c r="G68" s="64">
        <f>E68*C68</f>
        <v>27000</v>
      </c>
      <c r="H68" s="64">
        <f>F68*C68</f>
        <v>3000</v>
      </c>
      <c r="I68" s="64">
        <f>H68+G68</f>
        <v>30000</v>
      </c>
      <c r="J68" s="64">
        <v>30000</v>
      </c>
      <c r="K68" s="81"/>
    </row>
    <row r="69" spans="1:11" s="28" customFormat="1" x14ac:dyDescent="0.25">
      <c r="A69" s="43">
        <v>212416</v>
      </c>
      <c r="B69" s="36" t="s">
        <v>60</v>
      </c>
      <c r="C69" s="37"/>
      <c r="D69" s="34"/>
      <c r="E69" s="13"/>
      <c r="F69" s="13"/>
      <c r="G69" s="13"/>
      <c r="H69" s="13"/>
      <c r="I69" s="13"/>
      <c r="J69" s="64"/>
      <c r="K69" s="81"/>
    </row>
    <row r="70" spans="1:11" ht="57" x14ac:dyDescent="0.2">
      <c r="A70" s="35"/>
      <c r="B70" s="36" t="s">
        <v>61</v>
      </c>
      <c r="C70" s="37"/>
      <c r="D70" s="34"/>
      <c r="E70" s="13"/>
      <c r="F70" s="13"/>
      <c r="G70" s="13"/>
      <c r="H70" s="13"/>
      <c r="I70" s="13"/>
      <c r="J70" s="64"/>
    </row>
    <row r="71" spans="1:11" s="28" customFormat="1" x14ac:dyDescent="0.25">
      <c r="A71" s="43" t="s">
        <v>9</v>
      </c>
      <c r="B71" s="36" t="s">
        <v>62</v>
      </c>
      <c r="C71" s="37">
        <v>6</v>
      </c>
      <c r="D71" s="34" t="s">
        <v>7</v>
      </c>
      <c r="E71" s="64">
        <v>12500</v>
      </c>
      <c r="F71" s="64">
        <v>500</v>
      </c>
      <c r="G71" s="64">
        <f>E71*C71</f>
        <v>75000</v>
      </c>
      <c r="H71" s="64">
        <f>F71*C71</f>
        <v>3000</v>
      </c>
      <c r="I71" s="64">
        <f>H71+G71</f>
        <v>78000</v>
      </c>
      <c r="J71" s="64">
        <v>70000</v>
      </c>
      <c r="K71" s="81"/>
    </row>
    <row r="72" spans="1:11" s="28" customFormat="1" ht="15" x14ac:dyDescent="0.25">
      <c r="A72" s="43"/>
      <c r="B72" s="63" t="s">
        <v>87</v>
      </c>
      <c r="C72" s="37"/>
      <c r="D72" s="34"/>
      <c r="E72" s="13"/>
      <c r="F72" s="13"/>
      <c r="G72" s="13"/>
      <c r="H72" s="13"/>
      <c r="I72" s="13"/>
      <c r="J72" s="64"/>
      <c r="K72" s="81"/>
    </row>
    <row r="73" spans="1:11" s="28" customFormat="1" ht="69" customHeight="1" x14ac:dyDescent="0.25">
      <c r="A73" s="43"/>
      <c r="B73" s="36" t="s">
        <v>88</v>
      </c>
      <c r="C73" s="56">
        <v>1</v>
      </c>
      <c r="D73" s="57" t="s">
        <v>16</v>
      </c>
      <c r="E73" s="64">
        <v>25000</v>
      </c>
      <c r="F73" s="64">
        <v>5000</v>
      </c>
      <c r="G73" s="64">
        <f>E73*C73</f>
        <v>25000</v>
      </c>
      <c r="H73" s="64">
        <f>F73*C73</f>
        <v>5000</v>
      </c>
      <c r="I73" s="64">
        <f>H73+G73</f>
        <v>30000</v>
      </c>
      <c r="J73" s="64">
        <v>10000</v>
      </c>
      <c r="K73" s="81"/>
    </row>
    <row r="74" spans="1:11" ht="15" x14ac:dyDescent="0.2">
      <c r="A74" s="38"/>
      <c r="B74" s="39" t="s">
        <v>65</v>
      </c>
      <c r="C74" s="40"/>
      <c r="D74" s="41"/>
      <c r="E74" s="15"/>
      <c r="F74" s="15"/>
      <c r="G74" s="15"/>
      <c r="H74" s="15"/>
      <c r="I74" s="65">
        <f>SUM(I68:I73)</f>
        <v>138000</v>
      </c>
      <c r="J74" s="65">
        <f>SUM(J68:J73)</f>
        <v>110000</v>
      </c>
    </row>
    <row r="75" spans="1:11" ht="15" x14ac:dyDescent="0.2">
      <c r="A75" s="100" t="s">
        <v>66</v>
      </c>
      <c r="B75" s="100"/>
      <c r="C75" s="100"/>
      <c r="D75" s="100"/>
      <c r="E75" s="13"/>
      <c r="F75" s="13"/>
      <c r="G75" s="13"/>
      <c r="H75" s="13"/>
      <c r="I75" s="77">
        <f>I74+I64+I57+I53+I42+I38+I34+I13+I9</f>
        <v>5628120</v>
      </c>
      <c r="J75" s="77">
        <f>J74+J64+J57+J53+J42+J38+J34+J13+J9</f>
        <v>3999000</v>
      </c>
    </row>
    <row r="77" spans="1:11" x14ac:dyDescent="0.2">
      <c r="I77" s="72">
        <f>I75*7.5%</f>
        <v>422109</v>
      </c>
      <c r="J77" s="72"/>
    </row>
    <row r="78" spans="1:11" x14ac:dyDescent="0.2">
      <c r="I78" s="72"/>
      <c r="J78" s="72"/>
    </row>
    <row r="79" spans="1:11" x14ac:dyDescent="0.2">
      <c r="I79" s="72">
        <f>I75-I77</f>
        <v>5206011</v>
      </c>
      <c r="J79" s="72"/>
    </row>
    <row r="80" spans="1:11" x14ac:dyDescent="0.2">
      <c r="I80" s="72"/>
    </row>
    <row r="81" spans="9:9" x14ac:dyDescent="0.2">
      <c r="I81" s="73"/>
    </row>
  </sheetData>
  <mergeCells count="18">
    <mergeCell ref="B43:I43"/>
    <mergeCell ref="B54:I54"/>
    <mergeCell ref="B58:I58"/>
    <mergeCell ref="B65:I65"/>
    <mergeCell ref="A75:D75"/>
    <mergeCell ref="J1:J2"/>
    <mergeCell ref="I1:I2"/>
    <mergeCell ref="B3:D3"/>
    <mergeCell ref="B10:D10"/>
    <mergeCell ref="B14:D14"/>
    <mergeCell ref="B35:D35"/>
    <mergeCell ref="B39:I39"/>
    <mergeCell ref="A1:A2"/>
    <mergeCell ref="B1:B2"/>
    <mergeCell ref="C1:C2"/>
    <mergeCell ref="D1:D2"/>
    <mergeCell ref="E1:F1"/>
    <mergeCell ref="G1:H1"/>
  </mergeCells>
  <printOptions horizontalCentered="1" verticalCentered="1"/>
  <pageMargins left="0" right="0" top="0" bottom="0" header="0.3" footer="0.3"/>
  <pageSetup paperSize="9" scale="97" orientation="landscape" r:id="rId1"/>
  <rowBreaks count="4" manualBreakCount="4">
    <brk id="13" max="16383" man="1"/>
    <brk id="29" max="16383" man="1"/>
    <brk id="42" max="16383" man="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abSelected="1" topLeftCell="A73" workbookViewId="0">
      <selection activeCell="K85" sqref="K85"/>
    </sheetView>
  </sheetViews>
  <sheetFormatPr defaultRowHeight="14.25" x14ac:dyDescent="0.2"/>
  <cols>
    <col min="1" max="1" width="9.5703125" style="4" customWidth="1"/>
    <col min="2" max="2" width="42.140625" style="31" customWidth="1"/>
    <col min="3" max="3" width="6.28515625" style="32" bestFit="1" customWidth="1"/>
    <col min="4" max="4" width="5.140625" style="9" bestFit="1" customWidth="1"/>
    <col min="5" max="6" width="12.7109375" style="4" customWidth="1"/>
    <col min="7" max="8" width="14.42578125" style="4" customWidth="1"/>
    <col min="9" max="9" width="16.7109375" style="4" customWidth="1"/>
    <col min="10" max="10" width="12.7109375" style="72" bestFit="1" customWidth="1"/>
    <col min="11" max="16384" width="9.140625" style="1"/>
  </cols>
  <sheetData>
    <row r="1" spans="1:10" s="9" customFormat="1" ht="25.5" customHeight="1" x14ac:dyDescent="0.2">
      <c r="A1" s="87" t="s">
        <v>0</v>
      </c>
      <c r="B1" s="87" t="s">
        <v>1</v>
      </c>
      <c r="C1" s="87" t="s">
        <v>8</v>
      </c>
      <c r="D1" s="87" t="s">
        <v>2</v>
      </c>
      <c r="E1" s="87" t="s">
        <v>3</v>
      </c>
      <c r="F1" s="87"/>
      <c r="G1" s="87" t="s">
        <v>4</v>
      </c>
      <c r="H1" s="87"/>
      <c r="I1" s="87" t="s">
        <v>6</v>
      </c>
      <c r="J1" s="105"/>
    </row>
    <row r="2" spans="1:10" s="9" customFormat="1" ht="18.75" customHeight="1" x14ac:dyDescent="0.2">
      <c r="A2" s="87"/>
      <c r="B2" s="87"/>
      <c r="C2" s="87"/>
      <c r="D2" s="87"/>
      <c r="E2" s="71" t="s">
        <v>5</v>
      </c>
      <c r="F2" s="71" t="s">
        <v>34</v>
      </c>
      <c r="G2" s="71" t="s">
        <v>5</v>
      </c>
      <c r="H2" s="71" t="s">
        <v>34</v>
      </c>
      <c r="I2" s="87"/>
      <c r="J2" s="105"/>
    </row>
    <row r="3" spans="1:10" s="3" customFormat="1" ht="30.75" customHeight="1" x14ac:dyDescent="0.2">
      <c r="A3" s="10">
        <v>210010</v>
      </c>
      <c r="B3" s="84" t="s">
        <v>13</v>
      </c>
      <c r="C3" s="84"/>
      <c r="D3" s="84"/>
      <c r="E3" s="26"/>
      <c r="F3" s="26"/>
      <c r="G3" s="26"/>
      <c r="H3" s="26"/>
      <c r="I3" s="26"/>
      <c r="J3" s="72"/>
    </row>
    <row r="4" spans="1:10" s="3" customFormat="1" ht="68.25" customHeight="1" x14ac:dyDescent="0.2">
      <c r="A4" s="35" t="s">
        <v>9</v>
      </c>
      <c r="B4" s="36" t="s">
        <v>18</v>
      </c>
      <c r="C4" s="37">
        <v>1</v>
      </c>
      <c r="D4" s="34" t="s">
        <v>16</v>
      </c>
      <c r="E4" s="64">
        <v>0</v>
      </c>
      <c r="F4" s="64">
        <v>25000</v>
      </c>
      <c r="G4" s="64">
        <f>E4*C4</f>
        <v>0</v>
      </c>
      <c r="H4" s="64">
        <f>F4*C4</f>
        <v>25000</v>
      </c>
      <c r="I4" s="64">
        <f>H4+G4</f>
        <v>25000</v>
      </c>
      <c r="J4" s="72">
        <v>10000</v>
      </c>
    </row>
    <row r="5" spans="1:10" s="3" customFormat="1" ht="64.5" customHeight="1" x14ac:dyDescent="0.2">
      <c r="A5" s="35" t="s">
        <v>10</v>
      </c>
      <c r="B5" s="36" t="s">
        <v>19</v>
      </c>
      <c r="C5" s="37">
        <v>1</v>
      </c>
      <c r="D5" s="34" t="s">
        <v>16</v>
      </c>
      <c r="E5" s="64">
        <v>0</v>
      </c>
      <c r="F5" s="64">
        <v>10000</v>
      </c>
      <c r="G5" s="64">
        <f>E5*C5</f>
        <v>0</v>
      </c>
      <c r="H5" s="64">
        <f>F5*C5</f>
        <v>10000</v>
      </c>
      <c r="I5" s="64">
        <f>H5+G5</f>
        <v>10000</v>
      </c>
      <c r="J5" s="72">
        <v>4000</v>
      </c>
    </row>
    <row r="6" spans="1:10" s="3" customFormat="1" ht="175.5" customHeight="1" x14ac:dyDescent="0.2">
      <c r="A6" s="35" t="s">
        <v>11</v>
      </c>
      <c r="B6" s="36" t="s">
        <v>14</v>
      </c>
      <c r="C6" s="37"/>
      <c r="D6" s="34"/>
      <c r="E6" s="14"/>
      <c r="F6" s="14"/>
      <c r="G6" s="14"/>
      <c r="H6" s="14"/>
      <c r="I6" s="14"/>
      <c r="J6" s="72"/>
    </row>
    <row r="7" spans="1:10" x14ac:dyDescent="0.2">
      <c r="A7" s="35"/>
      <c r="B7" s="36"/>
      <c r="C7" s="37"/>
      <c r="D7" s="34"/>
      <c r="E7" s="14"/>
      <c r="F7" s="14"/>
      <c r="G7" s="14"/>
      <c r="H7" s="14"/>
      <c r="I7" s="14"/>
    </row>
    <row r="8" spans="1:10" x14ac:dyDescent="0.2">
      <c r="A8" s="35"/>
      <c r="B8" s="36"/>
      <c r="C8" s="37"/>
      <c r="D8" s="34"/>
      <c r="E8" s="14"/>
      <c r="F8" s="14"/>
      <c r="G8" s="14"/>
      <c r="H8" s="14"/>
      <c r="I8" s="14"/>
    </row>
    <row r="9" spans="1:10" ht="15" x14ac:dyDescent="0.2">
      <c r="A9" s="38"/>
      <c r="B9" s="39" t="s">
        <v>65</v>
      </c>
      <c r="C9" s="40"/>
      <c r="D9" s="41"/>
      <c r="E9" s="15"/>
      <c r="F9" s="15"/>
      <c r="G9" s="15"/>
      <c r="H9" s="15"/>
      <c r="I9" s="66">
        <f>SUM(I4:I8)</f>
        <v>35000</v>
      </c>
      <c r="J9" s="66">
        <f>SUM(J4:J8)</f>
        <v>14000</v>
      </c>
    </row>
    <row r="10" spans="1:10" s="3" customFormat="1" ht="15" x14ac:dyDescent="0.2">
      <c r="A10" s="74">
        <v>210100</v>
      </c>
      <c r="B10" s="99" t="s">
        <v>12</v>
      </c>
      <c r="C10" s="99"/>
      <c r="D10" s="99"/>
      <c r="E10" s="26"/>
      <c r="F10" s="26"/>
      <c r="G10" s="26"/>
      <c r="H10" s="26"/>
      <c r="I10" s="26"/>
      <c r="J10" s="72"/>
    </row>
    <row r="11" spans="1:10" s="3" customFormat="1" x14ac:dyDescent="0.2">
      <c r="A11" s="36" t="s">
        <v>9</v>
      </c>
      <c r="B11" s="36" t="s">
        <v>68</v>
      </c>
      <c r="C11" s="37">
        <v>1</v>
      </c>
      <c r="D11" s="34" t="s">
        <v>16</v>
      </c>
      <c r="E11" s="64">
        <v>0</v>
      </c>
      <c r="F11" s="64"/>
      <c r="G11" s="64">
        <f>E11*C11</f>
        <v>0</v>
      </c>
      <c r="H11" s="64">
        <f>F11*C11</f>
        <v>0</v>
      </c>
      <c r="I11" s="64">
        <f>H11+G11</f>
        <v>0</v>
      </c>
      <c r="J11" s="72"/>
    </row>
    <row r="12" spans="1:10" s="3" customFormat="1" ht="28.5" x14ac:dyDescent="0.2">
      <c r="A12" s="35">
        <v>210113</v>
      </c>
      <c r="B12" s="36" t="s">
        <v>67</v>
      </c>
      <c r="C12" s="37">
        <v>1</v>
      </c>
      <c r="D12" s="34" t="s">
        <v>16</v>
      </c>
      <c r="E12" s="64">
        <v>0</v>
      </c>
      <c r="F12" s="64">
        <v>0</v>
      </c>
      <c r="G12" s="64">
        <f t="shared" ref="G12" si="0">E12*C12</f>
        <v>0</v>
      </c>
      <c r="H12" s="64">
        <f t="shared" ref="H12" si="1">F12*C12</f>
        <v>0</v>
      </c>
      <c r="I12" s="64">
        <f t="shared" ref="I12" si="2">H12+G12</f>
        <v>0</v>
      </c>
      <c r="J12" s="72"/>
    </row>
    <row r="13" spans="1:10" s="3" customFormat="1" ht="15" x14ac:dyDescent="0.2">
      <c r="A13" s="38"/>
      <c r="B13" s="39" t="s">
        <v>65</v>
      </c>
      <c r="C13" s="40"/>
      <c r="D13" s="41"/>
      <c r="E13" s="15"/>
      <c r="F13" s="15"/>
      <c r="G13" s="15"/>
      <c r="H13" s="15"/>
      <c r="I13" s="66">
        <f>SUM(I11:I12)</f>
        <v>0</v>
      </c>
      <c r="J13" s="72"/>
    </row>
    <row r="14" spans="1:10" s="18" customFormat="1" ht="15" x14ac:dyDescent="0.2">
      <c r="A14" s="75">
        <v>210500</v>
      </c>
      <c r="B14" s="97" t="s">
        <v>15</v>
      </c>
      <c r="C14" s="97"/>
      <c r="D14" s="97"/>
      <c r="E14" s="70"/>
      <c r="F14" s="70"/>
      <c r="G14" s="70"/>
      <c r="H14" s="70"/>
      <c r="I14" s="70"/>
      <c r="J14" s="106"/>
    </row>
    <row r="15" spans="1:10" x14ac:dyDescent="0.2">
      <c r="A15" s="35">
        <v>210513.16</v>
      </c>
      <c r="B15" s="36" t="s">
        <v>35</v>
      </c>
      <c r="C15" s="37"/>
      <c r="D15" s="34"/>
      <c r="E15" s="14"/>
      <c r="F15" s="14"/>
      <c r="G15" s="14"/>
      <c r="H15" s="14"/>
      <c r="I15" s="14"/>
    </row>
    <row r="16" spans="1:10" ht="71.25" x14ac:dyDescent="0.2">
      <c r="A16" s="35"/>
      <c r="B16" s="36" t="s">
        <v>20</v>
      </c>
      <c r="C16" s="37">
        <v>1</v>
      </c>
      <c r="D16" s="34" t="s">
        <v>16</v>
      </c>
      <c r="E16" s="64">
        <v>175000</v>
      </c>
      <c r="F16" s="64">
        <v>25000</v>
      </c>
      <c r="G16" s="64">
        <f>E16*C16</f>
        <v>175000</v>
      </c>
      <c r="H16" s="64">
        <f>F16*C16</f>
        <v>25000</v>
      </c>
      <c r="I16" s="64">
        <f>H16+G16</f>
        <v>200000</v>
      </c>
      <c r="J16" s="72">
        <v>125000</v>
      </c>
    </row>
    <row r="17" spans="1:10" x14ac:dyDescent="0.2">
      <c r="A17" s="43">
        <v>210519</v>
      </c>
      <c r="B17" s="43" t="s">
        <v>75</v>
      </c>
      <c r="C17" s="44"/>
      <c r="D17" s="45"/>
      <c r="E17" s="14"/>
      <c r="F17" s="14"/>
      <c r="G17" s="14"/>
      <c r="H17" s="14"/>
      <c r="I17" s="14"/>
    </row>
    <row r="18" spans="1:10" ht="57" x14ac:dyDescent="0.2">
      <c r="A18" s="46"/>
      <c r="B18" s="36" t="s">
        <v>76</v>
      </c>
      <c r="C18" s="37">
        <v>4</v>
      </c>
      <c r="D18" s="34" t="s">
        <v>7</v>
      </c>
      <c r="E18" s="64">
        <v>5000</v>
      </c>
      <c r="F18" s="64">
        <v>2000</v>
      </c>
      <c r="G18" s="64">
        <f>E18*C18</f>
        <v>20000</v>
      </c>
      <c r="H18" s="64">
        <f>F18*C18</f>
        <v>8000</v>
      </c>
      <c r="I18" s="64">
        <f>H18+G18</f>
        <v>28000</v>
      </c>
      <c r="J18" s="72">
        <v>22000</v>
      </c>
    </row>
    <row r="19" spans="1:10" s="20" customFormat="1" x14ac:dyDescent="0.2">
      <c r="A19" s="47">
        <v>210523</v>
      </c>
      <c r="B19" s="48" t="s">
        <v>36</v>
      </c>
      <c r="C19" s="49"/>
      <c r="D19" s="50"/>
      <c r="E19" s="19"/>
      <c r="F19" s="19"/>
      <c r="G19" s="19"/>
      <c r="H19" s="19"/>
      <c r="I19" s="19"/>
      <c r="J19" s="107"/>
    </row>
    <row r="20" spans="1:10" s="22" customFormat="1" ht="57" x14ac:dyDescent="0.2">
      <c r="A20" s="51"/>
      <c r="B20" s="48" t="s">
        <v>17</v>
      </c>
      <c r="C20" s="49"/>
      <c r="D20" s="50"/>
      <c r="E20" s="21"/>
      <c r="F20" s="21"/>
      <c r="G20" s="21"/>
      <c r="H20" s="21"/>
      <c r="I20" s="21"/>
      <c r="J20" s="107"/>
    </row>
    <row r="21" spans="1:10" s="20" customFormat="1" ht="15" x14ac:dyDescent="0.2">
      <c r="A21" s="47"/>
      <c r="B21" s="52" t="s">
        <v>54</v>
      </c>
      <c r="C21" s="53"/>
      <c r="D21" s="50"/>
      <c r="E21" s="19"/>
      <c r="F21" s="19"/>
      <c r="G21" s="19"/>
      <c r="H21" s="19"/>
      <c r="I21" s="19"/>
      <c r="J21" s="107"/>
    </row>
    <row r="22" spans="1:10" s="20" customFormat="1" x14ac:dyDescent="0.2">
      <c r="A22" s="47" t="s">
        <v>9</v>
      </c>
      <c r="B22" s="48" t="s">
        <v>63</v>
      </c>
      <c r="C22" s="49"/>
      <c r="D22" s="50"/>
      <c r="E22" s="19"/>
      <c r="F22" s="19"/>
      <c r="G22" s="19"/>
      <c r="H22" s="19"/>
      <c r="I22" s="19"/>
      <c r="J22" s="107"/>
    </row>
    <row r="23" spans="1:10" s="20" customFormat="1" x14ac:dyDescent="0.2">
      <c r="A23" s="47"/>
      <c r="B23" s="48" t="s">
        <v>64</v>
      </c>
      <c r="C23" s="49">
        <v>2</v>
      </c>
      <c r="D23" s="50" t="s">
        <v>7</v>
      </c>
      <c r="E23" s="64">
        <v>8900</v>
      </c>
      <c r="F23" s="64">
        <v>1000</v>
      </c>
      <c r="G23" s="64">
        <f>E23*C23</f>
        <v>17800</v>
      </c>
      <c r="H23" s="64">
        <f>F23*C23</f>
        <v>2000</v>
      </c>
      <c r="I23" s="64">
        <f>H23+G23</f>
        <v>19800</v>
      </c>
      <c r="J23" s="107">
        <v>15000</v>
      </c>
    </row>
    <row r="24" spans="1:10" s="20" customFormat="1" x14ac:dyDescent="0.2">
      <c r="A24" s="47"/>
      <c r="B24" s="48" t="s">
        <v>74</v>
      </c>
      <c r="C24" s="49">
        <v>6</v>
      </c>
      <c r="D24" s="50" t="s">
        <v>7</v>
      </c>
      <c r="E24" s="64">
        <v>48500</v>
      </c>
      <c r="F24" s="64">
        <v>4000</v>
      </c>
      <c r="G24" s="64">
        <f>E24*C24</f>
        <v>291000</v>
      </c>
      <c r="H24" s="64">
        <f>F24*C24</f>
        <v>24000</v>
      </c>
      <c r="I24" s="64">
        <f>H24+G24</f>
        <v>315000</v>
      </c>
      <c r="J24" s="107">
        <f>32000*6</f>
        <v>192000</v>
      </c>
    </row>
    <row r="25" spans="1:10" s="20" customFormat="1" x14ac:dyDescent="0.2">
      <c r="A25" s="47" t="s">
        <v>11</v>
      </c>
      <c r="B25" s="48" t="s">
        <v>21</v>
      </c>
      <c r="C25" s="49"/>
      <c r="D25" s="50"/>
      <c r="E25" s="19"/>
      <c r="F25" s="19"/>
      <c r="G25" s="19"/>
      <c r="H25" s="19"/>
      <c r="I25" s="19"/>
      <c r="J25" s="107"/>
    </row>
    <row r="26" spans="1:10" s="22" customFormat="1" ht="28.5" x14ac:dyDescent="0.2">
      <c r="A26" s="51"/>
      <c r="B26" s="48" t="s">
        <v>78</v>
      </c>
      <c r="C26" s="49">
        <v>1</v>
      </c>
      <c r="D26" s="50" t="s">
        <v>91</v>
      </c>
      <c r="E26" s="64">
        <v>6800</v>
      </c>
      <c r="F26" s="64">
        <v>1000</v>
      </c>
      <c r="G26" s="64">
        <f>E26*C26</f>
        <v>6800</v>
      </c>
      <c r="H26" s="64">
        <f>F26*C26</f>
        <v>1000</v>
      </c>
      <c r="I26" s="64">
        <f>H26+G26</f>
        <v>7800</v>
      </c>
      <c r="J26" s="107">
        <v>5000</v>
      </c>
    </row>
    <row r="27" spans="1:10" s="22" customFormat="1" ht="28.5" x14ac:dyDescent="0.2">
      <c r="A27" s="51"/>
      <c r="B27" s="48" t="s">
        <v>77</v>
      </c>
      <c r="C27" s="49">
        <v>2</v>
      </c>
      <c r="D27" s="50" t="s">
        <v>7</v>
      </c>
      <c r="E27" s="64">
        <v>248000</v>
      </c>
      <c r="F27" s="64">
        <v>10000</v>
      </c>
      <c r="G27" s="64">
        <f>E27*C27</f>
        <v>496000</v>
      </c>
      <c r="H27" s="64">
        <f>F27*C27</f>
        <v>20000</v>
      </c>
      <c r="I27" s="64">
        <f>H27+G27</f>
        <v>516000</v>
      </c>
      <c r="J27" s="107">
        <v>360000</v>
      </c>
    </row>
    <row r="28" spans="1:10" s="24" customFormat="1" x14ac:dyDescent="0.2">
      <c r="A28" s="54">
        <v>210529</v>
      </c>
      <c r="B28" s="55" t="s">
        <v>37</v>
      </c>
      <c r="C28" s="56"/>
      <c r="D28" s="57"/>
      <c r="E28" s="23"/>
      <c r="F28" s="23"/>
      <c r="G28" s="23"/>
      <c r="H28" s="23"/>
      <c r="I28" s="23"/>
      <c r="J28" s="108"/>
    </row>
    <row r="29" spans="1:10" s="25" customFormat="1" ht="57" x14ac:dyDescent="0.2">
      <c r="A29" s="58"/>
      <c r="B29" s="55" t="s">
        <v>23</v>
      </c>
      <c r="C29" s="56">
        <v>1</v>
      </c>
      <c r="D29" s="57" t="s">
        <v>16</v>
      </c>
      <c r="E29" s="64">
        <v>377000</v>
      </c>
      <c r="F29" s="64">
        <v>50000</v>
      </c>
      <c r="G29" s="64">
        <f>E29*C29</f>
        <v>377000</v>
      </c>
      <c r="H29" s="64">
        <f>F29*C29</f>
        <v>50000</v>
      </c>
      <c r="I29" s="64">
        <f>H29+G29</f>
        <v>427000</v>
      </c>
      <c r="J29" s="108">
        <v>250000</v>
      </c>
    </row>
    <row r="30" spans="1:10" s="24" customFormat="1" x14ac:dyDescent="0.2">
      <c r="A30" s="54">
        <v>210553</v>
      </c>
      <c r="B30" s="55" t="s">
        <v>38</v>
      </c>
      <c r="C30" s="56"/>
      <c r="D30" s="57"/>
      <c r="E30" s="23"/>
      <c r="F30" s="23"/>
      <c r="G30" s="23"/>
      <c r="H30" s="23"/>
      <c r="I30" s="23"/>
      <c r="J30" s="108"/>
    </row>
    <row r="31" spans="1:10" s="25" customFormat="1" ht="57" x14ac:dyDescent="0.2">
      <c r="A31" s="58"/>
      <c r="B31" s="55" t="s">
        <v>24</v>
      </c>
      <c r="C31" s="56">
        <v>1</v>
      </c>
      <c r="D31" s="57" t="s">
        <v>16</v>
      </c>
      <c r="E31" s="64">
        <v>95000</v>
      </c>
      <c r="F31" s="64">
        <v>15000</v>
      </c>
      <c r="G31" s="64">
        <f>E31*C31</f>
        <v>95000</v>
      </c>
      <c r="H31" s="64">
        <f>F31*C31</f>
        <v>15000</v>
      </c>
      <c r="I31" s="64">
        <f>H31+G31</f>
        <v>110000</v>
      </c>
      <c r="J31" s="108">
        <v>60000</v>
      </c>
    </row>
    <row r="32" spans="1:10" s="24" customFormat="1" x14ac:dyDescent="0.2">
      <c r="A32" s="54">
        <v>210563</v>
      </c>
      <c r="B32" s="55" t="s">
        <v>39</v>
      </c>
      <c r="C32" s="56"/>
      <c r="D32" s="57"/>
      <c r="E32" s="23"/>
      <c r="F32" s="23"/>
      <c r="G32" s="23"/>
      <c r="H32" s="23"/>
      <c r="I32" s="23"/>
      <c r="J32" s="108"/>
    </row>
    <row r="33" spans="1:10" ht="42.75" x14ac:dyDescent="0.2">
      <c r="A33" s="35"/>
      <c r="B33" s="36" t="s">
        <v>33</v>
      </c>
      <c r="C33" s="37">
        <v>1</v>
      </c>
      <c r="D33" s="34" t="s">
        <v>16</v>
      </c>
      <c r="E33" s="64">
        <v>15000</v>
      </c>
      <c r="F33" s="64">
        <v>5000</v>
      </c>
      <c r="G33" s="64">
        <f>E33*C33</f>
        <v>15000</v>
      </c>
      <c r="H33" s="64">
        <f>F33*C33</f>
        <v>5000</v>
      </c>
      <c r="I33" s="64">
        <f>H33+G33</f>
        <v>20000</v>
      </c>
      <c r="J33" s="72">
        <v>20000</v>
      </c>
    </row>
    <row r="34" spans="1:10" ht="15" x14ac:dyDescent="0.2">
      <c r="A34" s="38"/>
      <c r="B34" s="39" t="s">
        <v>65</v>
      </c>
      <c r="C34" s="40"/>
      <c r="D34" s="41"/>
      <c r="E34" s="15"/>
      <c r="F34" s="15"/>
      <c r="G34" s="15"/>
      <c r="H34" s="15"/>
      <c r="I34" s="66">
        <f>SUM(I15:I33)</f>
        <v>1643600</v>
      </c>
      <c r="J34" s="66">
        <f>SUM(J15:J33)</f>
        <v>1049000</v>
      </c>
    </row>
    <row r="35" spans="1:10" ht="15" x14ac:dyDescent="0.2">
      <c r="A35" s="74">
        <v>210800</v>
      </c>
      <c r="B35" s="97" t="s">
        <v>28</v>
      </c>
      <c r="C35" s="97"/>
      <c r="D35" s="97"/>
      <c r="E35" s="26"/>
      <c r="F35" s="26"/>
      <c r="G35" s="26"/>
      <c r="H35" s="26"/>
      <c r="I35" s="26"/>
    </row>
    <row r="36" spans="1:10" ht="15" x14ac:dyDescent="0.2">
      <c r="A36" s="35">
        <v>210813</v>
      </c>
      <c r="B36" s="36" t="s">
        <v>40</v>
      </c>
      <c r="C36" s="76"/>
      <c r="D36" s="76"/>
      <c r="E36" s="10"/>
      <c r="F36" s="10"/>
      <c r="G36" s="10"/>
      <c r="H36" s="10"/>
      <c r="I36" s="10"/>
    </row>
    <row r="37" spans="1:10" ht="114" x14ac:dyDescent="0.2">
      <c r="A37" s="35"/>
      <c r="B37" s="36" t="s">
        <v>25</v>
      </c>
      <c r="C37" s="37">
        <v>1</v>
      </c>
      <c r="D37" s="34" t="s">
        <v>16</v>
      </c>
      <c r="E37" s="64">
        <v>25000</v>
      </c>
      <c r="F37" s="64">
        <v>15000</v>
      </c>
      <c r="G37" s="64">
        <f>E37*C37</f>
        <v>25000</v>
      </c>
      <c r="H37" s="64">
        <f>F37*C37</f>
        <v>15000</v>
      </c>
      <c r="I37" s="64">
        <f>H37+G37</f>
        <v>40000</v>
      </c>
      <c r="J37" s="72">
        <v>20000</v>
      </c>
    </row>
    <row r="38" spans="1:10" ht="15" x14ac:dyDescent="0.2">
      <c r="A38" s="38"/>
      <c r="B38" s="39" t="s">
        <v>65</v>
      </c>
      <c r="C38" s="40"/>
      <c r="D38" s="41"/>
      <c r="E38" s="15"/>
      <c r="F38" s="15"/>
      <c r="G38" s="15"/>
      <c r="H38" s="15"/>
      <c r="I38" s="66">
        <f>SUM(I37)</f>
        <v>40000</v>
      </c>
      <c r="J38" s="66">
        <f>SUM(J37)</f>
        <v>20000</v>
      </c>
    </row>
    <row r="39" spans="1:10" s="28" customFormat="1" ht="15" x14ac:dyDescent="0.2">
      <c r="A39" s="70">
        <v>210900</v>
      </c>
      <c r="B39" s="84" t="s">
        <v>29</v>
      </c>
      <c r="C39" s="84"/>
      <c r="D39" s="84"/>
      <c r="E39" s="84"/>
      <c r="F39" s="84"/>
      <c r="G39" s="84"/>
      <c r="H39" s="84"/>
      <c r="I39" s="84"/>
      <c r="J39" s="72"/>
    </row>
    <row r="40" spans="1:10" ht="114" x14ac:dyDescent="0.2">
      <c r="A40" s="35">
        <v>210913.13</v>
      </c>
      <c r="B40" s="36" t="s">
        <v>55</v>
      </c>
      <c r="C40" s="37"/>
      <c r="D40" s="34"/>
      <c r="E40" s="14"/>
      <c r="F40" s="14"/>
      <c r="G40" s="14"/>
      <c r="H40" s="14"/>
      <c r="I40" s="14"/>
    </row>
    <row r="41" spans="1:10" s="28" customFormat="1" x14ac:dyDescent="0.2">
      <c r="A41" s="47"/>
      <c r="B41" s="48" t="s">
        <v>22</v>
      </c>
      <c r="C41" s="49">
        <v>2</v>
      </c>
      <c r="D41" s="50" t="s">
        <v>7</v>
      </c>
      <c r="E41" s="64">
        <v>95500</v>
      </c>
      <c r="F41" s="64">
        <v>15000</v>
      </c>
      <c r="G41" s="64">
        <f>E41*C41</f>
        <v>191000</v>
      </c>
      <c r="H41" s="64">
        <f>F41*C41</f>
        <v>30000</v>
      </c>
      <c r="I41" s="64">
        <f>H41+G41</f>
        <v>221000</v>
      </c>
      <c r="J41" s="72">
        <v>140000</v>
      </c>
    </row>
    <row r="42" spans="1:10" s="28" customFormat="1" ht="15" x14ac:dyDescent="0.2">
      <c r="A42" s="38"/>
      <c r="B42" s="39" t="s">
        <v>65</v>
      </c>
      <c r="C42" s="40"/>
      <c r="D42" s="41"/>
      <c r="E42" s="15"/>
      <c r="F42" s="15"/>
      <c r="G42" s="15"/>
      <c r="H42" s="15"/>
      <c r="I42" s="66">
        <f>SUM(I41)</f>
        <v>221000</v>
      </c>
      <c r="J42" s="66">
        <f>SUM(J41)</f>
        <v>140000</v>
      </c>
    </row>
    <row r="43" spans="1:10" s="28" customFormat="1" ht="15" x14ac:dyDescent="0.2">
      <c r="A43" s="70">
        <v>211100</v>
      </c>
      <c r="B43" s="84" t="s">
        <v>30</v>
      </c>
      <c r="C43" s="84"/>
      <c r="D43" s="84"/>
      <c r="E43" s="84"/>
      <c r="F43" s="84"/>
      <c r="G43" s="84"/>
      <c r="H43" s="84"/>
      <c r="I43" s="84"/>
      <c r="J43" s="72"/>
    </row>
    <row r="44" spans="1:10" s="28" customFormat="1" x14ac:dyDescent="0.2">
      <c r="A44" s="43">
        <v>211113.13</v>
      </c>
      <c r="B44" s="36" t="s">
        <v>41</v>
      </c>
      <c r="C44" s="37"/>
      <c r="D44" s="34"/>
      <c r="E44" s="29"/>
      <c r="F44" s="29"/>
      <c r="G44" s="29"/>
      <c r="H44" s="29"/>
      <c r="I44" s="29"/>
      <c r="J44" s="72"/>
    </row>
    <row r="45" spans="1:10" ht="99.75" x14ac:dyDescent="0.2">
      <c r="A45" s="35"/>
      <c r="B45" s="36" t="s">
        <v>26</v>
      </c>
      <c r="C45" s="37"/>
      <c r="D45" s="34"/>
      <c r="E45" s="14"/>
      <c r="F45" s="14"/>
      <c r="G45" s="14"/>
      <c r="H45" s="14"/>
      <c r="I45" s="14"/>
    </row>
    <row r="46" spans="1:10" s="28" customFormat="1" ht="15" x14ac:dyDescent="0.2">
      <c r="A46" s="59"/>
      <c r="B46" s="60" t="s">
        <v>48</v>
      </c>
      <c r="C46" s="61" t="s">
        <v>79</v>
      </c>
      <c r="D46" s="62" t="s">
        <v>72</v>
      </c>
      <c r="E46" s="80">
        <v>300</v>
      </c>
      <c r="F46" s="80">
        <v>100</v>
      </c>
      <c r="G46" s="80">
        <f t="shared" ref="G46:G52" si="3">E46*C46</f>
        <v>444000</v>
      </c>
      <c r="H46" s="80">
        <f t="shared" ref="H46:H52" si="4">F46*C46</f>
        <v>148000</v>
      </c>
      <c r="I46" s="80">
        <f t="shared" ref="I46:I52" si="5">H46+G46</f>
        <v>592000</v>
      </c>
      <c r="J46" s="72">
        <v>425000</v>
      </c>
    </row>
    <row r="47" spans="1:10" s="28" customFormat="1" ht="15" x14ac:dyDescent="0.2">
      <c r="A47" s="59"/>
      <c r="B47" s="60" t="s">
        <v>49</v>
      </c>
      <c r="C47" s="61" t="s">
        <v>81</v>
      </c>
      <c r="D47" s="62" t="s">
        <v>72</v>
      </c>
      <c r="E47" s="80">
        <v>395</v>
      </c>
      <c r="F47" s="80">
        <v>125</v>
      </c>
      <c r="G47" s="80">
        <f t="shared" si="3"/>
        <v>86900</v>
      </c>
      <c r="H47" s="80">
        <f t="shared" si="4"/>
        <v>27500</v>
      </c>
      <c r="I47" s="80">
        <f t="shared" si="5"/>
        <v>114400</v>
      </c>
      <c r="J47" s="72">
        <v>80000</v>
      </c>
    </row>
    <row r="48" spans="1:10" s="28" customFormat="1" ht="15" x14ac:dyDescent="0.2">
      <c r="A48" s="59"/>
      <c r="B48" s="60" t="s">
        <v>50</v>
      </c>
      <c r="C48" s="61" t="s">
        <v>80</v>
      </c>
      <c r="D48" s="62" t="s">
        <v>72</v>
      </c>
      <c r="E48" s="80">
        <v>475</v>
      </c>
      <c r="F48" s="80">
        <v>150</v>
      </c>
      <c r="G48" s="80">
        <f t="shared" si="3"/>
        <v>123500</v>
      </c>
      <c r="H48" s="80">
        <f t="shared" si="4"/>
        <v>39000</v>
      </c>
      <c r="I48" s="80">
        <f t="shared" si="5"/>
        <v>162500</v>
      </c>
      <c r="J48" s="72">
        <v>110000</v>
      </c>
    </row>
    <row r="49" spans="1:10" s="28" customFormat="1" ht="15" x14ac:dyDescent="0.2">
      <c r="A49" s="59"/>
      <c r="B49" s="60" t="s">
        <v>51</v>
      </c>
      <c r="C49" s="61" t="s">
        <v>82</v>
      </c>
      <c r="D49" s="62" t="s">
        <v>72</v>
      </c>
      <c r="E49" s="80">
        <v>635</v>
      </c>
      <c r="F49" s="80">
        <v>200</v>
      </c>
      <c r="G49" s="80">
        <f t="shared" si="3"/>
        <v>168275</v>
      </c>
      <c r="H49" s="80">
        <f t="shared" si="4"/>
        <v>53000</v>
      </c>
      <c r="I49" s="80">
        <f t="shared" si="5"/>
        <v>221275</v>
      </c>
      <c r="J49" s="72">
        <v>135000</v>
      </c>
    </row>
    <row r="50" spans="1:10" s="28" customFormat="1" ht="15" x14ac:dyDescent="0.2">
      <c r="A50" s="59"/>
      <c r="B50" s="60" t="s">
        <v>52</v>
      </c>
      <c r="C50" s="61" t="s">
        <v>81</v>
      </c>
      <c r="D50" s="62" t="s">
        <v>72</v>
      </c>
      <c r="E50" s="80">
        <v>890</v>
      </c>
      <c r="F50" s="80">
        <v>250</v>
      </c>
      <c r="G50" s="80">
        <f t="shared" si="3"/>
        <v>195800</v>
      </c>
      <c r="H50" s="80">
        <f t="shared" si="4"/>
        <v>55000</v>
      </c>
      <c r="I50" s="80">
        <f t="shared" si="5"/>
        <v>250800</v>
      </c>
      <c r="J50" s="72">
        <v>195000</v>
      </c>
    </row>
    <row r="51" spans="1:10" s="28" customFormat="1" ht="15" x14ac:dyDescent="0.2">
      <c r="A51" s="59"/>
      <c r="B51" s="60" t="s">
        <v>83</v>
      </c>
      <c r="C51" s="61" t="s">
        <v>84</v>
      </c>
      <c r="D51" s="62" t="s">
        <v>72</v>
      </c>
      <c r="E51" s="80">
        <v>1220</v>
      </c>
      <c r="F51" s="80">
        <v>300</v>
      </c>
      <c r="G51" s="80">
        <f t="shared" si="3"/>
        <v>158600</v>
      </c>
      <c r="H51" s="80">
        <f t="shared" si="4"/>
        <v>39000</v>
      </c>
      <c r="I51" s="80">
        <f t="shared" si="5"/>
        <v>197600</v>
      </c>
      <c r="J51" s="72">
        <v>160000</v>
      </c>
    </row>
    <row r="52" spans="1:10" s="28" customFormat="1" ht="15" x14ac:dyDescent="0.2">
      <c r="A52" s="59"/>
      <c r="B52" s="60" t="s">
        <v>53</v>
      </c>
      <c r="C52" s="61" t="s">
        <v>85</v>
      </c>
      <c r="D52" s="62" t="s">
        <v>72</v>
      </c>
      <c r="E52" s="80">
        <v>1690</v>
      </c>
      <c r="F52" s="80">
        <v>400</v>
      </c>
      <c r="G52" s="80">
        <f t="shared" si="3"/>
        <v>946400</v>
      </c>
      <c r="H52" s="80">
        <f t="shared" si="4"/>
        <v>224000</v>
      </c>
      <c r="I52" s="80">
        <f t="shared" si="5"/>
        <v>1170400</v>
      </c>
      <c r="J52" s="72">
        <v>970000</v>
      </c>
    </row>
    <row r="53" spans="1:10" s="28" customFormat="1" ht="15" x14ac:dyDescent="0.2">
      <c r="A53" s="38"/>
      <c r="B53" s="39" t="s">
        <v>65</v>
      </c>
      <c r="C53" s="40"/>
      <c r="D53" s="41"/>
      <c r="E53" s="15"/>
      <c r="F53" s="15"/>
      <c r="G53" s="15"/>
      <c r="H53" s="15"/>
      <c r="I53" s="66">
        <f>SUM(I45:I52)</f>
        <v>2708975</v>
      </c>
      <c r="J53" s="66">
        <f>SUM(J45:J52)</f>
        <v>2075000</v>
      </c>
    </row>
    <row r="54" spans="1:10" s="28" customFormat="1" ht="15" x14ac:dyDescent="0.2">
      <c r="A54" s="70">
        <v>211200</v>
      </c>
      <c r="B54" s="84" t="s">
        <v>69</v>
      </c>
      <c r="C54" s="84"/>
      <c r="D54" s="84"/>
      <c r="E54" s="84"/>
      <c r="F54" s="84"/>
      <c r="G54" s="84"/>
      <c r="H54" s="84"/>
      <c r="I54" s="84"/>
      <c r="J54" s="72"/>
    </row>
    <row r="55" spans="1:10" s="28" customFormat="1" ht="28.5" x14ac:dyDescent="0.2">
      <c r="A55" s="36">
        <v>211213.13</v>
      </c>
      <c r="B55" s="36" t="s">
        <v>70</v>
      </c>
      <c r="C55" s="36"/>
      <c r="D55" s="36"/>
      <c r="E55" s="30"/>
      <c r="F55" s="30"/>
      <c r="G55" s="30"/>
      <c r="H55" s="30"/>
      <c r="I55" s="30"/>
      <c r="J55" s="72"/>
    </row>
    <row r="56" spans="1:10" s="28" customFormat="1" ht="74.25" customHeight="1" x14ac:dyDescent="0.25">
      <c r="A56" s="36"/>
      <c r="B56" s="36" t="s">
        <v>71</v>
      </c>
      <c r="C56" s="34">
        <v>1</v>
      </c>
      <c r="D56" s="34" t="s">
        <v>7</v>
      </c>
      <c r="E56" s="64">
        <v>0</v>
      </c>
      <c r="F56" s="64">
        <v>5000</v>
      </c>
      <c r="G56" s="64">
        <f>E56*C56</f>
        <v>0</v>
      </c>
      <c r="H56" s="64">
        <f>F56*C56</f>
        <v>5000</v>
      </c>
      <c r="I56" s="64">
        <f>H56+G56</f>
        <v>5000</v>
      </c>
      <c r="J56" s="81">
        <v>5000</v>
      </c>
    </row>
    <row r="57" spans="1:10" s="28" customFormat="1" ht="136.5" x14ac:dyDescent="0.25">
      <c r="A57" s="36"/>
      <c r="B57" s="36" t="s">
        <v>90</v>
      </c>
      <c r="C57" s="34">
        <v>5</v>
      </c>
      <c r="D57" s="34" t="s">
        <v>7</v>
      </c>
      <c r="E57" s="64">
        <v>225000</v>
      </c>
      <c r="F57" s="64">
        <v>8000</v>
      </c>
      <c r="G57" s="64">
        <f>E57*C57</f>
        <v>1125000</v>
      </c>
      <c r="H57" s="64">
        <f>F57*C57</f>
        <v>40000</v>
      </c>
      <c r="I57" s="64">
        <f>H57+G57</f>
        <v>1165000</v>
      </c>
      <c r="J57" s="81">
        <f>190000*5</f>
        <v>950000</v>
      </c>
    </row>
    <row r="58" spans="1:10" s="28" customFormat="1" ht="15" x14ac:dyDescent="0.2">
      <c r="A58" s="38"/>
      <c r="B58" s="39" t="s">
        <v>65</v>
      </c>
      <c r="C58" s="40"/>
      <c r="D58" s="41"/>
      <c r="E58" s="15"/>
      <c r="F58" s="15"/>
      <c r="G58" s="15"/>
      <c r="H58" s="15"/>
      <c r="I58" s="82">
        <f>SUM(I56:I57)</f>
        <v>1170000</v>
      </c>
      <c r="J58" s="82">
        <f>SUM(J56:J57)</f>
        <v>955000</v>
      </c>
    </row>
    <row r="59" spans="1:10" s="28" customFormat="1" ht="15" x14ac:dyDescent="0.2">
      <c r="A59" s="70">
        <v>211300</v>
      </c>
      <c r="B59" s="84" t="s">
        <v>31</v>
      </c>
      <c r="C59" s="84"/>
      <c r="D59" s="84"/>
      <c r="E59" s="84"/>
      <c r="F59" s="84"/>
      <c r="G59" s="84"/>
      <c r="H59" s="84"/>
      <c r="I59" s="84"/>
      <c r="J59" s="72"/>
    </row>
    <row r="60" spans="1:10" s="28" customFormat="1" x14ac:dyDescent="0.2">
      <c r="A60" s="43">
        <v>211313</v>
      </c>
      <c r="B60" s="36" t="s">
        <v>42</v>
      </c>
      <c r="C60" s="37"/>
      <c r="D60" s="34"/>
      <c r="E60" s="29"/>
      <c r="F60" s="29"/>
      <c r="G60" s="29"/>
      <c r="H60" s="29"/>
      <c r="I60" s="29"/>
      <c r="J60" s="72"/>
    </row>
    <row r="61" spans="1:10" ht="42.75" x14ac:dyDescent="0.2">
      <c r="A61" s="35"/>
      <c r="B61" s="36" t="s">
        <v>27</v>
      </c>
      <c r="C61" s="37"/>
      <c r="D61" s="34"/>
      <c r="E61" s="14"/>
      <c r="F61" s="14"/>
      <c r="G61" s="14"/>
      <c r="H61" s="14"/>
      <c r="I61" s="14"/>
    </row>
    <row r="62" spans="1:10" ht="57" x14ac:dyDescent="0.2">
      <c r="A62" s="35"/>
      <c r="B62" s="36" t="s">
        <v>56</v>
      </c>
      <c r="C62" s="56">
        <v>250</v>
      </c>
      <c r="D62" s="34" t="s">
        <v>7</v>
      </c>
      <c r="E62" s="64">
        <v>2000</v>
      </c>
      <c r="F62" s="64">
        <v>300</v>
      </c>
      <c r="G62" s="64">
        <f>E62*C62</f>
        <v>500000</v>
      </c>
      <c r="H62" s="64">
        <f>F62*C62</f>
        <v>75000</v>
      </c>
      <c r="I62" s="64">
        <f>H62+G62</f>
        <v>575000</v>
      </c>
      <c r="J62" s="72">
        <v>289000</v>
      </c>
    </row>
    <row r="63" spans="1:10" ht="42.75" x14ac:dyDescent="0.2">
      <c r="A63" s="35"/>
      <c r="B63" s="36" t="s">
        <v>86</v>
      </c>
      <c r="C63" s="56">
        <v>60</v>
      </c>
      <c r="D63" s="34" t="s">
        <v>7</v>
      </c>
      <c r="E63" s="64">
        <v>1350</v>
      </c>
      <c r="F63" s="64">
        <v>300</v>
      </c>
      <c r="G63" s="64">
        <f>E63*C63</f>
        <v>81000</v>
      </c>
      <c r="H63" s="64">
        <f>F63*C63</f>
        <v>18000</v>
      </c>
      <c r="I63" s="64">
        <f>H63+G63</f>
        <v>99000</v>
      </c>
      <c r="J63" s="72">
        <v>67000</v>
      </c>
    </row>
    <row r="64" spans="1:10" ht="42.75" x14ac:dyDescent="0.2">
      <c r="A64" s="35"/>
      <c r="B64" s="36" t="s">
        <v>73</v>
      </c>
      <c r="C64" s="56">
        <v>44</v>
      </c>
      <c r="D64" s="34" t="s">
        <v>7</v>
      </c>
      <c r="E64" s="64">
        <v>500</v>
      </c>
      <c r="F64" s="64">
        <v>200</v>
      </c>
      <c r="G64" s="64">
        <f>E64*C64</f>
        <v>22000</v>
      </c>
      <c r="H64" s="64">
        <f>F64*C64</f>
        <v>8800</v>
      </c>
      <c r="I64" s="64">
        <f>H64+G64</f>
        <v>30800</v>
      </c>
      <c r="J64" s="72">
        <v>12000</v>
      </c>
    </row>
    <row r="65" spans="1:10" ht="15" x14ac:dyDescent="0.2">
      <c r="A65" s="38"/>
      <c r="B65" s="39" t="s">
        <v>65</v>
      </c>
      <c r="C65" s="40"/>
      <c r="D65" s="41"/>
      <c r="E65" s="15"/>
      <c r="F65" s="15"/>
      <c r="G65" s="15"/>
      <c r="H65" s="15"/>
      <c r="I65" s="66">
        <f>SUM(I62:I64)</f>
        <v>704800</v>
      </c>
      <c r="J65" s="66">
        <f>SUM(J62:J64)</f>
        <v>368000</v>
      </c>
    </row>
    <row r="66" spans="1:10" s="28" customFormat="1" ht="15" x14ac:dyDescent="0.2">
      <c r="A66" s="70">
        <v>212000</v>
      </c>
      <c r="B66" s="84" t="s">
        <v>32</v>
      </c>
      <c r="C66" s="84"/>
      <c r="D66" s="84"/>
      <c r="E66" s="84"/>
      <c r="F66" s="84"/>
      <c r="G66" s="84"/>
      <c r="H66" s="84"/>
      <c r="I66" s="84"/>
      <c r="J66" s="72"/>
    </row>
    <row r="67" spans="1:10" s="28" customFormat="1" x14ac:dyDescent="0.2">
      <c r="A67" s="43">
        <v>212116</v>
      </c>
      <c r="B67" s="36" t="s">
        <v>57</v>
      </c>
      <c r="C67" s="37"/>
      <c r="D67" s="34"/>
      <c r="E67" s="13"/>
      <c r="F67" s="13"/>
      <c r="G67" s="13"/>
      <c r="H67" s="13"/>
      <c r="I67" s="13"/>
      <c r="J67" s="72"/>
    </row>
    <row r="68" spans="1:10" ht="42.75" x14ac:dyDescent="0.2">
      <c r="A68" s="35"/>
      <c r="B68" s="36" t="s">
        <v>58</v>
      </c>
      <c r="C68" s="37"/>
      <c r="D68" s="34"/>
      <c r="E68" s="13"/>
      <c r="F68" s="13"/>
      <c r="G68" s="13"/>
      <c r="H68" s="13"/>
      <c r="I68" s="13"/>
    </row>
    <row r="69" spans="1:10" s="28" customFormat="1" x14ac:dyDescent="0.2">
      <c r="A69" s="43" t="s">
        <v>10</v>
      </c>
      <c r="B69" s="36" t="s">
        <v>59</v>
      </c>
      <c r="C69" s="37">
        <v>6</v>
      </c>
      <c r="D69" s="34" t="s">
        <v>7</v>
      </c>
      <c r="E69" s="64">
        <v>4500</v>
      </c>
      <c r="F69" s="64">
        <v>500</v>
      </c>
      <c r="G69" s="64">
        <f>E69*C69</f>
        <v>27000</v>
      </c>
      <c r="H69" s="64">
        <f>F69*C69</f>
        <v>3000</v>
      </c>
      <c r="I69" s="64">
        <f>H69+G69</f>
        <v>30000</v>
      </c>
      <c r="J69" s="72">
        <v>30000</v>
      </c>
    </row>
    <row r="70" spans="1:10" s="28" customFormat="1" x14ac:dyDescent="0.2">
      <c r="A70" s="43">
        <v>212416</v>
      </c>
      <c r="B70" s="36" t="s">
        <v>60</v>
      </c>
      <c r="C70" s="37"/>
      <c r="D70" s="34"/>
      <c r="E70" s="13"/>
      <c r="F70" s="13"/>
      <c r="G70" s="13"/>
      <c r="H70" s="13"/>
      <c r="I70" s="13"/>
      <c r="J70" s="72"/>
    </row>
    <row r="71" spans="1:10" ht="42.75" x14ac:dyDescent="0.2">
      <c r="A71" s="35"/>
      <c r="B71" s="36" t="s">
        <v>61</v>
      </c>
      <c r="C71" s="37"/>
      <c r="D71" s="34"/>
      <c r="E71" s="13"/>
      <c r="F71" s="13"/>
      <c r="G71" s="13"/>
      <c r="H71" s="13"/>
      <c r="I71" s="13"/>
    </row>
    <row r="72" spans="1:10" s="28" customFormat="1" x14ac:dyDescent="0.2">
      <c r="A72" s="43" t="s">
        <v>9</v>
      </c>
      <c r="B72" s="36" t="s">
        <v>62</v>
      </c>
      <c r="C72" s="37">
        <v>6</v>
      </c>
      <c r="D72" s="34" t="s">
        <v>7</v>
      </c>
      <c r="E72" s="64">
        <v>12500</v>
      </c>
      <c r="F72" s="64">
        <v>500</v>
      </c>
      <c r="G72" s="64">
        <f>E72*C72</f>
        <v>75000</v>
      </c>
      <c r="H72" s="64">
        <f>F72*C72</f>
        <v>3000</v>
      </c>
      <c r="I72" s="64">
        <f>H72+G72</f>
        <v>78000</v>
      </c>
      <c r="J72" s="72">
        <v>70000</v>
      </c>
    </row>
    <row r="73" spans="1:10" s="28" customFormat="1" ht="15" x14ac:dyDescent="0.2">
      <c r="A73" s="43"/>
      <c r="B73" s="63" t="s">
        <v>87</v>
      </c>
      <c r="C73" s="37"/>
      <c r="D73" s="34"/>
      <c r="E73" s="13"/>
      <c r="F73" s="13"/>
      <c r="G73" s="13"/>
      <c r="H73" s="13"/>
      <c r="I73" s="13"/>
      <c r="J73" s="72"/>
    </row>
    <row r="74" spans="1:10" s="28" customFormat="1" ht="73.5" customHeight="1" x14ac:dyDescent="0.2">
      <c r="A74" s="43"/>
      <c r="B74" s="36" t="s">
        <v>88</v>
      </c>
      <c r="C74" s="56">
        <v>1</v>
      </c>
      <c r="D74" s="57" t="s">
        <v>16</v>
      </c>
      <c r="E74" s="64">
        <v>25000</v>
      </c>
      <c r="F74" s="64">
        <v>5000</v>
      </c>
      <c r="G74" s="64">
        <f>E74*C74</f>
        <v>25000</v>
      </c>
      <c r="H74" s="64">
        <f>F74*C74</f>
        <v>5000</v>
      </c>
      <c r="I74" s="64">
        <f>H74+G74</f>
        <v>30000</v>
      </c>
      <c r="J74" s="72">
        <v>10000</v>
      </c>
    </row>
    <row r="75" spans="1:10" ht="15" x14ac:dyDescent="0.2">
      <c r="A75" s="38"/>
      <c r="B75" s="39" t="s">
        <v>65</v>
      </c>
      <c r="C75" s="40"/>
      <c r="D75" s="41"/>
      <c r="E75" s="15"/>
      <c r="F75" s="15"/>
      <c r="G75" s="15"/>
      <c r="H75" s="15"/>
      <c r="I75" s="65">
        <f>SUM(I69:I74)</f>
        <v>138000</v>
      </c>
      <c r="J75" s="65">
        <f>SUM(J69:J74)</f>
        <v>110000</v>
      </c>
    </row>
    <row r="76" spans="1:10" ht="15" x14ac:dyDescent="0.2">
      <c r="A76" s="100" t="s">
        <v>66</v>
      </c>
      <c r="B76" s="100"/>
      <c r="C76" s="100"/>
      <c r="D76" s="100"/>
      <c r="E76" s="13"/>
      <c r="F76" s="13"/>
      <c r="G76" s="13"/>
      <c r="H76" s="13"/>
      <c r="I76" s="77">
        <f>I75+I65+I58+I53+I42+I38+I34+I13+I9</f>
        <v>6661375</v>
      </c>
      <c r="J76" s="77">
        <f>J75+J65+J58+J53+J42+J38+J34+J13+J9</f>
        <v>4731000</v>
      </c>
    </row>
    <row r="78" spans="1:10" x14ac:dyDescent="0.2">
      <c r="I78" s="72"/>
    </row>
    <row r="79" spans="1:10" x14ac:dyDescent="0.2">
      <c r="I79" s="72">
        <f>I76*20%</f>
        <v>1332275</v>
      </c>
    </row>
    <row r="80" spans="1:10" x14ac:dyDescent="0.2">
      <c r="I80" s="72"/>
    </row>
    <row r="81" spans="9:9" x14ac:dyDescent="0.2">
      <c r="I81" s="72">
        <f>I76-I79</f>
        <v>5329100</v>
      </c>
    </row>
    <row r="82" spans="9:9" x14ac:dyDescent="0.2">
      <c r="I82" s="73"/>
    </row>
    <row r="83" spans="9:9" x14ac:dyDescent="0.2">
      <c r="I83" s="73"/>
    </row>
  </sheetData>
  <mergeCells count="17">
    <mergeCell ref="B59:I59"/>
    <mergeCell ref="B66:I66"/>
    <mergeCell ref="A76:D76"/>
    <mergeCell ref="I1:I2"/>
    <mergeCell ref="B3:D3"/>
    <mergeCell ref="B10:D10"/>
    <mergeCell ref="B14:D14"/>
    <mergeCell ref="B35:D35"/>
    <mergeCell ref="A1:A2"/>
    <mergeCell ref="B1:B2"/>
    <mergeCell ref="C1:C2"/>
    <mergeCell ref="D1:D2"/>
    <mergeCell ref="E1:F1"/>
    <mergeCell ref="G1:H1"/>
    <mergeCell ref="B39:I39"/>
    <mergeCell ref="B43:I43"/>
    <mergeCell ref="B54:I54"/>
  </mergeCells>
  <printOptions horizontalCentered="1"/>
  <pageMargins left="0.5" right="0.5" top="0.75" bottom="0.75" header="0.3" footer="0.3"/>
  <pageSetup paperSize="9" orientation="landscape" r:id="rId1"/>
  <headerFooter>
    <oddHeader>&amp;L&amp;"-,Bold"&amp;12 2111 IMTIAZ SUPER  MARKET THE PLACE (DHA)&amp;R&amp;"-,Bold"&amp;12BILL OF QUANTITIES FIRE FIGHTING</oddHeader>
    <oddFooter>&amp;C&amp;"-,Bold"&amp;12Y.H ASSOCIATES CONSULTING ENGINEERS&amp;R&amp;10Page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FIRE BOQ</vt:lpstr>
      <vt:lpstr>working</vt:lpstr>
      <vt:lpstr>revision</vt:lpstr>
      <vt:lpstr>'FIRE BOQ'!Print_Titles</vt:lpstr>
      <vt:lpstr>revision!Print_Titles</vt:lpstr>
      <vt:lpstr>working!Print_Titles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2021-06-15T06:29:03Z</cp:lastPrinted>
  <dcterms:created xsi:type="dcterms:W3CDTF">2014-11-22T11:50:12Z</dcterms:created>
  <dcterms:modified xsi:type="dcterms:W3CDTF">2021-06-17T10:43:07Z</dcterms:modified>
</cp:coreProperties>
</file>