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definedNames>
    <definedName name="_xlnm.Print_Area" localSheetId="0">Sheet1!$A$1:$R$175</definedName>
    <definedName name="_xlnm.Print_Titles" localSheetId="0">Sheet1!$6:$6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174" i="1" l="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2" i="1"/>
  <c r="J173" i="1" l="1"/>
  <c r="K173" i="1" s="1"/>
  <c r="L173" i="1" s="1"/>
  <c r="J171" i="1"/>
  <c r="J170" i="1"/>
  <c r="K170" i="1" s="1"/>
  <c r="L168" i="1"/>
  <c r="J168" i="1"/>
  <c r="K168" i="1" s="1"/>
  <c r="J167" i="1"/>
  <c r="K167" i="1" s="1"/>
  <c r="L167" i="1" s="1"/>
  <c r="J166" i="1"/>
  <c r="J164" i="1"/>
  <c r="K164" i="1" s="1"/>
  <c r="J161" i="1"/>
  <c r="K159" i="1"/>
  <c r="L159" i="1" s="1"/>
  <c r="J159" i="1"/>
  <c r="J157" i="1"/>
  <c r="J155" i="1"/>
  <c r="K155" i="1" s="1"/>
  <c r="J153" i="1"/>
  <c r="K153" i="1" s="1"/>
  <c r="L153" i="1" s="1"/>
  <c r="J152" i="1"/>
  <c r="K152" i="1" s="1"/>
  <c r="L152" i="1" s="1"/>
  <c r="J150" i="1"/>
  <c r="J149" i="1"/>
  <c r="K149" i="1" s="1"/>
  <c r="J148" i="1"/>
  <c r="K145" i="1"/>
  <c r="L145" i="1" s="1"/>
  <c r="J145" i="1"/>
  <c r="J142" i="1"/>
  <c r="J141" i="1"/>
  <c r="K141" i="1" s="1"/>
  <c r="J140" i="1"/>
  <c r="K140" i="1" s="1"/>
  <c r="L140" i="1" s="1"/>
  <c r="J133" i="1"/>
  <c r="K133" i="1" s="1"/>
  <c r="L133" i="1" s="1"/>
  <c r="J132" i="1"/>
  <c r="J130" i="1"/>
  <c r="K130" i="1" s="1"/>
  <c r="J127" i="1"/>
  <c r="K126" i="1"/>
  <c r="L126" i="1" s="1"/>
  <c r="J126" i="1"/>
  <c r="J125" i="1"/>
  <c r="J124" i="1"/>
  <c r="K124" i="1" s="1"/>
  <c r="J122" i="1"/>
  <c r="K122" i="1" s="1"/>
  <c r="L122" i="1" s="1"/>
  <c r="J121" i="1"/>
  <c r="K121" i="1" s="1"/>
  <c r="L121" i="1" s="1"/>
  <c r="J120" i="1"/>
  <c r="J118" i="1"/>
  <c r="K118" i="1" s="1"/>
  <c r="J116" i="1"/>
  <c r="K115" i="1"/>
  <c r="L115" i="1" s="1"/>
  <c r="J115" i="1"/>
  <c r="J112" i="1"/>
  <c r="J111" i="1"/>
  <c r="K111" i="1" s="1"/>
  <c r="J108" i="1"/>
  <c r="K108" i="1" s="1"/>
  <c r="J107" i="1"/>
  <c r="K107" i="1" s="1"/>
  <c r="L107" i="1" s="1"/>
  <c r="J106" i="1"/>
  <c r="J105" i="1"/>
  <c r="K105" i="1" s="1"/>
  <c r="J101" i="1"/>
  <c r="J100" i="1"/>
  <c r="K100" i="1" s="1"/>
  <c r="L100" i="1" s="1"/>
  <c r="J98" i="1"/>
  <c r="J96" i="1"/>
  <c r="K96" i="1" s="1"/>
  <c r="J95" i="1"/>
  <c r="J93" i="1"/>
  <c r="K93" i="1" s="1"/>
  <c r="L93" i="1" s="1"/>
  <c r="J92" i="1"/>
  <c r="K92" i="1" s="1"/>
  <c r="L92" i="1" s="1"/>
  <c r="J91" i="1"/>
  <c r="K91" i="1" s="1"/>
  <c r="J90" i="1"/>
  <c r="J89" i="1"/>
  <c r="K89" i="1" s="1"/>
  <c r="L89" i="1" s="1"/>
  <c r="K88" i="1"/>
  <c r="L88" i="1" s="1"/>
  <c r="J88" i="1"/>
  <c r="J86" i="1"/>
  <c r="K86" i="1" s="1"/>
  <c r="J83" i="1"/>
  <c r="J82" i="1"/>
  <c r="K82" i="1" s="1"/>
  <c r="L82" i="1" s="1"/>
  <c r="J80" i="1"/>
  <c r="K80" i="1" s="1"/>
  <c r="L80" i="1" s="1"/>
  <c r="J79" i="1"/>
  <c r="K79" i="1" s="1"/>
  <c r="J77" i="1"/>
  <c r="J76" i="1"/>
  <c r="K76" i="1" s="1"/>
  <c r="L76" i="1" s="1"/>
  <c r="J74" i="1"/>
  <c r="K74" i="1" s="1"/>
  <c r="L74" i="1" s="1"/>
  <c r="J73" i="1"/>
  <c r="K73" i="1" s="1"/>
  <c r="J71" i="1"/>
  <c r="J70" i="1"/>
  <c r="K70" i="1" s="1"/>
  <c r="L70" i="1" s="1"/>
  <c r="J67" i="1"/>
  <c r="K67" i="1" s="1"/>
  <c r="L67" i="1" s="1"/>
  <c r="J65" i="1"/>
  <c r="K65" i="1" s="1"/>
  <c r="J64" i="1"/>
  <c r="J62" i="1"/>
  <c r="K62" i="1" s="1"/>
  <c r="L62" i="1" s="1"/>
  <c r="K61" i="1"/>
  <c r="L61" i="1" s="1"/>
  <c r="J61" i="1"/>
  <c r="J59" i="1"/>
  <c r="K59" i="1" s="1"/>
  <c r="J57" i="1"/>
  <c r="J55" i="1"/>
  <c r="K55" i="1" s="1"/>
  <c r="L55" i="1" s="1"/>
  <c r="J54" i="1"/>
  <c r="K54" i="1" s="1"/>
  <c r="L54" i="1" s="1"/>
  <c r="J53" i="1"/>
  <c r="K53" i="1" s="1"/>
  <c r="J52" i="1"/>
  <c r="J49" i="1"/>
  <c r="K49" i="1" s="1"/>
  <c r="L49" i="1" s="1"/>
  <c r="J48" i="1"/>
  <c r="K48" i="1" s="1"/>
  <c r="L48" i="1" s="1"/>
  <c r="J47" i="1"/>
  <c r="K47" i="1" s="1"/>
  <c r="J46" i="1"/>
  <c r="J45" i="1"/>
  <c r="K45" i="1" s="1"/>
  <c r="L45" i="1" s="1"/>
  <c r="J44" i="1"/>
  <c r="K44" i="1" s="1"/>
  <c r="L44" i="1" s="1"/>
  <c r="J43" i="1"/>
  <c r="K43" i="1" s="1"/>
  <c r="J42" i="1"/>
  <c r="J41" i="1"/>
  <c r="K41" i="1" s="1"/>
  <c r="L41" i="1" s="1"/>
  <c r="K40" i="1"/>
  <c r="L40" i="1" s="1"/>
  <c r="J40" i="1"/>
  <c r="J39" i="1"/>
  <c r="K39" i="1" s="1"/>
  <c r="J38" i="1"/>
  <c r="J36" i="1"/>
  <c r="K36" i="1" s="1"/>
  <c r="L36" i="1" s="1"/>
  <c r="J35" i="1"/>
  <c r="K35" i="1" s="1"/>
  <c r="L35" i="1" s="1"/>
  <c r="J34" i="1"/>
  <c r="K34" i="1" s="1"/>
  <c r="J32" i="1"/>
  <c r="J30" i="1"/>
  <c r="K30" i="1" s="1"/>
  <c r="L30" i="1" s="1"/>
  <c r="J29" i="1"/>
  <c r="K29" i="1" s="1"/>
  <c r="L29" i="1" s="1"/>
  <c r="L28" i="1"/>
  <c r="J28" i="1"/>
  <c r="K28" i="1" s="1"/>
  <c r="J27" i="1"/>
  <c r="J26" i="1"/>
  <c r="K25" i="1"/>
  <c r="L25" i="1" s="1"/>
  <c r="J25" i="1"/>
  <c r="J24" i="1"/>
  <c r="K24" i="1" s="1"/>
  <c r="J23" i="1"/>
  <c r="J21" i="1"/>
  <c r="J19" i="1"/>
  <c r="K19" i="1" s="1"/>
  <c r="L19" i="1" s="1"/>
  <c r="L18" i="1"/>
  <c r="J18" i="1"/>
  <c r="K18" i="1" s="1"/>
  <c r="J17" i="1"/>
  <c r="J16" i="1"/>
  <c r="K15" i="1"/>
  <c r="L15" i="1" s="1"/>
  <c r="J15" i="1"/>
  <c r="J14" i="1"/>
  <c r="K14" i="1" s="1"/>
  <c r="J13" i="1"/>
  <c r="J12" i="1"/>
  <c r="L14" i="1" l="1"/>
  <c r="N14" i="1" s="1"/>
  <c r="L24" i="1"/>
  <c r="L108" i="1"/>
  <c r="M41" i="1"/>
  <c r="N41" i="1" s="1"/>
  <c r="M44" i="1"/>
  <c r="N44" i="1" s="1"/>
  <c r="M62" i="1"/>
  <c r="N62" i="1" s="1"/>
  <c r="M67" i="1"/>
  <c r="N67" i="1" s="1"/>
  <c r="M89" i="1"/>
  <c r="N89" i="1" s="1"/>
  <c r="M92" i="1"/>
  <c r="N92" i="1" s="1"/>
  <c r="M19" i="1"/>
  <c r="N19" i="1" s="1"/>
  <c r="M29" i="1"/>
  <c r="N29" i="1" s="1"/>
  <c r="M45" i="1"/>
  <c r="N45" i="1" s="1"/>
  <c r="M48" i="1"/>
  <c r="N48" i="1" s="1"/>
  <c r="M70" i="1"/>
  <c r="N70" i="1" s="1"/>
  <c r="M74" i="1"/>
  <c r="N74" i="1" s="1"/>
  <c r="M93" i="1"/>
  <c r="N93" i="1" s="1"/>
  <c r="M30" i="1"/>
  <c r="N30" i="1"/>
  <c r="M35" i="1"/>
  <c r="N35" i="1" s="1"/>
  <c r="M49" i="1"/>
  <c r="N49" i="1"/>
  <c r="M54" i="1"/>
  <c r="N54" i="1" s="1"/>
  <c r="M76" i="1"/>
  <c r="N76" i="1"/>
  <c r="M80" i="1"/>
  <c r="N80" i="1" s="1"/>
  <c r="M122" i="1"/>
  <c r="N122" i="1"/>
  <c r="M140" i="1"/>
  <c r="N140" i="1" s="1"/>
  <c r="M153" i="1"/>
  <c r="N153" i="1" s="1"/>
  <c r="M15" i="1"/>
  <c r="N15" i="1" s="1"/>
  <c r="M25" i="1"/>
  <c r="N25" i="1" s="1"/>
  <c r="M36" i="1"/>
  <c r="N36" i="1" s="1"/>
  <c r="M40" i="1"/>
  <c r="N40" i="1" s="1"/>
  <c r="M55" i="1"/>
  <c r="N55" i="1" s="1"/>
  <c r="M61" i="1"/>
  <c r="N61" i="1" s="1"/>
  <c r="M82" i="1"/>
  <c r="N82" i="1" s="1"/>
  <c r="M88" i="1"/>
  <c r="N88" i="1" s="1"/>
  <c r="N100" i="1"/>
  <c r="M100" i="1"/>
  <c r="M108" i="1"/>
  <c r="N108" i="1"/>
  <c r="L116" i="1"/>
  <c r="K116" i="1"/>
  <c r="K132" i="1"/>
  <c r="L132" i="1"/>
  <c r="N159" i="1"/>
  <c r="M159" i="1"/>
  <c r="M168" i="1"/>
  <c r="N168" i="1"/>
  <c r="M14" i="1"/>
  <c r="M18" i="1"/>
  <c r="N18" i="1" s="1"/>
  <c r="M24" i="1"/>
  <c r="N24" i="1" s="1"/>
  <c r="M28" i="1"/>
  <c r="N28" i="1" s="1"/>
  <c r="K32" i="1"/>
  <c r="L32" i="1" s="1"/>
  <c r="L34" i="1"/>
  <c r="K38" i="1"/>
  <c r="L38" i="1" s="1"/>
  <c r="L39" i="1"/>
  <c r="K42" i="1"/>
  <c r="L42" i="1" s="1"/>
  <c r="L43" i="1"/>
  <c r="K46" i="1"/>
  <c r="L46" i="1" s="1"/>
  <c r="L47" i="1"/>
  <c r="K52" i="1"/>
  <c r="L52" i="1" s="1"/>
  <c r="L53" i="1"/>
  <c r="L57" i="1"/>
  <c r="K57" i="1"/>
  <c r="L59" i="1"/>
  <c r="K64" i="1"/>
  <c r="L64" i="1" s="1"/>
  <c r="L65" i="1"/>
  <c r="K71" i="1"/>
  <c r="L71" i="1" s="1"/>
  <c r="L73" i="1"/>
  <c r="K77" i="1"/>
  <c r="L77" i="1" s="1"/>
  <c r="L79" i="1"/>
  <c r="K83" i="1"/>
  <c r="L83" i="1" s="1"/>
  <c r="L86" i="1"/>
  <c r="K90" i="1"/>
  <c r="L90" i="1" s="1"/>
  <c r="L91" i="1"/>
  <c r="K95" i="1"/>
  <c r="L95" i="1" s="1"/>
  <c r="L96" i="1"/>
  <c r="K101" i="1"/>
  <c r="L101" i="1" s="1"/>
  <c r="K120" i="1"/>
  <c r="L120" i="1"/>
  <c r="M145" i="1"/>
  <c r="N145" i="1" s="1"/>
  <c r="K161" i="1"/>
  <c r="L161" i="1" s="1"/>
  <c r="K12" i="1"/>
  <c r="L12" i="1" s="1"/>
  <c r="K13" i="1"/>
  <c r="L13" i="1" s="1"/>
  <c r="K16" i="1"/>
  <c r="L16" i="1" s="1"/>
  <c r="K17" i="1"/>
  <c r="L17" i="1" s="1"/>
  <c r="K21" i="1"/>
  <c r="L21" i="1" s="1"/>
  <c r="K23" i="1"/>
  <c r="L23" i="1" s="1"/>
  <c r="K26" i="1"/>
  <c r="L26" i="1" s="1"/>
  <c r="K27" i="1"/>
  <c r="L27" i="1" s="1"/>
  <c r="K106" i="1"/>
  <c r="L106" i="1"/>
  <c r="M126" i="1"/>
  <c r="N126" i="1" s="1"/>
  <c r="K148" i="1"/>
  <c r="L148" i="1" s="1"/>
  <c r="K166" i="1"/>
  <c r="L166" i="1"/>
  <c r="M115" i="1"/>
  <c r="N115" i="1" s="1"/>
  <c r="K127" i="1"/>
  <c r="L127" i="1" s="1"/>
  <c r="K150" i="1"/>
  <c r="L150" i="1"/>
  <c r="M173" i="1"/>
  <c r="N173" i="1" s="1"/>
  <c r="K98" i="1"/>
  <c r="L98" i="1"/>
  <c r="N107" i="1"/>
  <c r="K112" i="1"/>
  <c r="L112" i="1" s="1"/>
  <c r="K125" i="1"/>
  <c r="L125" i="1"/>
  <c r="K142" i="1"/>
  <c r="L142" i="1"/>
  <c r="K157" i="1"/>
  <c r="L157" i="1"/>
  <c r="N167" i="1"/>
  <c r="K171" i="1"/>
  <c r="L171" i="1" s="1"/>
  <c r="M107" i="1"/>
  <c r="M121" i="1"/>
  <c r="N121" i="1" s="1"/>
  <c r="M133" i="1"/>
  <c r="N133" i="1" s="1"/>
  <c r="M152" i="1"/>
  <c r="N152" i="1" s="1"/>
  <c r="M167" i="1"/>
  <c r="L105" i="1"/>
  <c r="L111" i="1"/>
  <c r="L118" i="1"/>
  <c r="L124" i="1"/>
  <c r="L130" i="1"/>
  <c r="L141" i="1"/>
  <c r="L149" i="1"/>
  <c r="L155" i="1"/>
  <c r="L164" i="1"/>
  <c r="L170" i="1"/>
  <c r="M13" i="1" l="1"/>
  <c r="N13" i="1" s="1"/>
  <c r="M95" i="1"/>
  <c r="N95" i="1"/>
  <c r="M52" i="1"/>
  <c r="N52" i="1" s="1"/>
  <c r="M42" i="1"/>
  <c r="N42" i="1" s="1"/>
  <c r="Q24" i="1"/>
  <c r="R24" i="1" s="1"/>
  <c r="G24" i="1" s="1"/>
  <c r="O24" i="1" s="1"/>
  <c r="Q55" i="1"/>
  <c r="R55" i="1" s="1"/>
  <c r="G55" i="1" s="1"/>
  <c r="O55" i="1" s="1"/>
  <c r="Q140" i="1"/>
  <c r="R140" i="1" s="1"/>
  <c r="G140" i="1" s="1"/>
  <c r="O140" i="1" s="1"/>
  <c r="Q74" i="1"/>
  <c r="R74" i="1"/>
  <c r="G74" i="1" s="1"/>
  <c r="O74" i="1" s="1"/>
  <c r="Q29" i="1"/>
  <c r="R29" i="1" s="1"/>
  <c r="G29" i="1" s="1"/>
  <c r="O29" i="1" s="1"/>
  <c r="Q89" i="1"/>
  <c r="R89" i="1" s="1"/>
  <c r="G89" i="1" s="1"/>
  <c r="O89" i="1" s="1"/>
  <c r="Q41" i="1"/>
  <c r="R41" i="1" s="1"/>
  <c r="G41" i="1" s="1"/>
  <c r="O41" i="1" s="1"/>
  <c r="M171" i="1"/>
  <c r="N171" i="1"/>
  <c r="M127" i="1"/>
  <c r="N127" i="1" s="1"/>
  <c r="M148" i="1"/>
  <c r="N148" i="1" s="1"/>
  <c r="M27" i="1"/>
  <c r="N27" i="1" s="1"/>
  <c r="M21" i="1"/>
  <c r="N21" i="1"/>
  <c r="M12" i="1"/>
  <c r="N12" i="1" s="1"/>
  <c r="M71" i="1"/>
  <c r="N71" i="1"/>
  <c r="M32" i="1"/>
  <c r="N32" i="1" s="1"/>
  <c r="Q18" i="1"/>
  <c r="R18" i="1" s="1"/>
  <c r="G18" i="1" s="1"/>
  <c r="O18" i="1" s="1"/>
  <c r="Q88" i="1"/>
  <c r="R88" i="1" s="1"/>
  <c r="G88" i="1" s="1"/>
  <c r="O88" i="1" s="1"/>
  <c r="Q40" i="1"/>
  <c r="R40" i="1"/>
  <c r="G40" i="1" s="1"/>
  <c r="O40" i="1" s="1"/>
  <c r="Q70" i="1"/>
  <c r="R70" i="1" s="1"/>
  <c r="G70" i="1" s="1"/>
  <c r="O70" i="1" s="1"/>
  <c r="Q67" i="1"/>
  <c r="R67" i="1"/>
  <c r="G67" i="1" s="1"/>
  <c r="O67" i="1" s="1"/>
  <c r="Q133" i="1"/>
  <c r="R133" i="1" s="1"/>
  <c r="G133" i="1" s="1"/>
  <c r="O133" i="1" s="1"/>
  <c r="M112" i="1"/>
  <c r="N112" i="1"/>
  <c r="Q173" i="1"/>
  <c r="R173" i="1" s="1"/>
  <c r="G173" i="1" s="1"/>
  <c r="O173" i="1" s="1"/>
  <c r="Q115" i="1"/>
  <c r="R115" i="1" s="1"/>
  <c r="G115" i="1" s="1"/>
  <c r="O115" i="1" s="1"/>
  <c r="R126" i="1"/>
  <c r="G126" i="1" s="1"/>
  <c r="O126" i="1" s="1"/>
  <c r="Q126" i="1"/>
  <c r="M17" i="1"/>
  <c r="N17" i="1"/>
  <c r="M161" i="1"/>
  <c r="N161" i="1" s="1"/>
  <c r="M101" i="1"/>
  <c r="N101" i="1"/>
  <c r="M90" i="1"/>
  <c r="N90" i="1" s="1"/>
  <c r="M46" i="1"/>
  <c r="N46" i="1" s="1"/>
  <c r="Q28" i="1"/>
  <c r="R28" i="1" s="1"/>
  <c r="G28" i="1" s="1"/>
  <c r="O28" i="1" s="1"/>
  <c r="Q82" i="1"/>
  <c r="R82" i="1" s="1"/>
  <c r="G82" i="1" s="1"/>
  <c r="O82" i="1" s="1"/>
  <c r="Q36" i="1"/>
  <c r="R36" i="1" s="1"/>
  <c r="G36" i="1" s="1"/>
  <c r="O36" i="1" s="1"/>
  <c r="Q48" i="1"/>
  <c r="R48" i="1"/>
  <c r="G48" i="1" s="1"/>
  <c r="O48" i="1" s="1"/>
  <c r="Q62" i="1"/>
  <c r="R62" i="1" s="1"/>
  <c r="G62" i="1" s="1"/>
  <c r="O62" i="1" s="1"/>
  <c r="Q121" i="1"/>
  <c r="R121" i="1" s="1"/>
  <c r="G121" i="1" s="1"/>
  <c r="O121" i="1" s="1"/>
  <c r="M16" i="1"/>
  <c r="N16" i="1" s="1"/>
  <c r="Q145" i="1"/>
  <c r="R145" i="1" s="1"/>
  <c r="G145" i="1" s="1"/>
  <c r="O145" i="1" s="1"/>
  <c r="M77" i="1"/>
  <c r="N77" i="1" s="1"/>
  <c r="M64" i="1"/>
  <c r="N64" i="1"/>
  <c r="Q61" i="1"/>
  <c r="R61" i="1" s="1"/>
  <c r="G61" i="1" s="1"/>
  <c r="O61" i="1" s="1"/>
  <c r="Q25" i="1"/>
  <c r="R25" i="1" s="1"/>
  <c r="G25" i="1" s="1"/>
  <c r="O25" i="1" s="1"/>
  <c r="Q93" i="1"/>
  <c r="R93" i="1" s="1"/>
  <c r="G93" i="1" s="1"/>
  <c r="O93" i="1" s="1"/>
  <c r="Q45" i="1"/>
  <c r="R45" i="1" s="1"/>
  <c r="G45" i="1" s="1"/>
  <c r="O45" i="1" s="1"/>
  <c r="Q92" i="1"/>
  <c r="R92" i="1" s="1"/>
  <c r="G92" i="1" s="1"/>
  <c r="O92" i="1" s="1"/>
  <c r="Q44" i="1"/>
  <c r="R44" i="1"/>
  <c r="G44" i="1" s="1"/>
  <c r="O44" i="1" s="1"/>
  <c r="M170" i="1"/>
  <c r="N170" i="1" s="1"/>
  <c r="M141" i="1"/>
  <c r="N141" i="1" s="1"/>
  <c r="N111" i="1"/>
  <c r="M111" i="1"/>
  <c r="Q152" i="1"/>
  <c r="R152" i="1" s="1"/>
  <c r="G152" i="1" s="1"/>
  <c r="O152" i="1" s="1"/>
  <c r="M125" i="1"/>
  <c r="N125" i="1" s="1"/>
  <c r="M166" i="1"/>
  <c r="N166" i="1" s="1"/>
  <c r="M23" i="1"/>
  <c r="N23" i="1" s="1"/>
  <c r="M120" i="1"/>
  <c r="N120" i="1" s="1"/>
  <c r="M96" i="1"/>
  <c r="N96" i="1" s="1"/>
  <c r="M83" i="1"/>
  <c r="N83" i="1"/>
  <c r="M73" i="1"/>
  <c r="N73" i="1" s="1"/>
  <c r="M57" i="1"/>
  <c r="N57" i="1"/>
  <c r="M47" i="1"/>
  <c r="N47" i="1" s="1"/>
  <c r="M38" i="1"/>
  <c r="N38" i="1"/>
  <c r="Q159" i="1"/>
  <c r="R159" i="1" s="1"/>
  <c r="G159" i="1" s="1"/>
  <c r="O159" i="1" s="1"/>
  <c r="M116" i="1"/>
  <c r="N116" i="1"/>
  <c r="Q100" i="1"/>
  <c r="R100" i="1" s="1"/>
  <c r="G100" i="1" s="1"/>
  <c r="O100" i="1" s="1"/>
  <c r="Q14" i="1"/>
  <c r="R14" i="1" s="1"/>
  <c r="G14" i="1" s="1"/>
  <c r="O14" i="1" s="1"/>
  <c r="Q15" i="1"/>
  <c r="R15" i="1" s="1"/>
  <c r="G15" i="1" s="1"/>
  <c r="O15" i="1" s="1"/>
  <c r="Q80" i="1"/>
  <c r="R80" i="1" s="1"/>
  <c r="G80" i="1" s="1"/>
  <c r="O80" i="1" s="1"/>
  <c r="Q54" i="1"/>
  <c r="R54" i="1" s="1"/>
  <c r="G54" i="1" s="1"/>
  <c r="O54" i="1" s="1"/>
  <c r="Q35" i="1"/>
  <c r="R35" i="1"/>
  <c r="G35" i="1" s="1"/>
  <c r="O35" i="1" s="1"/>
  <c r="Q19" i="1"/>
  <c r="R19" i="1" s="1"/>
  <c r="G19" i="1" s="1"/>
  <c r="O19" i="1" s="1"/>
  <c r="M164" i="1"/>
  <c r="N164" i="1" s="1"/>
  <c r="N130" i="1"/>
  <c r="M130" i="1"/>
  <c r="M105" i="1"/>
  <c r="N105" i="1" s="1"/>
  <c r="Q167" i="1"/>
  <c r="R167" i="1" s="1"/>
  <c r="G167" i="1" s="1"/>
  <c r="O167" i="1" s="1"/>
  <c r="M142" i="1"/>
  <c r="N142" i="1"/>
  <c r="Q107" i="1"/>
  <c r="R107" i="1" s="1"/>
  <c r="G107" i="1" s="1"/>
  <c r="O107" i="1" s="1"/>
  <c r="M79" i="1"/>
  <c r="N79" i="1" s="1"/>
  <c r="M53" i="1"/>
  <c r="N53" i="1" s="1"/>
  <c r="M34" i="1"/>
  <c r="N34" i="1" s="1"/>
  <c r="M26" i="1"/>
  <c r="N26" i="1" s="1"/>
  <c r="Q168" i="1"/>
  <c r="R168" i="1" s="1"/>
  <c r="G168" i="1" s="1"/>
  <c r="O168" i="1" s="1"/>
  <c r="M132" i="1"/>
  <c r="N132" i="1" s="1"/>
  <c r="Q108" i="1"/>
  <c r="R108" i="1" s="1"/>
  <c r="G108" i="1" s="1"/>
  <c r="O108" i="1" s="1"/>
  <c r="Q153" i="1"/>
  <c r="R153" i="1" s="1"/>
  <c r="G153" i="1" s="1"/>
  <c r="O153" i="1" s="1"/>
  <c r="Q122" i="1"/>
  <c r="R122" i="1" s="1"/>
  <c r="G122" i="1" s="1"/>
  <c r="O122" i="1" s="1"/>
  <c r="Q76" i="1"/>
  <c r="R76" i="1" s="1"/>
  <c r="G76" i="1" s="1"/>
  <c r="O76" i="1" s="1"/>
  <c r="Q49" i="1"/>
  <c r="R49" i="1" s="1"/>
  <c r="G49" i="1" s="1"/>
  <c r="O49" i="1" s="1"/>
  <c r="R30" i="1"/>
  <c r="G30" i="1" s="1"/>
  <c r="O30" i="1" s="1"/>
  <c r="Q30" i="1"/>
  <c r="M155" i="1"/>
  <c r="N155" i="1" s="1"/>
  <c r="M124" i="1"/>
  <c r="N124" i="1" s="1"/>
  <c r="M157" i="1"/>
  <c r="N157" i="1"/>
  <c r="M98" i="1"/>
  <c r="N98" i="1" s="1"/>
  <c r="M150" i="1"/>
  <c r="N150" i="1" s="1"/>
  <c r="M106" i="1"/>
  <c r="N106" i="1" s="1"/>
  <c r="M86" i="1"/>
  <c r="N86" i="1" s="1"/>
  <c r="N59" i="1"/>
  <c r="M59" i="1"/>
  <c r="M39" i="1"/>
  <c r="N39" i="1" s="1"/>
  <c r="M149" i="1"/>
  <c r="N149" i="1" s="1"/>
  <c r="M118" i="1"/>
  <c r="N118" i="1" s="1"/>
  <c r="M91" i="1"/>
  <c r="N91" i="1" s="1"/>
  <c r="M65" i="1"/>
  <c r="N65" i="1" s="1"/>
  <c r="M43" i="1"/>
  <c r="N43" i="1" s="1"/>
  <c r="R65" i="1" l="1"/>
  <c r="G65" i="1" s="1"/>
  <c r="O65" i="1" s="1"/>
  <c r="Q65" i="1"/>
  <c r="Q150" i="1"/>
  <c r="R150" i="1" s="1"/>
  <c r="G150" i="1" s="1"/>
  <c r="O150" i="1" s="1"/>
  <c r="Q34" i="1"/>
  <c r="R34" i="1" s="1"/>
  <c r="G34" i="1" s="1"/>
  <c r="O34" i="1" s="1"/>
  <c r="Q166" i="1"/>
  <c r="R166" i="1" s="1"/>
  <c r="G166" i="1" s="1"/>
  <c r="O166" i="1" s="1"/>
  <c r="Q16" i="1"/>
  <c r="R16" i="1" s="1"/>
  <c r="G16" i="1" s="1"/>
  <c r="O16" i="1" s="1"/>
  <c r="Q161" i="1"/>
  <c r="R161" i="1" s="1"/>
  <c r="G161" i="1" s="1"/>
  <c r="O161" i="1" s="1"/>
  <c r="Q32" i="1"/>
  <c r="R32" i="1" s="1"/>
  <c r="G32" i="1" s="1"/>
  <c r="O32" i="1" s="1"/>
  <c r="Q13" i="1"/>
  <c r="R13" i="1"/>
  <c r="G13" i="1" s="1"/>
  <c r="O13" i="1" s="1"/>
  <c r="R86" i="1"/>
  <c r="G86" i="1" s="1"/>
  <c r="O86" i="1" s="1"/>
  <c r="Q86" i="1"/>
  <c r="Q98" i="1"/>
  <c r="R98" i="1" s="1"/>
  <c r="G98" i="1" s="1"/>
  <c r="O98" i="1" s="1"/>
  <c r="Q164" i="1"/>
  <c r="R164" i="1" s="1"/>
  <c r="G164" i="1" s="1"/>
  <c r="O164" i="1" s="1"/>
  <c r="Q125" i="1"/>
  <c r="R125" i="1" s="1"/>
  <c r="G125" i="1" s="1"/>
  <c r="O125" i="1" s="1"/>
  <c r="Q141" i="1"/>
  <c r="R141" i="1" s="1"/>
  <c r="G141" i="1" s="1"/>
  <c r="O141" i="1" s="1"/>
  <c r="Q90" i="1"/>
  <c r="R90" i="1"/>
  <c r="G90" i="1" s="1"/>
  <c r="O90" i="1" s="1"/>
  <c r="R127" i="1"/>
  <c r="G127" i="1" s="1"/>
  <c r="O127" i="1" s="1"/>
  <c r="Q127" i="1"/>
  <c r="Q52" i="1"/>
  <c r="R52" i="1"/>
  <c r="G52" i="1" s="1"/>
  <c r="O52" i="1" s="1"/>
  <c r="R39" i="1"/>
  <c r="G39" i="1" s="1"/>
  <c r="O39" i="1" s="1"/>
  <c r="Q39" i="1"/>
  <c r="Q155" i="1"/>
  <c r="R155" i="1"/>
  <c r="G155" i="1" s="1"/>
  <c r="O155" i="1" s="1"/>
  <c r="Q105" i="1"/>
  <c r="R105" i="1" s="1"/>
  <c r="G105" i="1" s="1"/>
  <c r="O105" i="1" s="1"/>
  <c r="Q120" i="1"/>
  <c r="R120" i="1" s="1"/>
  <c r="G120" i="1" s="1"/>
  <c r="O120" i="1" s="1"/>
  <c r="Q77" i="1"/>
  <c r="R77" i="1" s="1"/>
  <c r="G77" i="1" s="1"/>
  <c r="O77" i="1" s="1"/>
  <c r="Q27" i="1"/>
  <c r="R27" i="1"/>
  <c r="G27" i="1" s="1"/>
  <c r="O27" i="1" s="1"/>
  <c r="Q118" i="1"/>
  <c r="R118" i="1" s="1"/>
  <c r="G118" i="1" s="1"/>
  <c r="O118" i="1" s="1"/>
  <c r="Q26" i="1"/>
  <c r="R26" i="1" s="1"/>
  <c r="G26" i="1" s="1"/>
  <c r="O26" i="1" s="1"/>
  <c r="Q79" i="1"/>
  <c r="R79" i="1" s="1"/>
  <c r="G79" i="1" s="1"/>
  <c r="O79" i="1" s="1"/>
  <c r="Q23" i="1"/>
  <c r="R23" i="1"/>
  <c r="G23" i="1" s="1"/>
  <c r="O23" i="1" s="1"/>
  <c r="Q12" i="1"/>
  <c r="R12" i="1" s="1"/>
  <c r="Q43" i="1"/>
  <c r="R43" i="1" s="1"/>
  <c r="G43" i="1" s="1"/>
  <c r="O43" i="1" s="1"/>
  <c r="Q91" i="1"/>
  <c r="R91" i="1" s="1"/>
  <c r="G91" i="1" s="1"/>
  <c r="O91" i="1" s="1"/>
  <c r="Q149" i="1"/>
  <c r="R149" i="1" s="1"/>
  <c r="G149" i="1" s="1"/>
  <c r="O149" i="1" s="1"/>
  <c r="Q59" i="1"/>
  <c r="R59" i="1" s="1"/>
  <c r="G59" i="1" s="1"/>
  <c r="O59" i="1" s="1"/>
  <c r="Q106" i="1"/>
  <c r="R106" i="1" s="1"/>
  <c r="G106" i="1" s="1"/>
  <c r="O106" i="1" s="1"/>
  <c r="Q124" i="1"/>
  <c r="R124" i="1" s="1"/>
  <c r="G124" i="1" s="1"/>
  <c r="O124" i="1" s="1"/>
  <c r="Q132" i="1"/>
  <c r="R132" i="1" s="1"/>
  <c r="G132" i="1" s="1"/>
  <c r="O132" i="1" s="1"/>
  <c r="Q53" i="1"/>
  <c r="R53" i="1" s="1"/>
  <c r="G53" i="1" s="1"/>
  <c r="O53" i="1" s="1"/>
  <c r="Q130" i="1"/>
  <c r="R130" i="1"/>
  <c r="G130" i="1" s="1"/>
  <c r="O130" i="1" s="1"/>
  <c r="Q47" i="1"/>
  <c r="R47" i="1" s="1"/>
  <c r="G47" i="1" s="1"/>
  <c r="O47" i="1" s="1"/>
  <c r="Q73" i="1"/>
  <c r="R73" i="1" s="1"/>
  <c r="G73" i="1" s="1"/>
  <c r="O73" i="1" s="1"/>
  <c r="Q96" i="1"/>
  <c r="R96" i="1" s="1"/>
  <c r="G96" i="1" s="1"/>
  <c r="O96" i="1" s="1"/>
  <c r="Q111" i="1"/>
  <c r="R111" i="1"/>
  <c r="G111" i="1" s="1"/>
  <c r="O111" i="1" s="1"/>
  <c r="Q170" i="1"/>
  <c r="R170" i="1" s="1"/>
  <c r="G170" i="1" s="1"/>
  <c r="O170" i="1" s="1"/>
  <c r="Q157" i="1"/>
  <c r="R157" i="1" s="1"/>
  <c r="G157" i="1" s="1"/>
  <c r="O157" i="1" s="1"/>
  <c r="Q142" i="1"/>
  <c r="R142" i="1" s="1"/>
  <c r="G142" i="1" s="1"/>
  <c r="O142" i="1" s="1"/>
  <c r="Q116" i="1"/>
  <c r="R116" i="1" s="1"/>
  <c r="G116" i="1" s="1"/>
  <c r="O116" i="1" s="1"/>
  <c r="Q38" i="1"/>
  <c r="R38" i="1" s="1"/>
  <c r="G38" i="1" s="1"/>
  <c r="O38" i="1" s="1"/>
  <c r="Q57" i="1"/>
  <c r="R57" i="1"/>
  <c r="G57" i="1" s="1"/>
  <c r="O57" i="1" s="1"/>
  <c r="Q83" i="1"/>
  <c r="R83" i="1" s="1"/>
  <c r="G83" i="1" s="1"/>
  <c r="O83" i="1" s="1"/>
  <c r="Q64" i="1"/>
  <c r="R64" i="1"/>
  <c r="G64" i="1" s="1"/>
  <c r="O64" i="1" s="1"/>
  <c r="Q46" i="1"/>
  <c r="R46" i="1" s="1"/>
  <c r="G46" i="1" s="1"/>
  <c r="O46" i="1" s="1"/>
  <c r="Q101" i="1"/>
  <c r="R101" i="1" s="1"/>
  <c r="G101" i="1" s="1"/>
  <c r="O101" i="1" s="1"/>
  <c r="Q17" i="1"/>
  <c r="R17" i="1" s="1"/>
  <c r="G17" i="1" s="1"/>
  <c r="O17" i="1" s="1"/>
  <c r="Q112" i="1"/>
  <c r="R112" i="1" s="1"/>
  <c r="G112" i="1" s="1"/>
  <c r="O112" i="1" s="1"/>
  <c r="Q71" i="1"/>
  <c r="R71" i="1" s="1"/>
  <c r="G71" i="1" s="1"/>
  <c r="O71" i="1" s="1"/>
  <c r="Q21" i="1"/>
  <c r="R21" i="1" s="1"/>
  <c r="G21" i="1" s="1"/>
  <c r="O21" i="1" s="1"/>
  <c r="Q148" i="1"/>
  <c r="R148" i="1" s="1"/>
  <c r="G148" i="1" s="1"/>
  <c r="O148" i="1" s="1"/>
  <c r="Q171" i="1"/>
  <c r="R171" i="1" s="1"/>
  <c r="G171" i="1" s="1"/>
  <c r="O171" i="1" s="1"/>
  <c r="Q42" i="1"/>
  <c r="R42" i="1" s="1"/>
  <c r="G42" i="1" s="1"/>
  <c r="O42" i="1" s="1"/>
  <c r="Q95" i="1"/>
  <c r="R95" i="1"/>
  <c r="G95" i="1" s="1"/>
  <c r="O95" i="1" s="1"/>
  <c r="G12" i="1" l="1"/>
  <c r="O12" i="1" s="1"/>
</calcChain>
</file>

<file path=xl/sharedStrings.xml><?xml version="1.0" encoding="utf-8"?>
<sst xmlns="http://schemas.openxmlformats.org/spreadsheetml/2006/main" count="369" uniqueCount="248">
  <si>
    <t>PATIENT'S AID FOUNDATION - JPMC, KARACHI</t>
  </si>
  <si>
    <t>CONSTRUCTION OF DEPARTMENT OF PSYCHIATRY &amp; NEUROLOGY AT JPMC KARACHI</t>
  </si>
  <si>
    <t>BILL OF QUANTITIES 0F PLUMBING AND FIRE FIGHTING  WORKS</t>
  </si>
  <si>
    <t>Item No.</t>
  </si>
  <si>
    <t>Description</t>
  </si>
  <si>
    <t>Unit</t>
  </si>
  <si>
    <t>Old Qty</t>
  </si>
  <si>
    <t>Revised Qty</t>
  </si>
  <si>
    <t>Pioneer Rates</t>
  </si>
  <si>
    <t>Total rates</t>
  </si>
  <si>
    <t>Total Amount
(Rupees)</t>
  </si>
  <si>
    <t>Rebate 12%</t>
  </si>
  <si>
    <t>Tax</t>
  </si>
  <si>
    <t>TC Margin</t>
  </si>
  <si>
    <t>(1)</t>
  </si>
  <si>
    <t>(2)</t>
  </si>
  <si>
    <t>(3)</t>
  </si>
  <si>
    <t>(4)</t>
  </si>
  <si>
    <t>(5)</t>
  </si>
  <si>
    <t>(6)</t>
  </si>
  <si>
    <t>Amount after rebate</t>
  </si>
  <si>
    <t>Tax 7.5%</t>
  </si>
  <si>
    <t>Amount after Tax</t>
  </si>
  <si>
    <t>TC Margin 10%</t>
  </si>
  <si>
    <t>Amount After TC Margin</t>
  </si>
  <si>
    <t>P. PIPING / PLUMBING WORKS</t>
  </si>
  <si>
    <t>A.</t>
  </si>
  <si>
    <t>1P</t>
  </si>
  <si>
    <t>PPR cold and hot water pipes SDR - 6 (PN 20) conforming to DIN 8077 &amp; DIN 8078 &amp; fittings, SDR 6 (PN 25) conforming to DIN 16962 of following inner diameters (for unexposed piping)</t>
  </si>
  <si>
    <t>a) 1/2 inch Inner Dia.</t>
  </si>
  <si>
    <t>R-Ft</t>
  </si>
  <si>
    <t>b) 3/4 inch Inner Dia.</t>
  </si>
  <si>
    <t>c) 1 inch Inner Dia.</t>
  </si>
  <si>
    <t>d) 1-1/4 inch Inner Dia.</t>
  </si>
  <si>
    <t>e) 1-1/2 inch Inner Dia.</t>
  </si>
  <si>
    <t>f)  2 inch Inner Dia.</t>
  </si>
  <si>
    <t>g) 2-1/2 inch Inner Dia.</t>
  </si>
  <si>
    <t>h) 3 inch Inner Dia.</t>
  </si>
  <si>
    <t>2P</t>
  </si>
  <si>
    <t>Electric Water Cooler</t>
  </si>
  <si>
    <t>h) 90 Ltr / hr</t>
  </si>
  <si>
    <t>Nos.</t>
  </si>
  <si>
    <t>3P</t>
  </si>
  <si>
    <t>Bronze gate valve of the following diameters.</t>
  </si>
  <si>
    <t>a) 3/4 inch</t>
  </si>
  <si>
    <t>b) 1 inch Inner</t>
  </si>
  <si>
    <t>c) 1-1/4 inch</t>
  </si>
  <si>
    <t>d) 1-1/2 inch</t>
  </si>
  <si>
    <t>e)  2 inch</t>
  </si>
  <si>
    <t>f) 2-1/2 inch</t>
  </si>
  <si>
    <t>g) 3 inch</t>
  </si>
  <si>
    <t>h) 4 inch</t>
  </si>
  <si>
    <t>4P</t>
  </si>
  <si>
    <t>C.P. brass double bib tap with muslim shower of following diameter</t>
  </si>
  <si>
    <t>5P</t>
  </si>
  <si>
    <t>Electric Water Heater Including gate valve and all other accesspries of the following capacity.</t>
  </si>
  <si>
    <t>a) 12 US Gallons</t>
  </si>
  <si>
    <t>No</t>
  </si>
  <si>
    <t>b) 25 US Gallons</t>
  </si>
  <si>
    <t>c) 35 Gallons</t>
  </si>
  <si>
    <t>B.</t>
  </si>
  <si>
    <t>6P</t>
  </si>
  <si>
    <t>Europen water closet (Coupled) including all other necessary accessories as specified &amp; required for installation.</t>
  </si>
  <si>
    <t>7P</t>
  </si>
  <si>
    <t>Europen water closet (Coupled) for disable including all other necessary accessories as specified &amp; required for installation.</t>
  </si>
  <si>
    <t>8P</t>
  </si>
  <si>
    <t>Pedestal type wash basin with all other accessories as specified &amp; required for installation.</t>
  </si>
  <si>
    <t>9P</t>
  </si>
  <si>
    <t>Counter type wash basin for all other accessories as specified &amp; required for installation.</t>
  </si>
  <si>
    <t>10P</t>
  </si>
  <si>
    <t>Pedestal type wash basin for disable with all other accessories as specified &amp; required for installation.</t>
  </si>
  <si>
    <t>11P</t>
  </si>
  <si>
    <t>Imported galss mirror of Belgium origin as specified.</t>
  </si>
  <si>
    <t>SM</t>
  </si>
  <si>
    <t>12P</t>
  </si>
  <si>
    <t>C.P towel rail as specified.</t>
  </si>
  <si>
    <t>13P</t>
  </si>
  <si>
    <t>C.P toilet paper holder as specified.</t>
  </si>
  <si>
    <t>14P</t>
  </si>
  <si>
    <t>C.P Soap dispensor as Specified.</t>
  </si>
  <si>
    <t>15P</t>
  </si>
  <si>
    <t>Shower rose including all accessories as specified.</t>
  </si>
  <si>
    <t>16P</t>
  </si>
  <si>
    <t>Stainless stell single bowl kitchen sink with all accessories as specified &amp; required for installation.</t>
  </si>
  <si>
    <t>16P(a)</t>
  </si>
  <si>
    <t>Stainless steel Sluice including all other accessories complete as specified and as per manufacture's recommendations.</t>
  </si>
  <si>
    <t>C.</t>
  </si>
  <si>
    <t>17P</t>
  </si>
  <si>
    <t>uPVC soil,waste and vent pipes conforming to ASTM D-1785 of Schedule 40 &amp; fittings D-2465 of Schedule 40 including fittings Compatible with pipe of following diameter:</t>
  </si>
  <si>
    <t>a) 1-1/2 inch</t>
  </si>
  <si>
    <t>b)  2 inch</t>
  </si>
  <si>
    <t>c) 3 inch</t>
  </si>
  <si>
    <t>d) 4 inch</t>
  </si>
  <si>
    <t>18P</t>
  </si>
  <si>
    <t>Floor drains with stainless steel gratings and UPVC P- trap of the folllowing diameter as specified.</t>
  </si>
  <si>
    <t>a) 3 inch</t>
  </si>
  <si>
    <t>19P</t>
  </si>
  <si>
    <t>Floor trap with stainless steel gratings and UPVC P - trap of the following diameter as specified.</t>
  </si>
  <si>
    <t>20P</t>
  </si>
  <si>
    <t>Floor cleanout with brass cover of the following diameter as specified</t>
  </si>
  <si>
    <t>b) 4 inch</t>
  </si>
  <si>
    <t>21P</t>
  </si>
  <si>
    <t>Plug cleanout of the following diameter as specified</t>
  </si>
  <si>
    <t>22P</t>
  </si>
  <si>
    <t>C.I vent cowel for soil / waste pipe of the following diameter as specified.</t>
  </si>
  <si>
    <t>D.</t>
  </si>
  <si>
    <t>23P</t>
  </si>
  <si>
    <t>uPVC rain water pipes conforming to ASTM D-1785 of Schedule 40 &amp; fittings D-2465 of Schedule 40 including jointing with solvent cement confirming to ASTM D-2564 compatible with pipe of following diameter:</t>
  </si>
  <si>
    <t>a) 4 inch</t>
  </si>
  <si>
    <t>b) 6 inch</t>
  </si>
  <si>
    <t>24P</t>
  </si>
  <si>
    <t>Cast Iron pipe conforming to BS 416 of following diameter as specified.</t>
  </si>
  <si>
    <t>3 inch</t>
  </si>
  <si>
    <t>4 inch</t>
  </si>
  <si>
    <t>25P</t>
  </si>
  <si>
    <t>Cast Iron roof drains side inlet type of the following diameter as specified and as shown in the drawing.</t>
  </si>
  <si>
    <t>26P</t>
  </si>
  <si>
    <t>Cast Iron roof drains dome type of the following diameter as specified and as shown in the drawing.</t>
  </si>
  <si>
    <t>27P</t>
  </si>
  <si>
    <t>uPVC rain water shoes of following diameters</t>
  </si>
  <si>
    <t>a) 6 inch</t>
  </si>
  <si>
    <t>E.</t>
  </si>
  <si>
    <t>28P</t>
  </si>
  <si>
    <t>Supply and installation of HDPE Pipes PE-100, (PN-16 &amp; SDR-11) conforming to ISO-4427 : 1996 with fittings conforming to ISO-3458 including puddle flangesof following diametersas shown in drawings and as specified for filling OHWT. (O.D - Outer Diameter)</t>
  </si>
  <si>
    <t>a) Dia 3.54 inch (90 mm OD)</t>
  </si>
  <si>
    <t>29P</t>
  </si>
  <si>
    <t>GI Pipes and fittings (Medium duty) of following diameters as specified (exposed piping on roof)</t>
  </si>
  <si>
    <t>a) Dia. 4 inch</t>
  </si>
  <si>
    <t>b) Dia. 3 inch</t>
  </si>
  <si>
    <t>c) Dia. 2-1/2 inch</t>
  </si>
  <si>
    <t>d) Dia. 2 inch</t>
  </si>
  <si>
    <t>e) Dia. 1-1/2 inch</t>
  </si>
  <si>
    <t>f) Dia. 3/4 inch</t>
  </si>
  <si>
    <t xml:space="preserve">30P </t>
  </si>
  <si>
    <t>Gate Valve in chamber of following diameter as shown on the drawing and as specified.</t>
  </si>
  <si>
    <t>a) Dia. 3 inch</t>
  </si>
  <si>
    <t>31P</t>
  </si>
  <si>
    <t>Dia 2" G.I overflow pipe for over head tank</t>
  </si>
  <si>
    <t>32P</t>
  </si>
  <si>
    <t>Cast iron cover with frame of following size (Light Duty)</t>
  </si>
  <si>
    <t>a) 2'-0" x 2'x0"</t>
  </si>
  <si>
    <t>33P</t>
  </si>
  <si>
    <t>G.I U-turn vent pipe of following diameter:</t>
  </si>
  <si>
    <t>a) Dia. 2 inch</t>
  </si>
  <si>
    <t>34P</t>
  </si>
  <si>
    <t>Galavanised M.S ladder rungs for roof tank as specified.</t>
  </si>
  <si>
    <t>F.</t>
  </si>
  <si>
    <t>EXTERNAL SEWERAGE SYSTEM</t>
  </si>
  <si>
    <t>35P</t>
  </si>
  <si>
    <t>uPVC drainage pipe &amp; fittings conforming to BS 3505 &amp; BS 4346 of Calss 'B' as specified (below ground)</t>
  </si>
  <si>
    <t>a) Dia 6 inch</t>
  </si>
  <si>
    <t>b) Dia 8 inch</t>
  </si>
  <si>
    <t>c) Dia 10 inch</t>
  </si>
  <si>
    <t>d) Dia 12 inch</t>
  </si>
  <si>
    <t>36P</t>
  </si>
  <si>
    <t>Chamber with Gully Trap of following size as shown on the drawing.</t>
  </si>
  <si>
    <t>a) 1'-6" x 1'-6"</t>
  </si>
  <si>
    <t>b) 2' x 2'</t>
  </si>
  <si>
    <t>37P</t>
  </si>
  <si>
    <t>Manholes of following sizes comprising earthworks, plain cement concrete reinforced cement concrete, ladder rungs and C.I (Medium Duty) Cover with frame etc. Complete in all respect as shown on drawings.</t>
  </si>
  <si>
    <t>a) 3' x 3'</t>
  </si>
  <si>
    <t>38P</t>
  </si>
  <si>
    <t>Service Connection with existing manhole complete in all respects and as approved by the Engineer.</t>
  </si>
  <si>
    <t>G.</t>
  </si>
  <si>
    <t>39P</t>
  </si>
  <si>
    <t xml:space="preserve">Foam 9 litre </t>
  </si>
  <si>
    <t>Nos</t>
  </si>
  <si>
    <t>40P</t>
  </si>
  <si>
    <t>Dry Chemical powder 6 Kg</t>
  </si>
  <si>
    <t>41P</t>
  </si>
  <si>
    <t>Carbon dioxide 5 kg</t>
  </si>
  <si>
    <t>42P</t>
  </si>
  <si>
    <t>Seamless black steel pipe conforming to ASTM A-53 Schedule 40 and fittings conforming to BS - 534 of Following diameters as specified.</t>
  </si>
  <si>
    <t>a) Dia 4 inch</t>
  </si>
  <si>
    <t>b) Dia 3 inch</t>
  </si>
  <si>
    <t>c) Dia 2-1/2 inch</t>
  </si>
  <si>
    <t>43P</t>
  </si>
  <si>
    <t>Fire Hose Cabinet including all accessories as shown on drawings and as specified.</t>
  </si>
  <si>
    <t>H.</t>
  </si>
  <si>
    <t>44P</t>
  </si>
  <si>
    <t>Seamless black steel pipe conforming to ASTM A-53 Schedule 40 and fittings conforming to BS - 534 of Following diameters as specified.(burried pipe wrapped with approved with anti corrosive tape)</t>
  </si>
  <si>
    <t>45P</t>
  </si>
  <si>
    <t>Cast Iron Gate Valve (PN-16) in chamber of following diameter as shown on the drawing and as specified</t>
  </si>
  <si>
    <t>46P</t>
  </si>
  <si>
    <t>Siamese Connection as shown on the drawing and as specified</t>
  </si>
  <si>
    <t>Total Cost Of Plumbing Works Carried Over to Summary</t>
  </si>
  <si>
    <t>P.PLUMBING WORKS</t>
  </si>
  <si>
    <t>UNDERGROUND WATER TANK &amp; PUMP ROOM</t>
  </si>
  <si>
    <t>02b-1P</t>
  </si>
  <si>
    <t>Supply and Installation of Seamless Black Steel pipe of Schedule 40 Grade B Conforming to ASTM - A53 with fittings conforming to ASTM A-234 including pipe supports as shown in the drawings and as specified (I.D - Internal Diameter)</t>
  </si>
  <si>
    <t>a) 6 in (I.D)</t>
  </si>
  <si>
    <t>R.ft</t>
  </si>
  <si>
    <t>b) 4 in (I.D)</t>
  </si>
  <si>
    <t>c) 2.5 in (I.D)</t>
  </si>
  <si>
    <t>02b-2P</t>
  </si>
  <si>
    <t>Supply and installation of HDPE Pipes PE-100 (PN-10 &amp; SDR-17) Conforming to ISO - 4427:1996 with fittings conforming to ISO -3458 including puddle flanges of following diameters as shown in drawings and as specified. (O.D - Ouer Diameter)</t>
  </si>
  <si>
    <t>a) 6.29 in  or 160mm (O.D)</t>
  </si>
  <si>
    <t>02b-3P</t>
  </si>
  <si>
    <t>Supply and installation of flanges ands Cast Iron Gate Valve of the following diameter as per BS 5154 or equivalent (PN-16)</t>
  </si>
  <si>
    <t>No.</t>
  </si>
  <si>
    <t>02b-4P</t>
  </si>
  <si>
    <t>Supply and installation of flanges ends Cast Iron Check Valve of the following diameter conforming to BS 5153 or equivalent (PN-16)</t>
  </si>
  <si>
    <t>a) 4 in (I.D)</t>
  </si>
  <si>
    <t>b) 2.5 in (I.D)</t>
  </si>
  <si>
    <t>02b-5P</t>
  </si>
  <si>
    <t>Supply and installation of surage relief valve of following diameter including all accessoris as shown in the drawings and as specified.</t>
  </si>
  <si>
    <t>a) 2 in (I.D)</t>
  </si>
  <si>
    <t>02b-6P</t>
  </si>
  <si>
    <t>Supply and installation of brass foot valve with strainer of following size as shown in the drawqings and as specified.</t>
  </si>
  <si>
    <t>02b-7P</t>
  </si>
  <si>
    <t>Supply and installation of float valve of copper alloy piston type conforming to BS 1212 including float shall be of copper conforming to BS 1968 including all accessories as shown in the drawingsand as specified.</t>
  </si>
  <si>
    <t>02b-8P</t>
  </si>
  <si>
    <t>Supply and installation of galvanized mild steel U-turned vent pipes with puddle flanges as shown in the drawings and as specified.</t>
  </si>
  <si>
    <t>02b-9P</t>
  </si>
  <si>
    <t>Supply &amp; Insatalltion of Horizontal Centrifugal Pump and Motor of the following capacity and head including pressure gauges level switches and all accessories required to complete the job as shown in the drawings and as specified.</t>
  </si>
  <si>
    <t>Q = 125 US Gpm, H = 130 ft</t>
  </si>
  <si>
    <t>02b-10P</t>
  </si>
  <si>
    <t>Supply &amp; Installation Deep Well Turbine Pump and Motor of the Following capacity and head including pressure gauges, pressure switches and all accessories required to complete the job as shown in the drawings and as specified.</t>
  </si>
  <si>
    <t>Q = 200 US Gpm, H = 260 ft</t>
  </si>
  <si>
    <t>Q = 50 US Gpm, H = 290 ft</t>
  </si>
  <si>
    <t>02b-11P</t>
  </si>
  <si>
    <t>Supply &amp; Installation of Overhead Ganty with chain pulley of 2 Tonne capacity including all necessary fittings required to complete the job, as shown in the drawings and as specified.</t>
  </si>
  <si>
    <t>02b-12P</t>
  </si>
  <si>
    <t>Supply and installaion of Flexible coupling of following sizes as shown on the drawings and as specified.</t>
  </si>
  <si>
    <t>02b-13P</t>
  </si>
  <si>
    <t>Supply and installation of Water level indicator as shown in the Drawings and as specified.</t>
  </si>
  <si>
    <t>02b-14P</t>
  </si>
  <si>
    <t>Supply and installation of cast iron cover with frame of following sizes (Heavy Duty)</t>
  </si>
  <si>
    <t>a) 2ft x 2ft</t>
  </si>
  <si>
    <r>
      <rPr>
        <b/>
        <u/>
        <sz val="20"/>
        <color theme="1"/>
        <rFont val="Calibri"/>
        <family val="2"/>
        <scheme val="minor"/>
      </rPr>
      <t>Water Supply</t>
    </r>
    <r>
      <rPr>
        <u/>
        <sz val="20"/>
        <color theme="1"/>
        <rFont val="Calibri"/>
        <family val="2"/>
        <scheme val="minor"/>
      </rPr>
      <t xml:space="preserve">
</t>
    </r>
    <r>
      <rPr>
        <sz val="20"/>
        <color theme="1"/>
        <rFont val="Calibri"/>
        <family val="2"/>
        <scheme val="minor"/>
      </rPr>
      <t>Ref: Spec. No5100 &amp; 5180</t>
    </r>
  </si>
  <si>
    <r>
      <t xml:space="preserve">PLUMBING FIXTURES
</t>
    </r>
    <r>
      <rPr>
        <sz val="20"/>
        <color theme="1"/>
        <rFont val="Calibri"/>
        <family val="2"/>
        <scheme val="minor"/>
      </rPr>
      <t>Ref: Spec. No 5100 &amp; 5180</t>
    </r>
  </si>
  <si>
    <r>
      <t xml:space="preserve">SANITARY DRAINAGE
</t>
    </r>
    <r>
      <rPr>
        <sz val="20"/>
        <color theme="1"/>
        <rFont val="Calibri"/>
        <family val="2"/>
        <scheme val="minor"/>
      </rPr>
      <t>Ref: Spec. No 5100 &amp; 5180</t>
    </r>
  </si>
  <si>
    <r>
      <rPr>
        <b/>
        <u/>
        <sz val="20"/>
        <color theme="1"/>
        <rFont val="Calibri"/>
        <family val="2"/>
        <scheme val="minor"/>
      </rPr>
      <t>RAIN WATER PIPING.</t>
    </r>
    <r>
      <rPr>
        <sz val="20"/>
        <color theme="1"/>
        <rFont val="Calibri"/>
        <family val="2"/>
        <scheme val="minor"/>
      </rPr>
      <t xml:space="preserve">
Ref: Spec. No 5100 &amp; 5180</t>
    </r>
  </si>
  <si>
    <r>
      <rPr>
        <b/>
        <u/>
        <sz val="20"/>
        <color theme="1"/>
        <rFont val="Calibri"/>
        <family val="2"/>
        <scheme val="minor"/>
      </rPr>
      <t>EXTERNAL WATER SUPPLY SYSTEM</t>
    </r>
    <r>
      <rPr>
        <sz val="20"/>
        <color theme="1"/>
        <rFont val="Calibri"/>
        <family val="2"/>
        <scheme val="minor"/>
      </rPr>
      <t xml:space="preserve">
Ref: Spec. No. 5100,5225,5213 &amp; 5180</t>
    </r>
  </si>
  <si>
    <r>
      <rPr>
        <b/>
        <u/>
        <sz val="20"/>
        <color theme="1"/>
        <rFont val="Calibri"/>
        <family val="2"/>
        <scheme val="minor"/>
      </rPr>
      <t>uPVC PIPE AND FITTINGS (SEWERAGE)</t>
    </r>
    <r>
      <rPr>
        <sz val="20"/>
        <color theme="1"/>
        <rFont val="Calibri"/>
        <family val="2"/>
        <scheme val="minor"/>
      </rPr>
      <t xml:space="preserve">
Ref: Spec No. 5218 &amp; 5180</t>
    </r>
  </si>
  <si>
    <r>
      <rPr>
        <b/>
        <u/>
        <sz val="20"/>
        <color theme="1"/>
        <rFont val="Calibri"/>
        <family val="2"/>
        <scheme val="minor"/>
      </rPr>
      <t>Gully Trap</t>
    </r>
    <r>
      <rPr>
        <sz val="20"/>
        <color theme="1"/>
        <rFont val="Calibri"/>
        <family val="2"/>
        <scheme val="minor"/>
      </rPr>
      <t xml:space="preserve">
Ref. Spec. No 5100</t>
    </r>
  </si>
  <si>
    <r>
      <rPr>
        <b/>
        <u/>
        <sz val="20"/>
        <color theme="1"/>
        <rFont val="Calibri"/>
        <family val="2"/>
        <scheme val="minor"/>
      </rPr>
      <t>MANHOLES</t>
    </r>
    <r>
      <rPr>
        <sz val="20"/>
        <color theme="1"/>
        <rFont val="Calibri"/>
        <family val="2"/>
        <scheme val="minor"/>
      </rPr>
      <t xml:space="preserve">
Ref. Spec. No. 5225 &amp; 5233</t>
    </r>
  </si>
  <si>
    <r>
      <rPr>
        <b/>
        <u/>
        <sz val="20"/>
        <color theme="1"/>
        <rFont val="Calibri"/>
        <family val="2"/>
        <scheme val="minor"/>
      </rPr>
      <t>SERVICE CONNECTION</t>
    </r>
    <r>
      <rPr>
        <sz val="20"/>
        <color theme="1"/>
        <rFont val="Calibri"/>
        <family val="2"/>
        <scheme val="minor"/>
      </rPr>
      <t xml:space="preserve"> 
Ref: Spec. No 5270</t>
    </r>
  </si>
  <si>
    <r>
      <rPr>
        <b/>
        <u/>
        <sz val="20"/>
        <color theme="1"/>
        <rFont val="Calibri"/>
        <family val="2"/>
        <scheme val="minor"/>
      </rPr>
      <t>FIRE FIGHTING</t>
    </r>
    <r>
      <rPr>
        <sz val="20"/>
        <color theme="1"/>
        <rFont val="Calibri"/>
        <family val="2"/>
        <scheme val="minor"/>
      </rPr>
      <t xml:space="preserve">
Ref: Spec. No. 5150 &amp; 5180</t>
    </r>
  </si>
  <si>
    <r>
      <rPr>
        <b/>
        <u/>
        <sz val="20"/>
        <color theme="1"/>
        <rFont val="Calibri"/>
        <family val="2"/>
        <scheme val="minor"/>
      </rPr>
      <t>EXTERNAL FIRE FIGHTING SYSTEM</t>
    </r>
    <r>
      <rPr>
        <sz val="20"/>
        <color theme="1"/>
        <rFont val="Calibri"/>
        <family val="2"/>
        <scheme val="minor"/>
      </rPr>
      <t xml:space="preserve">
Ref: Spec. No. 5150 &amp; 5180</t>
    </r>
  </si>
  <si>
    <r>
      <rPr>
        <b/>
        <u/>
        <sz val="20"/>
        <color theme="1"/>
        <rFont val="Calibri"/>
        <family val="2"/>
        <scheme val="minor"/>
      </rPr>
      <t>MS PIPES &amp; PIPE FITTINGS</t>
    </r>
    <r>
      <rPr>
        <sz val="20"/>
        <color theme="1"/>
        <rFont val="Calibri"/>
        <family val="2"/>
        <scheme val="minor"/>
      </rPr>
      <t xml:space="preserve">
Ref. Spec. No. 5214 &amp; 5280</t>
    </r>
  </si>
  <si>
    <r>
      <rPr>
        <b/>
        <u/>
        <sz val="20"/>
        <color theme="1"/>
        <rFont val="Calibri"/>
        <family val="2"/>
        <scheme val="minor"/>
      </rPr>
      <t>POLY ETHYLENE PIPES &amp; PIPE FITTINGS</t>
    </r>
    <r>
      <rPr>
        <sz val="20"/>
        <color theme="1"/>
        <rFont val="Calibri"/>
        <family val="2"/>
        <scheme val="minor"/>
      </rPr>
      <t xml:space="preserve">
Ref. Spec 5213 &amp; 5280.</t>
    </r>
  </si>
  <si>
    <r>
      <rPr>
        <b/>
        <u/>
        <sz val="20"/>
        <color theme="1"/>
        <rFont val="Calibri"/>
        <family val="2"/>
        <scheme val="minor"/>
      </rPr>
      <t>VALVES AND APPURTENANCES</t>
    </r>
    <r>
      <rPr>
        <sz val="20"/>
        <color theme="1"/>
        <rFont val="Calibri"/>
        <family val="2"/>
        <scheme val="minor"/>
      </rPr>
      <t xml:space="preserve">
Ref. Spec. No 5220</t>
    </r>
  </si>
  <si>
    <r>
      <t xml:space="preserve">PUMPING MACHINERY AND ACCESSORIES
</t>
    </r>
    <r>
      <rPr>
        <sz val="20"/>
        <color theme="1"/>
        <rFont val="Calibri"/>
        <family val="2"/>
        <scheme val="minor"/>
      </rPr>
      <t>Ref. Spec. No. 5240</t>
    </r>
  </si>
  <si>
    <t>Total rates (after deduction of Rebate tax and margin)</t>
  </si>
  <si>
    <t>Receivable</t>
  </si>
  <si>
    <t>Total Amount</t>
  </si>
  <si>
    <t>Total Amount 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</si>
</sst>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1" formatCode="_(* #,##0_);_(* \(#,##0\);_(* &quot;-&quot;_);_(@_)"/>
    <numFmt numFmtId="43" formatCode="_(* #,##0.00_);_(* \(#,##0.00\);_(* &quot;-&quot;??_);_(@_)"/>
    <numFmt numFmtId="164" formatCode="_(* #,##0_);_(* \(#,##0\);_(* &quot;-&quot;??_);_(@_)"/>
  </numFmts>
  <fonts count="21" x14ac:knownFonts="1">
    <font>
      <sz val="11"/>
      <color theme="1"/>
      <name val="Calibri"/>
      <family val="2"/>
      <scheme val="minor"/>
    </font>
    <font>
      <sz val="11"/>
      <color theme="1"/>
      <name val="Calibri"/>
      <family val="2"/>
      <scheme val="minor"/>
    </font>
    <font>
      <b/>
      <sz val="16"/>
      <color theme="1"/>
      <name val="Calibri"/>
      <family val="2"/>
      <scheme val="minor"/>
    </font>
    <font>
      <sz val="10"/>
      <name val="Arial"/>
      <family val="2"/>
    </font>
    <font>
      <sz val="16"/>
      <name val="Calibri"/>
      <family val="2"/>
      <scheme val="minor"/>
    </font>
    <font>
      <b/>
      <sz val="16"/>
      <name val="Calibri"/>
      <family val="2"/>
      <scheme val="minor"/>
    </font>
    <font>
      <sz val="18"/>
      <name val="Calibri"/>
      <family val="2"/>
      <scheme val="minor"/>
    </font>
    <font>
      <sz val="18"/>
      <color theme="1"/>
      <name val="Calibri"/>
      <family val="2"/>
      <scheme val="minor"/>
    </font>
    <font>
      <sz val="10"/>
      <color rgb="FF000000"/>
      <name val="Times New Roman"/>
      <family val="1"/>
    </font>
    <font>
      <sz val="18"/>
      <color rgb="FF000000"/>
      <name val="Calibri"/>
      <family val="2"/>
      <scheme val="minor"/>
    </font>
    <font>
      <sz val="16"/>
      <color theme="1"/>
      <name val="Calibri"/>
      <family val="2"/>
      <scheme val="minor"/>
    </font>
    <font>
      <sz val="16"/>
      <color rgb="FF000000"/>
      <name val="Calibri"/>
      <family val="2"/>
      <scheme val="minor"/>
    </font>
    <font>
      <sz val="20"/>
      <color theme="1"/>
      <name val="Calibri"/>
      <family val="2"/>
      <scheme val="minor"/>
    </font>
    <font>
      <b/>
      <sz val="20"/>
      <color theme="1"/>
      <name val="Calibri"/>
      <family val="2"/>
      <scheme val="minor"/>
    </font>
    <font>
      <u/>
      <sz val="20"/>
      <color theme="1"/>
      <name val="Calibri"/>
      <family val="2"/>
      <scheme val="minor"/>
    </font>
    <font>
      <b/>
      <u/>
      <sz val="20"/>
      <color theme="1"/>
      <name val="Calibri"/>
      <family val="2"/>
      <scheme val="minor"/>
    </font>
    <font>
      <sz val="20"/>
      <name val="Calibri"/>
      <family val="2"/>
      <scheme val="minor"/>
    </font>
    <font>
      <sz val="20"/>
      <color rgb="FF000000"/>
      <name val="Calibri"/>
      <family val="2"/>
      <scheme val="minor"/>
    </font>
    <font>
      <b/>
      <sz val="36"/>
      <color theme="1"/>
      <name val="Calibri"/>
      <family val="2"/>
      <scheme val="minor"/>
    </font>
    <font>
      <b/>
      <sz val="26"/>
      <name val="Calibri"/>
      <family val="2"/>
      <scheme val="minor"/>
    </font>
    <font>
      <b/>
      <sz val="20"/>
      <color rgb="FF000000"/>
      <name val="Calibri"/>
      <family val="2"/>
      <scheme val="minor"/>
    </font>
  </fonts>
  <fills count="2">
    <fill>
      <patternFill patternType="none"/>
    </fill>
    <fill>
      <patternFill patternType="gray125"/>
    </fill>
  </fills>
  <borders count="15">
    <border>
      <left/>
      <right/>
      <top/>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xf numFmtId="43" fontId="1" fillId="0" borderId="0" applyFont="0" applyFill="0" applyBorder="0" applyAlignment="0" applyProtection="0"/>
    <xf numFmtId="0" fontId="3" fillId="0" borderId="0"/>
    <xf numFmtId="43" fontId="8" fillId="0" borderId="0" applyFont="0" applyFill="0" applyBorder="0" applyAlignment="0" applyProtection="0"/>
  </cellStyleXfs>
  <cellXfs count="74">
    <xf numFmtId="0" fontId="0" fillId="0" borderId="0" xfId="0"/>
    <xf numFmtId="0" fontId="4" fillId="0" borderId="0" xfId="2" applyFont="1" applyFill="1" applyAlignment="1">
      <alignment horizontal="left"/>
    </xf>
    <xf numFmtId="0" fontId="2" fillId="0" borderId="0" xfId="0" applyFont="1" applyBorder="1" applyAlignment="1">
      <alignment horizontal="center" vertical="center"/>
    </xf>
    <xf numFmtId="164" fontId="2" fillId="0" borderId="0" xfId="0" applyNumberFormat="1" applyFont="1" applyBorder="1" applyAlignment="1">
      <alignment horizontal="center" vertical="center"/>
    </xf>
    <xf numFmtId="0" fontId="4" fillId="0" borderId="0" xfId="2" applyFont="1" applyFill="1" applyBorder="1" applyAlignment="1">
      <alignment horizontal="left"/>
    </xf>
    <xf numFmtId="49" fontId="4" fillId="0" borderId="4" xfId="2" applyNumberFormat="1" applyFont="1" applyFill="1" applyBorder="1" applyAlignment="1">
      <alignment horizontal="center" vertical="center" wrapText="1"/>
    </xf>
    <xf numFmtId="49" fontId="4" fillId="0" borderId="5" xfId="2" applyNumberFormat="1" applyFont="1" applyFill="1" applyBorder="1" applyAlignment="1">
      <alignment horizontal="center" vertical="center"/>
    </xf>
    <xf numFmtId="49" fontId="4" fillId="0" borderId="5" xfId="1" applyNumberFormat="1" applyFont="1" applyFill="1" applyBorder="1" applyAlignment="1">
      <alignment horizontal="center" vertical="center" wrapText="1"/>
    </xf>
    <xf numFmtId="164" fontId="5" fillId="0" borderId="5" xfId="1" applyNumberFormat="1" applyFont="1" applyFill="1" applyBorder="1" applyAlignment="1">
      <alignment horizontal="center" vertical="center" wrapText="1"/>
    </xf>
    <xf numFmtId="164" fontId="5" fillId="0" borderId="6" xfId="1" applyNumberFormat="1" applyFont="1" applyFill="1" applyBorder="1" applyAlignment="1">
      <alignment horizontal="center" vertical="center" wrapText="1"/>
    </xf>
    <xf numFmtId="49" fontId="4" fillId="0" borderId="0" xfId="2" applyNumberFormat="1" applyFont="1" applyFill="1" applyAlignment="1">
      <alignment horizontal="left"/>
    </xf>
    <xf numFmtId="49" fontId="6" fillId="0" borderId="4" xfId="2" applyNumberFormat="1" applyFont="1" applyFill="1" applyBorder="1" applyAlignment="1">
      <alignment horizontal="center" vertical="center" wrapText="1"/>
    </xf>
    <xf numFmtId="49" fontId="6" fillId="0" borderId="5" xfId="2" applyNumberFormat="1" applyFont="1" applyFill="1" applyBorder="1" applyAlignment="1">
      <alignment horizontal="center" vertical="center"/>
    </xf>
    <xf numFmtId="49" fontId="6" fillId="0" borderId="5" xfId="1" applyNumberFormat="1" applyFont="1" applyFill="1" applyBorder="1" applyAlignment="1">
      <alignment horizontal="center" vertical="center" wrapText="1"/>
    </xf>
    <xf numFmtId="164" fontId="6" fillId="0" borderId="5" xfId="1" applyNumberFormat="1" applyFont="1" applyFill="1" applyBorder="1" applyAlignment="1">
      <alignment horizontal="center" vertical="center" wrapText="1"/>
    </xf>
    <xf numFmtId="164" fontId="6" fillId="0" borderId="6" xfId="1" applyNumberFormat="1" applyFont="1" applyFill="1" applyBorder="1" applyAlignment="1">
      <alignment horizontal="center" vertical="center" wrapText="1"/>
    </xf>
    <xf numFmtId="49" fontId="6" fillId="0" borderId="0" xfId="2" applyNumberFormat="1" applyFont="1" applyFill="1" applyAlignment="1">
      <alignment horizontal="left"/>
    </xf>
    <xf numFmtId="0" fontId="7" fillId="0" borderId="5" xfId="0" applyFont="1" applyBorder="1" applyAlignment="1">
      <alignment vertical="center"/>
    </xf>
    <xf numFmtId="0" fontId="7" fillId="0" borderId="6" xfId="0" applyFont="1" applyBorder="1" applyAlignment="1">
      <alignment vertical="center"/>
    </xf>
    <xf numFmtId="0" fontId="7" fillId="0" borderId="0" xfId="0" applyFont="1" applyAlignment="1">
      <alignment vertical="center"/>
    </xf>
    <xf numFmtId="43" fontId="7" fillId="0" borderId="0" xfId="1" applyFont="1" applyAlignment="1">
      <alignment vertical="center"/>
    </xf>
    <xf numFmtId="0" fontId="7" fillId="0" borderId="5" xfId="0" applyFont="1" applyFill="1" applyBorder="1" applyAlignment="1">
      <alignment vertical="center"/>
    </xf>
    <xf numFmtId="164" fontId="9" fillId="0" borderId="5" xfId="3" applyNumberFormat="1" applyFont="1" applyFill="1" applyBorder="1" applyAlignment="1">
      <alignment horizontal="center" vertical="center" wrapText="1"/>
    </xf>
    <xf numFmtId="164" fontId="9" fillId="0" borderId="6" xfId="3" applyNumberFormat="1" applyFont="1" applyFill="1" applyBorder="1" applyAlignment="1">
      <alignment horizontal="center" vertical="center" wrapText="1"/>
    </xf>
    <xf numFmtId="0" fontId="7" fillId="0" borderId="0" xfId="0" applyNumberFormat="1" applyFont="1" applyAlignment="1">
      <alignment vertical="center"/>
    </xf>
    <xf numFmtId="43" fontId="7" fillId="0" borderId="0" xfId="0" applyNumberFormat="1" applyFont="1" applyAlignment="1">
      <alignment vertical="center"/>
    </xf>
    <xf numFmtId="164" fontId="7" fillId="0" borderId="0" xfId="0" applyNumberFormat="1" applyFont="1" applyAlignment="1">
      <alignment vertical="center"/>
    </xf>
    <xf numFmtId="0" fontId="10" fillId="0" borderId="0" xfId="0" applyFont="1" applyAlignment="1">
      <alignment horizontal="center" vertical="center"/>
    </xf>
    <xf numFmtId="0" fontId="10" fillId="0" borderId="0" xfId="0" applyFont="1" applyAlignment="1">
      <alignment vertical="center"/>
    </xf>
    <xf numFmtId="164" fontId="11" fillId="0" borderId="0" xfId="3" applyNumberFormat="1" applyFont="1" applyFill="1" applyBorder="1" applyAlignment="1">
      <alignment horizontal="center" vertical="center"/>
    </xf>
    <xf numFmtId="0" fontId="12" fillId="0" borderId="4" xfId="0" applyFont="1" applyBorder="1" applyAlignment="1">
      <alignment horizontal="center" vertical="center"/>
    </xf>
    <xf numFmtId="0" fontId="13" fillId="0" borderId="5" xfId="0" applyFont="1" applyBorder="1" applyAlignment="1">
      <alignment vertical="center"/>
    </xf>
    <xf numFmtId="0" fontId="12" fillId="0" borderId="5" xfId="0" applyFont="1" applyBorder="1" applyAlignment="1">
      <alignment horizontal="center" vertical="center"/>
    </xf>
    <xf numFmtId="0" fontId="12" fillId="0" borderId="5" xfId="0" applyFont="1" applyBorder="1" applyAlignment="1">
      <alignment vertical="center"/>
    </xf>
    <xf numFmtId="0" fontId="13" fillId="0" borderId="4" xfId="0" applyFont="1" applyBorder="1" applyAlignment="1">
      <alignment horizontal="center" vertical="center"/>
    </xf>
    <xf numFmtId="0" fontId="14" fillId="0" borderId="5" xfId="0" applyFont="1" applyBorder="1" applyAlignment="1">
      <alignment vertical="center" wrapText="1"/>
    </xf>
    <xf numFmtId="0" fontId="12" fillId="0" borderId="5" xfId="0" applyFont="1" applyBorder="1" applyAlignment="1">
      <alignment vertical="center" wrapText="1"/>
    </xf>
    <xf numFmtId="0" fontId="12" fillId="0" borderId="5" xfId="0" applyFont="1" applyFill="1" applyBorder="1" applyAlignment="1">
      <alignment vertical="center"/>
    </xf>
    <xf numFmtId="164" fontId="12" fillId="0" borderId="5" xfId="1" applyNumberFormat="1" applyFont="1" applyBorder="1" applyAlignment="1">
      <alignment horizontal="center" vertical="center"/>
    </xf>
    <xf numFmtId="164" fontId="16" fillId="0" borderId="5" xfId="1" applyNumberFormat="1" applyFont="1" applyFill="1" applyBorder="1" applyAlignment="1">
      <alignment horizontal="center" vertical="center"/>
    </xf>
    <xf numFmtId="41" fontId="12" fillId="0" borderId="5" xfId="0" applyNumberFormat="1" applyFont="1" applyBorder="1" applyAlignment="1">
      <alignment vertical="center"/>
    </xf>
    <xf numFmtId="164" fontId="17" fillId="0" borderId="5" xfId="3" applyNumberFormat="1" applyFont="1" applyFill="1" applyBorder="1" applyAlignment="1">
      <alignment horizontal="center" vertical="center" wrapText="1"/>
    </xf>
    <xf numFmtId="0" fontId="15" fillId="0" borderId="5" xfId="0" applyFont="1" applyBorder="1" applyAlignment="1">
      <alignment vertical="center" wrapText="1"/>
    </xf>
    <xf numFmtId="0" fontId="12" fillId="0" borderId="5" xfId="0" applyFont="1" applyBorder="1" applyAlignment="1">
      <alignment horizontal="center" vertical="center" wrapText="1"/>
    </xf>
    <xf numFmtId="0" fontId="15" fillId="0" borderId="5" xfId="0" applyFont="1" applyBorder="1" applyAlignment="1">
      <alignment vertical="center"/>
    </xf>
    <xf numFmtId="164" fontId="12" fillId="0" borderId="5" xfId="1" applyNumberFormat="1" applyFont="1" applyBorder="1" applyAlignment="1">
      <alignment horizontal="center" vertical="center" wrapText="1"/>
    </xf>
    <xf numFmtId="0" fontId="13" fillId="0" borderId="5" xfId="0" applyFont="1" applyBorder="1" applyAlignment="1">
      <alignment horizontal="left" vertical="center"/>
    </xf>
    <xf numFmtId="0" fontId="13" fillId="0" borderId="5" xfId="0" applyFont="1" applyBorder="1" applyAlignment="1">
      <alignment horizontal="right" vertical="center"/>
    </xf>
    <xf numFmtId="41" fontId="13" fillId="0" borderId="5" xfId="0" applyNumberFormat="1" applyFont="1" applyBorder="1" applyAlignment="1">
      <alignment vertical="center"/>
    </xf>
    <xf numFmtId="41" fontId="12" fillId="0" borderId="5" xfId="0" applyNumberFormat="1" applyFont="1" applyFill="1" applyBorder="1" applyAlignment="1">
      <alignment vertical="center"/>
    </xf>
    <xf numFmtId="0" fontId="19" fillId="0" borderId="1" xfId="2" applyFont="1" applyFill="1" applyBorder="1" applyAlignment="1">
      <alignment horizontal="center" vertical="center" wrapText="1"/>
    </xf>
    <xf numFmtId="0" fontId="19" fillId="0" borderId="2" xfId="2" applyFont="1" applyFill="1" applyBorder="1" applyAlignment="1">
      <alignment horizontal="center" vertical="center"/>
    </xf>
    <xf numFmtId="164" fontId="19" fillId="0" borderId="2" xfId="1" applyNumberFormat="1" applyFont="1" applyFill="1" applyBorder="1" applyAlignment="1">
      <alignment horizontal="center" vertical="center" wrapText="1"/>
    </xf>
    <xf numFmtId="0" fontId="19" fillId="0" borderId="2" xfId="2" applyFont="1" applyFill="1" applyBorder="1" applyAlignment="1">
      <alignment horizontal="center" vertical="center" wrapText="1"/>
    </xf>
    <xf numFmtId="164" fontId="19" fillId="0" borderId="2" xfId="1" applyNumberFormat="1" applyFont="1" applyFill="1" applyBorder="1" applyAlignment="1">
      <alignment horizontal="center" vertical="center" wrapText="1"/>
    </xf>
    <xf numFmtId="0" fontId="2" fillId="0" borderId="0" xfId="0" applyFont="1" applyAlignment="1">
      <alignment horizontal="center" vertical="center"/>
    </xf>
    <xf numFmtId="0" fontId="18" fillId="0" borderId="0" xfId="0" applyFont="1" applyAlignment="1">
      <alignment horizontal="center" vertical="center"/>
    </xf>
    <xf numFmtId="164" fontId="19" fillId="0" borderId="2" xfId="1" applyNumberFormat="1" applyFont="1" applyFill="1" applyBorder="1" applyAlignment="1">
      <alignment horizontal="center" vertical="center" wrapText="1"/>
    </xf>
    <xf numFmtId="164" fontId="5" fillId="0" borderId="2" xfId="1" applyNumberFormat="1" applyFont="1" applyFill="1" applyBorder="1" applyAlignment="1">
      <alignment horizontal="center" vertical="center" wrapText="1"/>
    </xf>
    <xf numFmtId="164" fontId="5" fillId="0" borderId="3" xfId="1" applyNumberFormat="1" applyFont="1" applyFill="1" applyBorder="1" applyAlignment="1">
      <alignment horizontal="center" vertical="center" wrapText="1"/>
    </xf>
    <xf numFmtId="0" fontId="12" fillId="0" borderId="7" xfId="0" applyFont="1" applyBorder="1" applyAlignment="1">
      <alignment horizontal="center" vertical="center"/>
    </xf>
    <xf numFmtId="0" fontId="12" fillId="0" borderId="8" xfId="0" applyFont="1" applyBorder="1" applyAlignment="1">
      <alignment vertical="center"/>
    </xf>
    <xf numFmtId="0" fontId="12" fillId="0" borderId="8" xfId="0" applyFont="1" applyBorder="1" applyAlignment="1">
      <alignment horizontal="center" vertical="center"/>
    </xf>
    <xf numFmtId="164" fontId="12" fillId="0" borderId="8" xfId="1" applyNumberFormat="1" applyFont="1" applyBorder="1" applyAlignment="1">
      <alignment horizontal="center" vertical="center"/>
    </xf>
    <xf numFmtId="164" fontId="16" fillId="0" borderId="8" xfId="1" applyNumberFormat="1" applyFont="1" applyFill="1" applyBorder="1" applyAlignment="1">
      <alignment horizontal="center" vertical="center"/>
    </xf>
    <xf numFmtId="41" fontId="12" fillId="0" borderId="8" xfId="0" applyNumberFormat="1" applyFont="1" applyBorder="1" applyAlignment="1">
      <alignment vertical="center"/>
    </xf>
    <xf numFmtId="164" fontId="17" fillId="0" borderId="8" xfId="3" applyNumberFormat="1" applyFont="1" applyFill="1" applyBorder="1" applyAlignment="1">
      <alignment horizontal="center" vertical="center" wrapText="1"/>
    </xf>
    <xf numFmtId="164" fontId="9" fillId="0" borderId="8" xfId="3" applyNumberFormat="1" applyFont="1" applyFill="1" applyBorder="1" applyAlignment="1">
      <alignment horizontal="center" vertical="center" wrapText="1"/>
    </xf>
    <xf numFmtId="0" fontId="10" fillId="0" borderId="9" xfId="0" applyFont="1" applyBorder="1" applyAlignment="1">
      <alignment horizontal="center" vertical="center"/>
    </xf>
    <xf numFmtId="0" fontId="10" fillId="0" borderId="10" xfId="0" applyFont="1" applyBorder="1" applyAlignment="1">
      <alignment horizontal="center" vertical="center"/>
    </xf>
    <xf numFmtId="164" fontId="20" fillId="0" borderId="11" xfId="3" applyNumberFormat="1" applyFont="1" applyFill="1" applyBorder="1" applyAlignment="1">
      <alignment horizontal="center" vertical="center"/>
    </xf>
    <xf numFmtId="0" fontId="10" fillId="0" borderId="12" xfId="0" applyFont="1" applyBorder="1" applyAlignment="1">
      <alignment horizontal="center" vertical="center"/>
    </xf>
    <xf numFmtId="0" fontId="10" fillId="0" borderId="13" xfId="0" applyFont="1" applyBorder="1" applyAlignment="1">
      <alignment horizontal="center" vertical="center"/>
    </xf>
    <xf numFmtId="164" fontId="20" fillId="0" borderId="14" xfId="3" applyNumberFormat="1" applyFont="1" applyFill="1" applyBorder="1" applyAlignment="1">
      <alignment horizontal="center" vertical="center"/>
    </xf>
  </cellXfs>
  <cellStyles count="4">
    <cellStyle name="Comma" xfId="1" builtinId="3"/>
    <cellStyle name="Comma 14 2" xf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5"/>
  <sheetViews>
    <sheetView tabSelected="1" view="pageBreakPreview" topLeftCell="A151" zoomScale="40" zoomScaleNormal="70" zoomScaleSheetLayoutView="40" workbookViewId="0">
      <selection activeCell="A174" sqref="A174:P175"/>
    </sheetView>
  </sheetViews>
  <sheetFormatPr defaultColWidth="9.109375" defaultRowHeight="21" x14ac:dyDescent="0.3"/>
  <cols>
    <col min="1" max="1" width="7.5546875" style="27" customWidth="1"/>
    <col min="2" max="2" width="139.44140625" style="28" customWidth="1"/>
    <col min="3" max="4" width="13.6640625" style="27" customWidth="1"/>
    <col min="5" max="5" width="21.44140625" style="27" customWidth="1"/>
    <col min="6" max="6" width="22.33203125" style="27" customWidth="1"/>
    <col min="7" max="7" width="36.44140625" style="27" customWidth="1"/>
    <col min="8" max="8" width="29.44140625" style="27" hidden="1" customWidth="1"/>
    <col min="9" max="9" width="18.33203125" style="28" hidden="1" customWidth="1"/>
    <col min="10" max="10" width="22.77734375" style="28" hidden="1" customWidth="1"/>
    <col min="11" max="14" width="18.33203125" style="29" hidden="1" customWidth="1"/>
    <col min="15" max="15" width="25.5546875" style="29" customWidth="1"/>
    <col min="16" max="16" width="22.21875" style="29" customWidth="1"/>
    <col min="17" max="17" width="18.33203125" style="29" hidden="1" customWidth="1"/>
    <col min="18" max="18" width="22.88671875" style="29" hidden="1" customWidth="1"/>
    <col min="19" max="19" width="13.109375" style="28" bestFit="1" customWidth="1"/>
    <col min="20" max="20" width="16.88671875" style="28" bestFit="1" customWidth="1"/>
    <col min="21" max="16384" width="9.109375" style="28"/>
  </cols>
  <sheetData>
    <row r="1" spans="1:20" s="1" customFormat="1" x14ac:dyDescent="0.4">
      <c r="A1" s="55"/>
      <c r="B1" s="55"/>
      <c r="C1" s="55"/>
      <c r="D1" s="55"/>
      <c r="E1" s="55"/>
      <c r="F1" s="55"/>
      <c r="G1" s="55"/>
      <c r="H1" s="55"/>
      <c r="I1" s="55"/>
      <c r="J1" s="55"/>
      <c r="K1" s="55"/>
      <c r="L1" s="55"/>
      <c r="M1" s="55"/>
      <c r="N1" s="55"/>
      <c r="O1" s="55"/>
      <c r="P1" s="55"/>
      <c r="Q1" s="55"/>
      <c r="R1" s="55"/>
    </row>
    <row r="2" spans="1:20" s="1" customFormat="1" ht="39.6" customHeight="1" x14ac:dyDescent="0.4">
      <c r="A2" s="56" t="s">
        <v>0</v>
      </c>
      <c r="B2" s="56"/>
      <c r="C2" s="56"/>
      <c r="D2" s="56"/>
      <c r="E2" s="56"/>
      <c r="F2" s="56"/>
      <c r="G2" s="56"/>
      <c r="H2" s="56"/>
      <c r="I2" s="56"/>
      <c r="J2" s="56"/>
      <c r="K2" s="56"/>
      <c r="L2" s="56"/>
      <c r="M2" s="56"/>
      <c r="N2" s="56"/>
      <c r="O2" s="56"/>
      <c r="P2" s="56"/>
      <c r="Q2" s="56"/>
      <c r="R2" s="56"/>
    </row>
    <row r="3" spans="1:20" s="1" customFormat="1" ht="39.6" customHeight="1" x14ac:dyDescent="0.4">
      <c r="A3" s="56" t="s">
        <v>1</v>
      </c>
      <c r="B3" s="56"/>
      <c r="C3" s="56"/>
      <c r="D3" s="56"/>
      <c r="E3" s="56"/>
      <c r="F3" s="56"/>
      <c r="G3" s="56"/>
      <c r="H3" s="56"/>
      <c r="I3" s="56"/>
      <c r="J3" s="56"/>
      <c r="K3" s="56"/>
      <c r="L3" s="56"/>
      <c r="M3" s="56"/>
      <c r="N3" s="56"/>
      <c r="O3" s="56"/>
      <c r="P3" s="56"/>
      <c r="Q3" s="56"/>
      <c r="R3" s="56"/>
    </row>
    <row r="4" spans="1:20" s="1" customFormat="1" ht="39.6" customHeight="1" x14ac:dyDescent="0.4">
      <c r="A4" s="56" t="s">
        <v>2</v>
      </c>
      <c r="B4" s="56"/>
      <c r="C4" s="56"/>
      <c r="D4" s="56"/>
      <c r="E4" s="56"/>
      <c r="F4" s="56"/>
      <c r="G4" s="56"/>
      <c r="H4" s="56"/>
      <c r="I4" s="56"/>
      <c r="J4" s="56"/>
      <c r="K4" s="56"/>
      <c r="L4" s="56"/>
      <c r="M4" s="56"/>
      <c r="N4" s="56"/>
      <c r="O4" s="56"/>
      <c r="P4" s="56"/>
      <c r="Q4" s="56"/>
      <c r="R4" s="56"/>
    </row>
    <row r="5" spans="1:20" s="4" customFormat="1" ht="21.6" thickBot="1" x14ac:dyDescent="0.45">
      <c r="A5" s="2"/>
      <c r="B5" s="2"/>
      <c r="C5" s="2"/>
      <c r="D5" s="2"/>
      <c r="E5" s="2"/>
      <c r="F5" s="2"/>
      <c r="G5" s="2"/>
      <c r="H5" s="2"/>
      <c r="I5" s="2"/>
      <c r="J5" s="2"/>
      <c r="K5" s="3"/>
      <c r="L5" s="3"/>
      <c r="M5" s="3"/>
      <c r="N5" s="3"/>
      <c r="O5" s="3"/>
      <c r="P5" s="3"/>
      <c r="Q5" s="3"/>
      <c r="R5" s="3"/>
    </row>
    <row r="6" spans="1:20" s="1" customFormat="1" ht="135" thickTop="1" x14ac:dyDescent="0.4">
      <c r="A6" s="50" t="s">
        <v>3</v>
      </c>
      <c r="B6" s="51" t="s">
        <v>4</v>
      </c>
      <c r="C6" s="51" t="s">
        <v>5</v>
      </c>
      <c r="D6" s="53" t="s">
        <v>6</v>
      </c>
      <c r="E6" s="53" t="s">
        <v>7</v>
      </c>
      <c r="F6" s="53" t="s">
        <v>8</v>
      </c>
      <c r="G6" s="53" t="s">
        <v>244</v>
      </c>
      <c r="H6" s="53" t="s">
        <v>9</v>
      </c>
      <c r="I6" s="53" t="s">
        <v>9</v>
      </c>
      <c r="J6" s="52" t="s">
        <v>10</v>
      </c>
      <c r="K6" s="57" t="s">
        <v>11</v>
      </c>
      <c r="L6" s="57"/>
      <c r="M6" s="57" t="s">
        <v>12</v>
      </c>
      <c r="N6" s="57"/>
      <c r="O6" s="52" t="s">
        <v>245</v>
      </c>
      <c r="P6" s="54" t="s">
        <v>246</v>
      </c>
      <c r="Q6" s="58" t="s">
        <v>13</v>
      </c>
      <c r="R6" s="59"/>
    </row>
    <row r="7" spans="1:20" s="10" customFormat="1" ht="42" x14ac:dyDescent="0.4">
      <c r="A7" s="5" t="s">
        <v>14</v>
      </c>
      <c r="B7" s="6" t="s">
        <v>15</v>
      </c>
      <c r="C7" s="6" t="s">
        <v>16</v>
      </c>
      <c r="D7" s="6"/>
      <c r="E7" s="7" t="s">
        <v>17</v>
      </c>
      <c r="F7" s="7"/>
      <c r="G7" s="7"/>
      <c r="H7" s="7"/>
      <c r="I7" s="7" t="s">
        <v>18</v>
      </c>
      <c r="J7" s="7" t="s">
        <v>19</v>
      </c>
      <c r="K7" s="8" t="s">
        <v>11</v>
      </c>
      <c r="L7" s="8" t="s">
        <v>20</v>
      </c>
      <c r="M7" s="8" t="s">
        <v>21</v>
      </c>
      <c r="N7" s="8" t="s">
        <v>22</v>
      </c>
      <c r="O7" s="8"/>
      <c r="P7" s="8"/>
      <c r="Q7" s="8" t="s">
        <v>23</v>
      </c>
      <c r="R7" s="9" t="s">
        <v>24</v>
      </c>
    </row>
    <row r="8" spans="1:20" s="16" customFormat="1" ht="23.4" x14ac:dyDescent="0.45">
      <c r="A8" s="11"/>
      <c r="B8" s="12"/>
      <c r="C8" s="12"/>
      <c r="D8" s="12"/>
      <c r="E8" s="13"/>
      <c r="F8" s="13"/>
      <c r="G8" s="13"/>
      <c r="H8" s="13"/>
      <c r="I8" s="13"/>
      <c r="J8" s="13"/>
      <c r="K8" s="14"/>
      <c r="L8" s="14"/>
      <c r="M8" s="14"/>
      <c r="N8" s="14"/>
      <c r="O8" s="14"/>
      <c r="P8" s="14"/>
      <c r="Q8" s="14"/>
      <c r="R8" s="15"/>
    </row>
    <row r="9" spans="1:20" s="19" customFormat="1" ht="25.8" x14ac:dyDescent="0.3">
      <c r="A9" s="30"/>
      <c r="B9" s="31" t="s">
        <v>25</v>
      </c>
      <c r="C9" s="32"/>
      <c r="D9" s="32"/>
      <c r="E9" s="32"/>
      <c r="F9" s="32"/>
      <c r="G9" s="32"/>
      <c r="H9" s="32"/>
      <c r="I9" s="33"/>
      <c r="J9" s="33"/>
      <c r="K9" s="33"/>
      <c r="L9" s="33"/>
      <c r="M9" s="33"/>
      <c r="N9" s="33"/>
      <c r="O9" s="33"/>
      <c r="P9" s="17"/>
      <c r="Q9" s="17"/>
      <c r="R9" s="18"/>
    </row>
    <row r="10" spans="1:20" s="19" customFormat="1" ht="51.6" x14ac:dyDescent="0.3">
      <c r="A10" s="34" t="s">
        <v>26</v>
      </c>
      <c r="B10" s="35" t="s">
        <v>229</v>
      </c>
      <c r="C10" s="32"/>
      <c r="D10" s="32"/>
      <c r="E10" s="32"/>
      <c r="F10" s="32"/>
      <c r="G10" s="32"/>
      <c r="H10" s="32"/>
      <c r="I10" s="33"/>
      <c r="J10" s="33"/>
      <c r="K10" s="33"/>
      <c r="L10" s="33"/>
      <c r="M10" s="33"/>
      <c r="N10" s="33"/>
      <c r="O10" s="33"/>
      <c r="P10" s="17"/>
      <c r="Q10" s="17"/>
      <c r="R10" s="18"/>
      <c r="T10" s="20"/>
    </row>
    <row r="11" spans="1:20" s="19" customFormat="1" ht="77.400000000000006" x14ac:dyDescent="0.3">
      <c r="A11" s="30" t="s">
        <v>27</v>
      </c>
      <c r="B11" s="36" t="s">
        <v>28</v>
      </c>
      <c r="C11" s="32"/>
      <c r="D11" s="32"/>
      <c r="E11" s="32"/>
      <c r="F11" s="32"/>
      <c r="G11" s="32"/>
      <c r="H11" s="32"/>
      <c r="I11" s="33"/>
      <c r="J11" s="33"/>
      <c r="K11" s="37"/>
      <c r="L11" s="37"/>
      <c r="M11" s="37"/>
      <c r="N11" s="37"/>
      <c r="O11" s="37"/>
      <c r="P11" s="21"/>
      <c r="Q11" s="21"/>
      <c r="R11" s="18"/>
    </row>
    <row r="12" spans="1:20" s="19" customFormat="1" ht="25.8" x14ac:dyDescent="0.3">
      <c r="A12" s="30"/>
      <c r="B12" s="33" t="s">
        <v>29</v>
      </c>
      <c r="C12" s="32" t="s">
        <v>30</v>
      </c>
      <c r="D12" s="38">
        <v>20</v>
      </c>
      <c r="E12" s="39">
        <v>25</v>
      </c>
      <c r="F12" s="39">
        <v>175</v>
      </c>
      <c r="G12" s="39">
        <f t="shared" ref="G12:G19" si="0">R12/E12</f>
        <v>127.36</v>
      </c>
      <c r="H12" s="39">
        <v>175</v>
      </c>
      <c r="I12" s="40">
        <v>175</v>
      </c>
      <c r="J12" s="40">
        <f t="shared" ref="J12:J19" si="1">E12*I12</f>
        <v>4375</v>
      </c>
      <c r="K12" s="41">
        <f>+ROUND(J12*12%,0)</f>
        <v>525</v>
      </c>
      <c r="L12" s="41">
        <f>+J12-K12</f>
        <v>3850</v>
      </c>
      <c r="M12" s="41">
        <f>+ROUND(L12*8.11%,0)</f>
        <v>312</v>
      </c>
      <c r="N12" s="41">
        <f>+L12-M12</f>
        <v>3538</v>
      </c>
      <c r="O12" s="41">
        <f>SUM(G12-(T12*5%))</f>
        <v>120.992</v>
      </c>
      <c r="P12" s="22">
        <f>O12*E12</f>
        <v>3024.8</v>
      </c>
      <c r="Q12" s="22">
        <f>+ROUND(N12*10%,0)</f>
        <v>354</v>
      </c>
      <c r="R12" s="23">
        <f>+N12-Q12</f>
        <v>3184</v>
      </c>
      <c r="T12" s="19">
        <v>127.36</v>
      </c>
    </row>
    <row r="13" spans="1:20" s="19" customFormat="1" ht="25.8" x14ac:dyDescent="0.3">
      <c r="A13" s="30"/>
      <c r="B13" s="33" t="s">
        <v>31</v>
      </c>
      <c r="C13" s="32" t="s">
        <v>30</v>
      </c>
      <c r="D13" s="38">
        <v>1300</v>
      </c>
      <c r="E13" s="39">
        <v>1625</v>
      </c>
      <c r="F13" s="39">
        <v>230</v>
      </c>
      <c r="G13" s="39">
        <f t="shared" si="0"/>
        <v>167.38646153846153</v>
      </c>
      <c r="H13" s="39">
        <v>230</v>
      </c>
      <c r="I13" s="40">
        <v>230</v>
      </c>
      <c r="J13" s="40">
        <f t="shared" si="1"/>
        <v>373750</v>
      </c>
      <c r="K13" s="41">
        <f t="shared" ref="K13:K76" si="2">+ROUND(J13*12%,0)</f>
        <v>44850</v>
      </c>
      <c r="L13" s="41">
        <f t="shared" ref="L13:L76" si="3">+J13-K13</f>
        <v>328900</v>
      </c>
      <c r="M13" s="41">
        <f t="shared" ref="M13:M76" si="4">+ROUND(L13*8.11%,0)</f>
        <v>26674</v>
      </c>
      <c r="N13" s="41">
        <f t="shared" ref="N13:N76" si="5">+L13-M13</f>
        <v>302226</v>
      </c>
      <c r="O13" s="41">
        <f t="shared" ref="O13:O49" si="6">SUM(G13-(T13*5%))</f>
        <v>159.01713846153845</v>
      </c>
      <c r="P13" s="22">
        <f t="shared" ref="P13:P76" si="7">O13*E13</f>
        <v>258402.84999999998</v>
      </c>
      <c r="Q13" s="22">
        <f t="shared" ref="Q13:Q76" si="8">+ROUND(N13*10%,0)</f>
        <v>30223</v>
      </c>
      <c r="R13" s="23">
        <f t="shared" ref="R13:R76" si="9">+N13-Q13</f>
        <v>272003</v>
      </c>
      <c r="T13" s="19">
        <v>167.38646153846153</v>
      </c>
    </row>
    <row r="14" spans="1:20" s="19" customFormat="1" ht="25.8" x14ac:dyDescent="0.3">
      <c r="A14" s="30"/>
      <c r="B14" s="33" t="s">
        <v>32</v>
      </c>
      <c r="C14" s="32" t="s">
        <v>30</v>
      </c>
      <c r="D14" s="38">
        <v>500</v>
      </c>
      <c r="E14" s="39">
        <v>625</v>
      </c>
      <c r="F14" s="39">
        <v>357</v>
      </c>
      <c r="G14" s="39">
        <f t="shared" si="0"/>
        <v>259.81279999999998</v>
      </c>
      <c r="H14" s="39">
        <v>357</v>
      </c>
      <c r="I14" s="40">
        <v>357</v>
      </c>
      <c r="J14" s="40">
        <f t="shared" si="1"/>
        <v>223125</v>
      </c>
      <c r="K14" s="41">
        <f t="shared" si="2"/>
        <v>26775</v>
      </c>
      <c r="L14" s="41">
        <f t="shared" si="3"/>
        <v>196350</v>
      </c>
      <c r="M14" s="41">
        <f t="shared" si="4"/>
        <v>15924</v>
      </c>
      <c r="N14" s="41">
        <f t="shared" si="5"/>
        <v>180426</v>
      </c>
      <c r="O14" s="41">
        <f t="shared" si="6"/>
        <v>246.82216</v>
      </c>
      <c r="P14" s="22">
        <f t="shared" si="7"/>
        <v>154263.85</v>
      </c>
      <c r="Q14" s="22">
        <f t="shared" si="8"/>
        <v>18043</v>
      </c>
      <c r="R14" s="23">
        <f t="shared" si="9"/>
        <v>162383</v>
      </c>
      <c r="T14" s="20">
        <v>259.81279999999998</v>
      </c>
    </row>
    <row r="15" spans="1:20" s="19" customFormat="1" ht="25.8" x14ac:dyDescent="0.3">
      <c r="A15" s="30"/>
      <c r="B15" s="33" t="s">
        <v>33</v>
      </c>
      <c r="C15" s="32" t="s">
        <v>30</v>
      </c>
      <c r="D15" s="38">
        <v>200</v>
      </c>
      <c r="E15" s="39">
        <v>250</v>
      </c>
      <c r="F15" s="39">
        <v>467</v>
      </c>
      <c r="G15" s="39">
        <f t="shared" si="0"/>
        <v>339.86799999999999</v>
      </c>
      <c r="H15" s="39">
        <v>467</v>
      </c>
      <c r="I15" s="40">
        <v>467</v>
      </c>
      <c r="J15" s="40">
        <f t="shared" si="1"/>
        <v>116750</v>
      </c>
      <c r="K15" s="41">
        <f t="shared" si="2"/>
        <v>14010</v>
      </c>
      <c r="L15" s="41">
        <f t="shared" si="3"/>
        <v>102740</v>
      </c>
      <c r="M15" s="41">
        <f t="shared" si="4"/>
        <v>8332</v>
      </c>
      <c r="N15" s="41">
        <f t="shared" si="5"/>
        <v>94408</v>
      </c>
      <c r="O15" s="41">
        <f t="shared" si="6"/>
        <v>322.87459999999999</v>
      </c>
      <c r="P15" s="22">
        <f t="shared" si="7"/>
        <v>80718.649999999994</v>
      </c>
      <c r="Q15" s="22">
        <f t="shared" si="8"/>
        <v>9441</v>
      </c>
      <c r="R15" s="23">
        <f t="shared" si="9"/>
        <v>84967</v>
      </c>
      <c r="T15" s="24">
        <v>339.86799999999999</v>
      </c>
    </row>
    <row r="16" spans="1:20" s="19" customFormat="1" ht="25.8" x14ac:dyDescent="0.3">
      <c r="A16" s="30"/>
      <c r="B16" s="33" t="s">
        <v>34</v>
      </c>
      <c r="C16" s="32" t="s">
        <v>30</v>
      </c>
      <c r="D16" s="38">
        <v>250</v>
      </c>
      <c r="E16" s="39">
        <v>313</v>
      </c>
      <c r="F16" s="39">
        <v>661</v>
      </c>
      <c r="G16" s="39">
        <f t="shared" si="0"/>
        <v>481.05431309904151</v>
      </c>
      <c r="H16" s="39">
        <v>661</v>
      </c>
      <c r="I16" s="40">
        <v>661</v>
      </c>
      <c r="J16" s="40">
        <f t="shared" si="1"/>
        <v>206893</v>
      </c>
      <c r="K16" s="41">
        <f t="shared" si="2"/>
        <v>24827</v>
      </c>
      <c r="L16" s="41">
        <f t="shared" si="3"/>
        <v>182066</v>
      </c>
      <c r="M16" s="41">
        <f t="shared" si="4"/>
        <v>14766</v>
      </c>
      <c r="N16" s="41">
        <f t="shared" si="5"/>
        <v>167300</v>
      </c>
      <c r="O16" s="41">
        <f t="shared" si="6"/>
        <v>457.00159744408944</v>
      </c>
      <c r="P16" s="22">
        <f t="shared" si="7"/>
        <v>143041.5</v>
      </c>
      <c r="Q16" s="22">
        <f t="shared" si="8"/>
        <v>16730</v>
      </c>
      <c r="R16" s="23">
        <f t="shared" si="9"/>
        <v>150570</v>
      </c>
      <c r="T16" s="25">
        <v>481.05431309904151</v>
      </c>
    </row>
    <row r="17" spans="1:20" s="19" customFormat="1" ht="25.8" x14ac:dyDescent="0.3">
      <c r="A17" s="30"/>
      <c r="B17" s="33" t="s">
        <v>35</v>
      </c>
      <c r="C17" s="32" t="s">
        <v>30</v>
      </c>
      <c r="D17" s="38">
        <v>100</v>
      </c>
      <c r="E17" s="39">
        <v>125</v>
      </c>
      <c r="F17" s="39">
        <v>790</v>
      </c>
      <c r="G17" s="39">
        <f t="shared" si="0"/>
        <v>574.93600000000004</v>
      </c>
      <c r="H17" s="39">
        <v>790</v>
      </c>
      <c r="I17" s="40">
        <v>790</v>
      </c>
      <c r="J17" s="40">
        <f t="shared" si="1"/>
        <v>98750</v>
      </c>
      <c r="K17" s="41">
        <f t="shared" si="2"/>
        <v>11850</v>
      </c>
      <c r="L17" s="41">
        <f t="shared" si="3"/>
        <v>86900</v>
      </c>
      <c r="M17" s="41">
        <f t="shared" si="4"/>
        <v>7048</v>
      </c>
      <c r="N17" s="41">
        <f t="shared" si="5"/>
        <v>79852</v>
      </c>
      <c r="O17" s="41">
        <f t="shared" si="6"/>
        <v>546.18920000000003</v>
      </c>
      <c r="P17" s="22">
        <f t="shared" si="7"/>
        <v>68273.650000000009</v>
      </c>
      <c r="Q17" s="22">
        <f t="shared" si="8"/>
        <v>7985</v>
      </c>
      <c r="R17" s="23">
        <f t="shared" si="9"/>
        <v>71867</v>
      </c>
      <c r="T17" s="19">
        <v>574.93600000000004</v>
      </c>
    </row>
    <row r="18" spans="1:20" s="19" customFormat="1" ht="25.8" x14ac:dyDescent="0.3">
      <c r="A18" s="30"/>
      <c r="B18" s="33" t="s">
        <v>36</v>
      </c>
      <c r="C18" s="32" t="s">
        <v>30</v>
      </c>
      <c r="D18" s="38">
        <v>10</v>
      </c>
      <c r="E18" s="39">
        <v>13</v>
      </c>
      <c r="F18" s="39">
        <v>1320</v>
      </c>
      <c r="G18" s="39">
        <f t="shared" si="0"/>
        <v>960.61538461538464</v>
      </c>
      <c r="H18" s="39">
        <v>1320</v>
      </c>
      <c r="I18" s="40">
        <v>1320</v>
      </c>
      <c r="J18" s="40">
        <f t="shared" si="1"/>
        <v>17160</v>
      </c>
      <c r="K18" s="41">
        <f t="shared" si="2"/>
        <v>2059</v>
      </c>
      <c r="L18" s="41">
        <f t="shared" si="3"/>
        <v>15101</v>
      </c>
      <c r="M18" s="41">
        <f t="shared" si="4"/>
        <v>1225</v>
      </c>
      <c r="N18" s="41">
        <f t="shared" si="5"/>
        <v>13876</v>
      </c>
      <c r="O18" s="41">
        <f t="shared" si="6"/>
        <v>912.5846153846154</v>
      </c>
      <c r="P18" s="22">
        <f t="shared" si="7"/>
        <v>11863.6</v>
      </c>
      <c r="Q18" s="22">
        <f t="shared" si="8"/>
        <v>1388</v>
      </c>
      <c r="R18" s="23">
        <f t="shared" si="9"/>
        <v>12488</v>
      </c>
      <c r="T18" s="19">
        <v>960.61538461538464</v>
      </c>
    </row>
    <row r="19" spans="1:20" s="19" customFormat="1" ht="25.8" x14ac:dyDescent="0.3">
      <c r="A19" s="30"/>
      <c r="B19" s="33" t="s">
        <v>37</v>
      </c>
      <c r="C19" s="32" t="s">
        <v>30</v>
      </c>
      <c r="D19" s="38">
        <v>10</v>
      </c>
      <c r="E19" s="39">
        <v>13</v>
      </c>
      <c r="F19" s="39">
        <v>3370</v>
      </c>
      <c r="G19" s="39">
        <f t="shared" si="0"/>
        <v>2452.5384615384614</v>
      </c>
      <c r="H19" s="39">
        <v>3370</v>
      </c>
      <c r="I19" s="40">
        <v>3370</v>
      </c>
      <c r="J19" s="40">
        <f t="shared" si="1"/>
        <v>43810</v>
      </c>
      <c r="K19" s="41">
        <f t="shared" si="2"/>
        <v>5257</v>
      </c>
      <c r="L19" s="41">
        <f t="shared" si="3"/>
        <v>38553</v>
      </c>
      <c r="M19" s="41">
        <f t="shared" si="4"/>
        <v>3127</v>
      </c>
      <c r="N19" s="41">
        <f t="shared" si="5"/>
        <v>35426</v>
      </c>
      <c r="O19" s="41">
        <f t="shared" si="6"/>
        <v>2329.9115384615384</v>
      </c>
      <c r="P19" s="22">
        <f t="shared" si="7"/>
        <v>30288.85</v>
      </c>
      <c r="Q19" s="22">
        <f t="shared" si="8"/>
        <v>3543</v>
      </c>
      <c r="R19" s="23">
        <f t="shared" si="9"/>
        <v>31883</v>
      </c>
      <c r="T19" s="19">
        <v>2452.5384615384614</v>
      </c>
    </row>
    <row r="20" spans="1:20" s="19" customFormat="1" ht="25.8" x14ac:dyDescent="0.3">
      <c r="A20" s="30" t="s">
        <v>38</v>
      </c>
      <c r="B20" s="33" t="s">
        <v>39</v>
      </c>
      <c r="C20" s="32"/>
      <c r="D20" s="38"/>
      <c r="E20" s="32"/>
      <c r="F20" s="32"/>
      <c r="G20" s="39"/>
      <c r="H20" s="32"/>
      <c r="I20" s="33"/>
      <c r="J20" s="33"/>
      <c r="K20" s="41"/>
      <c r="L20" s="41"/>
      <c r="M20" s="41"/>
      <c r="N20" s="41"/>
      <c r="O20" s="41"/>
      <c r="P20" s="22">
        <f t="shared" si="7"/>
        <v>0</v>
      </c>
      <c r="Q20" s="22"/>
      <c r="R20" s="23"/>
    </row>
    <row r="21" spans="1:20" s="19" customFormat="1" ht="25.8" x14ac:dyDescent="0.3">
      <c r="A21" s="30"/>
      <c r="B21" s="33" t="s">
        <v>40</v>
      </c>
      <c r="C21" s="32" t="s">
        <v>41</v>
      </c>
      <c r="D21" s="38">
        <v>2</v>
      </c>
      <c r="E21" s="39">
        <v>3</v>
      </c>
      <c r="F21" s="39">
        <v>85000</v>
      </c>
      <c r="G21" s="39">
        <f>R21/E21</f>
        <v>61860.333333333336</v>
      </c>
      <c r="H21" s="39">
        <v>85000</v>
      </c>
      <c r="I21" s="40">
        <v>85000</v>
      </c>
      <c r="J21" s="40">
        <f>E21*I21</f>
        <v>255000</v>
      </c>
      <c r="K21" s="41">
        <f t="shared" si="2"/>
        <v>30600</v>
      </c>
      <c r="L21" s="41">
        <f t="shared" si="3"/>
        <v>224400</v>
      </c>
      <c r="M21" s="41">
        <f t="shared" si="4"/>
        <v>18199</v>
      </c>
      <c r="N21" s="41">
        <f t="shared" si="5"/>
        <v>206201</v>
      </c>
      <c r="O21" s="41">
        <f t="shared" si="6"/>
        <v>58767.316666666666</v>
      </c>
      <c r="P21" s="22">
        <f t="shared" si="7"/>
        <v>176301.95</v>
      </c>
      <c r="Q21" s="22">
        <f t="shared" si="8"/>
        <v>20620</v>
      </c>
      <c r="R21" s="23">
        <f t="shared" si="9"/>
        <v>185581</v>
      </c>
      <c r="T21" s="19">
        <v>61860.333333333336</v>
      </c>
    </row>
    <row r="22" spans="1:20" s="19" customFormat="1" ht="25.8" x14ac:dyDescent="0.3">
      <c r="A22" s="30" t="s">
        <v>42</v>
      </c>
      <c r="B22" s="33" t="s">
        <v>43</v>
      </c>
      <c r="C22" s="32"/>
      <c r="D22" s="38"/>
      <c r="E22" s="32"/>
      <c r="F22" s="32"/>
      <c r="G22" s="39"/>
      <c r="H22" s="32"/>
      <c r="I22" s="33"/>
      <c r="J22" s="33"/>
      <c r="K22" s="41"/>
      <c r="L22" s="41"/>
      <c r="M22" s="41"/>
      <c r="N22" s="41"/>
      <c r="O22" s="41"/>
      <c r="P22" s="22">
        <f t="shared" si="7"/>
        <v>0</v>
      </c>
      <c r="Q22" s="22"/>
      <c r="R22" s="23"/>
    </row>
    <row r="23" spans="1:20" s="19" customFormat="1" ht="25.8" x14ac:dyDescent="0.3">
      <c r="A23" s="30"/>
      <c r="B23" s="33" t="s">
        <v>44</v>
      </c>
      <c r="C23" s="32" t="s">
        <v>41</v>
      </c>
      <c r="D23" s="38">
        <v>1</v>
      </c>
      <c r="E23" s="39">
        <v>1</v>
      </c>
      <c r="F23" s="39">
        <v>2600</v>
      </c>
      <c r="G23" s="39">
        <f t="shared" ref="G23:G30" si="10">R23/E23</f>
        <v>1892</v>
      </c>
      <c r="H23" s="39">
        <v>2600</v>
      </c>
      <c r="I23" s="40">
        <v>2600</v>
      </c>
      <c r="J23" s="40">
        <f t="shared" ref="J23:J30" si="11">E23*I23</f>
        <v>2600</v>
      </c>
      <c r="K23" s="41">
        <f t="shared" si="2"/>
        <v>312</v>
      </c>
      <c r="L23" s="41">
        <f t="shared" si="3"/>
        <v>2288</v>
      </c>
      <c r="M23" s="41">
        <f t="shared" si="4"/>
        <v>186</v>
      </c>
      <c r="N23" s="41">
        <f t="shared" si="5"/>
        <v>2102</v>
      </c>
      <c r="O23" s="41">
        <f t="shared" si="6"/>
        <v>1797.4</v>
      </c>
      <c r="P23" s="22">
        <f t="shared" si="7"/>
        <v>1797.4</v>
      </c>
      <c r="Q23" s="22">
        <f t="shared" si="8"/>
        <v>210</v>
      </c>
      <c r="R23" s="23">
        <f t="shared" si="9"/>
        <v>1892</v>
      </c>
      <c r="T23" s="19">
        <v>1892</v>
      </c>
    </row>
    <row r="24" spans="1:20" s="19" customFormat="1" ht="25.8" x14ac:dyDescent="0.3">
      <c r="A24" s="30"/>
      <c r="B24" s="33" t="s">
        <v>45</v>
      </c>
      <c r="C24" s="32" t="s">
        <v>41</v>
      </c>
      <c r="D24" s="38">
        <v>5</v>
      </c>
      <c r="E24" s="39">
        <v>6</v>
      </c>
      <c r="F24" s="39">
        <v>3800</v>
      </c>
      <c r="G24" s="39">
        <f t="shared" si="10"/>
        <v>2765.5</v>
      </c>
      <c r="H24" s="39">
        <v>3800</v>
      </c>
      <c r="I24" s="40">
        <v>3800</v>
      </c>
      <c r="J24" s="40">
        <f t="shared" si="11"/>
        <v>22800</v>
      </c>
      <c r="K24" s="41">
        <f t="shared" si="2"/>
        <v>2736</v>
      </c>
      <c r="L24" s="41">
        <f t="shared" si="3"/>
        <v>20064</v>
      </c>
      <c r="M24" s="41">
        <f t="shared" si="4"/>
        <v>1627</v>
      </c>
      <c r="N24" s="41">
        <f t="shared" si="5"/>
        <v>18437</v>
      </c>
      <c r="O24" s="41">
        <f t="shared" si="6"/>
        <v>2627.2249999999999</v>
      </c>
      <c r="P24" s="22">
        <f t="shared" si="7"/>
        <v>15763.349999999999</v>
      </c>
      <c r="Q24" s="22">
        <f t="shared" si="8"/>
        <v>1844</v>
      </c>
      <c r="R24" s="23">
        <f t="shared" si="9"/>
        <v>16593</v>
      </c>
      <c r="T24" s="19">
        <v>2765.5</v>
      </c>
    </row>
    <row r="25" spans="1:20" s="19" customFormat="1" ht="25.8" x14ac:dyDescent="0.3">
      <c r="A25" s="30"/>
      <c r="B25" s="33" t="s">
        <v>46</v>
      </c>
      <c r="C25" s="32" t="s">
        <v>41</v>
      </c>
      <c r="D25" s="38">
        <v>1</v>
      </c>
      <c r="E25" s="39">
        <v>1</v>
      </c>
      <c r="F25" s="39">
        <v>4670</v>
      </c>
      <c r="G25" s="39">
        <f t="shared" si="10"/>
        <v>3399</v>
      </c>
      <c r="H25" s="39">
        <v>4670</v>
      </c>
      <c r="I25" s="40">
        <v>4670</v>
      </c>
      <c r="J25" s="40">
        <f t="shared" si="11"/>
        <v>4670</v>
      </c>
      <c r="K25" s="41">
        <f t="shared" si="2"/>
        <v>560</v>
      </c>
      <c r="L25" s="41">
        <f t="shared" si="3"/>
        <v>4110</v>
      </c>
      <c r="M25" s="41">
        <f t="shared" si="4"/>
        <v>333</v>
      </c>
      <c r="N25" s="41">
        <f t="shared" si="5"/>
        <v>3777</v>
      </c>
      <c r="O25" s="41">
        <f t="shared" si="6"/>
        <v>3229.05</v>
      </c>
      <c r="P25" s="22">
        <f t="shared" si="7"/>
        <v>3229.05</v>
      </c>
      <c r="Q25" s="22">
        <f t="shared" si="8"/>
        <v>378</v>
      </c>
      <c r="R25" s="23">
        <f t="shared" si="9"/>
        <v>3399</v>
      </c>
      <c r="T25" s="19">
        <v>3399</v>
      </c>
    </row>
    <row r="26" spans="1:20" s="19" customFormat="1" ht="25.8" x14ac:dyDescent="0.3">
      <c r="A26" s="30"/>
      <c r="B26" s="33" t="s">
        <v>47</v>
      </c>
      <c r="C26" s="32" t="s">
        <v>41</v>
      </c>
      <c r="D26" s="38">
        <v>10</v>
      </c>
      <c r="E26" s="39">
        <v>13</v>
      </c>
      <c r="F26" s="39">
        <v>5950</v>
      </c>
      <c r="G26" s="39">
        <f t="shared" si="10"/>
        <v>4330.2307692307695</v>
      </c>
      <c r="H26" s="39">
        <v>5950</v>
      </c>
      <c r="I26" s="40">
        <v>5950</v>
      </c>
      <c r="J26" s="40">
        <f t="shared" si="11"/>
        <v>77350</v>
      </c>
      <c r="K26" s="41">
        <f t="shared" si="2"/>
        <v>9282</v>
      </c>
      <c r="L26" s="41">
        <f t="shared" si="3"/>
        <v>68068</v>
      </c>
      <c r="M26" s="41">
        <f t="shared" si="4"/>
        <v>5520</v>
      </c>
      <c r="N26" s="41">
        <f t="shared" si="5"/>
        <v>62548</v>
      </c>
      <c r="O26" s="41">
        <f t="shared" si="6"/>
        <v>4113.7192307692312</v>
      </c>
      <c r="P26" s="22">
        <f t="shared" si="7"/>
        <v>53478.350000000006</v>
      </c>
      <c r="Q26" s="22">
        <f t="shared" si="8"/>
        <v>6255</v>
      </c>
      <c r="R26" s="23">
        <f t="shared" si="9"/>
        <v>56293</v>
      </c>
      <c r="T26" s="19">
        <v>4330.2307692307695</v>
      </c>
    </row>
    <row r="27" spans="1:20" s="19" customFormat="1" ht="25.8" x14ac:dyDescent="0.3">
      <c r="A27" s="30"/>
      <c r="B27" s="33" t="s">
        <v>48</v>
      </c>
      <c r="C27" s="32" t="s">
        <v>41</v>
      </c>
      <c r="D27" s="38">
        <v>7</v>
      </c>
      <c r="E27" s="39">
        <v>9</v>
      </c>
      <c r="F27" s="39">
        <v>8340</v>
      </c>
      <c r="G27" s="39">
        <f t="shared" si="10"/>
        <v>6069.5555555555557</v>
      </c>
      <c r="H27" s="39">
        <v>8340</v>
      </c>
      <c r="I27" s="40">
        <v>8340</v>
      </c>
      <c r="J27" s="40">
        <f t="shared" si="11"/>
        <v>75060</v>
      </c>
      <c r="K27" s="41">
        <f t="shared" si="2"/>
        <v>9007</v>
      </c>
      <c r="L27" s="41">
        <f t="shared" si="3"/>
        <v>66053</v>
      </c>
      <c r="M27" s="41">
        <f t="shared" si="4"/>
        <v>5357</v>
      </c>
      <c r="N27" s="41">
        <f t="shared" si="5"/>
        <v>60696</v>
      </c>
      <c r="O27" s="41">
        <f t="shared" si="6"/>
        <v>5766.0777777777776</v>
      </c>
      <c r="P27" s="22">
        <f t="shared" si="7"/>
        <v>51894.7</v>
      </c>
      <c r="Q27" s="22">
        <f t="shared" si="8"/>
        <v>6070</v>
      </c>
      <c r="R27" s="23">
        <f t="shared" si="9"/>
        <v>54626</v>
      </c>
      <c r="T27" s="19">
        <v>6069.5555555555557</v>
      </c>
    </row>
    <row r="28" spans="1:20" s="19" customFormat="1" ht="25.8" x14ac:dyDescent="0.3">
      <c r="A28" s="30"/>
      <c r="B28" s="33" t="s">
        <v>49</v>
      </c>
      <c r="C28" s="32" t="s">
        <v>41</v>
      </c>
      <c r="D28" s="38">
        <v>9</v>
      </c>
      <c r="E28" s="39">
        <v>11</v>
      </c>
      <c r="F28" s="39">
        <v>33220</v>
      </c>
      <c r="G28" s="39">
        <f t="shared" si="10"/>
        <v>24176.545454545456</v>
      </c>
      <c r="H28" s="39">
        <v>33220</v>
      </c>
      <c r="I28" s="40">
        <v>33220</v>
      </c>
      <c r="J28" s="40">
        <f t="shared" si="11"/>
        <v>365420</v>
      </c>
      <c r="K28" s="41">
        <f t="shared" si="2"/>
        <v>43850</v>
      </c>
      <c r="L28" s="41">
        <f t="shared" si="3"/>
        <v>321570</v>
      </c>
      <c r="M28" s="41">
        <f t="shared" si="4"/>
        <v>26079</v>
      </c>
      <c r="N28" s="41">
        <f t="shared" si="5"/>
        <v>295491</v>
      </c>
      <c r="O28" s="41">
        <f t="shared" si="6"/>
        <v>22967.718181818182</v>
      </c>
      <c r="P28" s="22">
        <f t="shared" si="7"/>
        <v>252644.9</v>
      </c>
      <c r="Q28" s="22">
        <f t="shared" si="8"/>
        <v>29549</v>
      </c>
      <c r="R28" s="23">
        <f t="shared" si="9"/>
        <v>265942</v>
      </c>
      <c r="T28" s="19">
        <v>24176.545454545456</v>
      </c>
    </row>
    <row r="29" spans="1:20" s="19" customFormat="1" ht="25.8" x14ac:dyDescent="0.3">
      <c r="A29" s="30"/>
      <c r="B29" s="33" t="s">
        <v>50</v>
      </c>
      <c r="C29" s="32" t="s">
        <v>41</v>
      </c>
      <c r="D29" s="38">
        <v>4</v>
      </c>
      <c r="E29" s="39">
        <v>5</v>
      </c>
      <c r="F29" s="39">
        <v>38800</v>
      </c>
      <c r="G29" s="39">
        <f t="shared" si="10"/>
        <v>28237.4</v>
      </c>
      <c r="H29" s="39">
        <v>38800</v>
      </c>
      <c r="I29" s="40">
        <v>38800</v>
      </c>
      <c r="J29" s="40">
        <f t="shared" si="11"/>
        <v>194000</v>
      </c>
      <c r="K29" s="41">
        <f t="shared" si="2"/>
        <v>23280</v>
      </c>
      <c r="L29" s="41">
        <f t="shared" si="3"/>
        <v>170720</v>
      </c>
      <c r="M29" s="41">
        <f t="shared" si="4"/>
        <v>13845</v>
      </c>
      <c r="N29" s="41">
        <f t="shared" si="5"/>
        <v>156875</v>
      </c>
      <c r="O29" s="41">
        <f t="shared" si="6"/>
        <v>26825.530000000002</v>
      </c>
      <c r="P29" s="22">
        <f t="shared" si="7"/>
        <v>134127.65000000002</v>
      </c>
      <c r="Q29" s="22">
        <f t="shared" si="8"/>
        <v>15688</v>
      </c>
      <c r="R29" s="23">
        <f t="shared" si="9"/>
        <v>141187</v>
      </c>
      <c r="T29" s="19">
        <v>28237.4</v>
      </c>
    </row>
    <row r="30" spans="1:20" s="19" customFormat="1" ht="25.8" x14ac:dyDescent="0.3">
      <c r="A30" s="30"/>
      <c r="B30" s="33" t="s">
        <v>51</v>
      </c>
      <c r="C30" s="32" t="s">
        <v>41</v>
      </c>
      <c r="D30" s="38">
        <v>2</v>
      </c>
      <c r="E30" s="39">
        <v>3</v>
      </c>
      <c r="F30" s="39">
        <v>48900</v>
      </c>
      <c r="G30" s="39">
        <f t="shared" si="10"/>
        <v>35587.666666666664</v>
      </c>
      <c r="H30" s="39">
        <v>48900</v>
      </c>
      <c r="I30" s="40">
        <v>48900</v>
      </c>
      <c r="J30" s="40">
        <f t="shared" si="11"/>
        <v>146700</v>
      </c>
      <c r="K30" s="41">
        <f t="shared" si="2"/>
        <v>17604</v>
      </c>
      <c r="L30" s="41">
        <f t="shared" si="3"/>
        <v>129096</v>
      </c>
      <c r="M30" s="41">
        <f t="shared" si="4"/>
        <v>10470</v>
      </c>
      <c r="N30" s="41">
        <f t="shared" si="5"/>
        <v>118626</v>
      </c>
      <c r="O30" s="41">
        <f t="shared" si="6"/>
        <v>33808.283333333333</v>
      </c>
      <c r="P30" s="22">
        <f t="shared" si="7"/>
        <v>101424.85</v>
      </c>
      <c r="Q30" s="22">
        <f t="shared" si="8"/>
        <v>11863</v>
      </c>
      <c r="R30" s="23">
        <f t="shared" si="9"/>
        <v>106763</v>
      </c>
      <c r="T30" s="19">
        <v>35587.666666666664</v>
      </c>
    </row>
    <row r="31" spans="1:20" s="19" customFormat="1" ht="25.8" x14ac:dyDescent="0.3">
      <c r="A31" s="30" t="s">
        <v>52</v>
      </c>
      <c r="B31" s="36" t="s">
        <v>53</v>
      </c>
      <c r="C31" s="32"/>
      <c r="D31" s="38"/>
      <c r="E31" s="32"/>
      <c r="F31" s="32"/>
      <c r="G31" s="39"/>
      <c r="H31" s="32"/>
      <c r="I31" s="33"/>
      <c r="J31" s="33"/>
      <c r="K31" s="41"/>
      <c r="L31" s="41"/>
      <c r="M31" s="41"/>
      <c r="N31" s="41"/>
      <c r="O31" s="41"/>
      <c r="P31" s="22">
        <f t="shared" si="7"/>
        <v>0</v>
      </c>
      <c r="Q31" s="22"/>
      <c r="R31" s="23"/>
    </row>
    <row r="32" spans="1:20" s="19" customFormat="1" ht="25.8" x14ac:dyDescent="0.3">
      <c r="A32" s="30"/>
      <c r="B32" s="33" t="s">
        <v>44</v>
      </c>
      <c r="C32" s="32" t="s">
        <v>41</v>
      </c>
      <c r="D32" s="38">
        <v>94</v>
      </c>
      <c r="E32" s="39">
        <v>118</v>
      </c>
      <c r="F32" s="39">
        <v>4350</v>
      </c>
      <c r="G32" s="39">
        <f>R32/E32</f>
        <v>3165.7966101694915</v>
      </c>
      <c r="H32" s="39">
        <v>4350</v>
      </c>
      <c r="I32" s="40">
        <v>4350</v>
      </c>
      <c r="J32" s="40">
        <f>E32*I32</f>
        <v>513300</v>
      </c>
      <c r="K32" s="41">
        <f t="shared" si="2"/>
        <v>61596</v>
      </c>
      <c r="L32" s="41">
        <f t="shared" si="3"/>
        <v>451704</v>
      </c>
      <c r="M32" s="41">
        <f t="shared" si="4"/>
        <v>36633</v>
      </c>
      <c r="N32" s="41">
        <f t="shared" si="5"/>
        <v>415071</v>
      </c>
      <c r="O32" s="41">
        <f t="shared" si="6"/>
        <v>3007.5067796610169</v>
      </c>
      <c r="P32" s="22">
        <f t="shared" si="7"/>
        <v>354885.8</v>
      </c>
      <c r="Q32" s="22">
        <f t="shared" si="8"/>
        <v>41507</v>
      </c>
      <c r="R32" s="23">
        <f t="shared" si="9"/>
        <v>373564</v>
      </c>
      <c r="T32" s="19">
        <v>3165.7966101694915</v>
      </c>
    </row>
    <row r="33" spans="1:20" s="19" customFormat="1" ht="25.8" x14ac:dyDescent="0.3">
      <c r="A33" s="30" t="s">
        <v>54</v>
      </c>
      <c r="B33" s="36" t="s">
        <v>55</v>
      </c>
      <c r="C33" s="32"/>
      <c r="D33" s="38"/>
      <c r="E33" s="32"/>
      <c r="F33" s="32"/>
      <c r="G33" s="39"/>
      <c r="H33" s="32"/>
      <c r="I33" s="33"/>
      <c r="J33" s="33"/>
      <c r="K33" s="41"/>
      <c r="L33" s="41"/>
      <c r="M33" s="41"/>
      <c r="N33" s="41"/>
      <c r="O33" s="41"/>
      <c r="P33" s="22">
        <f t="shared" si="7"/>
        <v>0</v>
      </c>
      <c r="Q33" s="22"/>
      <c r="R33" s="23"/>
    </row>
    <row r="34" spans="1:20" s="19" customFormat="1" ht="25.8" x14ac:dyDescent="0.3">
      <c r="A34" s="30"/>
      <c r="B34" s="33" t="s">
        <v>56</v>
      </c>
      <c r="C34" s="32" t="s">
        <v>57</v>
      </c>
      <c r="D34" s="38">
        <v>4</v>
      </c>
      <c r="E34" s="39">
        <v>5</v>
      </c>
      <c r="F34" s="39">
        <v>36000</v>
      </c>
      <c r="G34" s="39">
        <f>R34/E34</f>
        <v>26199.8</v>
      </c>
      <c r="H34" s="39">
        <v>36000</v>
      </c>
      <c r="I34" s="40">
        <v>36000</v>
      </c>
      <c r="J34" s="40">
        <f>E34*I34</f>
        <v>180000</v>
      </c>
      <c r="K34" s="41">
        <f t="shared" si="2"/>
        <v>21600</v>
      </c>
      <c r="L34" s="41">
        <f t="shared" si="3"/>
        <v>158400</v>
      </c>
      <c r="M34" s="41">
        <f t="shared" si="4"/>
        <v>12846</v>
      </c>
      <c r="N34" s="41">
        <f t="shared" si="5"/>
        <v>145554</v>
      </c>
      <c r="O34" s="41">
        <f t="shared" si="6"/>
        <v>24889.809999999998</v>
      </c>
      <c r="P34" s="22">
        <f t="shared" si="7"/>
        <v>124449.04999999999</v>
      </c>
      <c r="Q34" s="22">
        <f t="shared" si="8"/>
        <v>14555</v>
      </c>
      <c r="R34" s="23">
        <f t="shared" si="9"/>
        <v>130999</v>
      </c>
      <c r="T34" s="19">
        <v>26199.8</v>
      </c>
    </row>
    <row r="35" spans="1:20" s="19" customFormat="1" ht="25.8" x14ac:dyDescent="0.3">
      <c r="A35" s="30"/>
      <c r="B35" s="33" t="s">
        <v>58</v>
      </c>
      <c r="C35" s="32" t="s">
        <v>57</v>
      </c>
      <c r="D35" s="38">
        <v>3</v>
      </c>
      <c r="E35" s="39">
        <v>4</v>
      </c>
      <c r="F35" s="39">
        <v>44000</v>
      </c>
      <c r="G35" s="39">
        <f>R35/E35</f>
        <v>32021.75</v>
      </c>
      <c r="H35" s="39">
        <v>44000</v>
      </c>
      <c r="I35" s="40">
        <v>44000</v>
      </c>
      <c r="J35" s="40">
        <f>E35*I35</f>
        <v>176000</v>
      </c>
      <c r="K35" s="41">
        <f t="shared" si="2"/>
        <v>21120</v>
      </c>
      <c r="L35" s="41">
        <f t="shared" si="3"/>
        <v>154880</v>
      </c>
      <c r="M35" s="41">
        <f t="shared" si="4"/>
        <v>12561</v>
      </c>
      <c r="N35" s="41">
        <f t="shared" si="5"/>
        <v>142319</v>
      </c>
      <c r="O35" s="41">
        <f t="shared" si="6"/>
        <v>30420.662499999999</v>
      </c>
      <c r="P35" s="22">
        <f t="shared" si="7"/>
        <v>121682.65</v>
      </c>
      <c r="Q35" s="22">
        <f t="shared" si="8"/>
        <v>14232</v>
      </c>
      <c r="R35" s="23">
        <f t="shared" si="9"/>
        <v>128087</v>
      </c>
      <c r="T35" s="19">
        <v>32021.75</v>
      </c>
    </row>
    <row r="36" spans="1:20" s="19" customFormat="1" ht="25.8" x14ac:dyDescent="0.3">
      <c r="A36" s="30"/>
      <c r="B36" s="33" t="s">
        <v>59</v>
      </c>
      <c r="C36" s="32" t="s">
        <v>57</v>
      </c>
      <c r="D36" s="38">
        <v>3</v>
      </c>
      <c r="E36" s="39">
        <v>4</v>
      </c>
      <c r="F36" s="39">
        <v>53500</v>
      </c>
      <c r="G36" s="39">
        <f>R36/E36</f>
        <v>38935.5</v>
      </c>
      <c r="H36" s="39">
        <v>53500</v>
      </c>
      <c r="I36" s="40">
        <v>53500</v>
      </c>
      <c r="J36" s="40">
        <f>E36*I36</f>
        <v>214000</v>
      </c>
      <c r="K36" s="41">
        <f t="shared" si="2"/>
        <v>25680</v>
      </c>
      <c r="L36" s="41">
        <f t="shared" si="3"/>
        <v>188320</v>
      </c>
      <c r="M36" s="41">
        <f t="shared" si="4"/>
        <v>15273</v>
      </c>
      <c r="N36" s="41">
        <f t="shared" si="5"/>
        <v>173047</v>
      </c>
      <c r="O36" s="41">
        <f t="shared" si="6"/>
        <v>36988.724999999999</v>
      </c>
      <c r="P36" s="22">
        <f t="shared" si="7"/>
        <v>147954.9</v>
      </c>
      <c r="Q36" s="22">
        <f t="shared" si="8"/>
        <v>17305</v>
      </c>
      <c r="R36" s="23">
        <f t="shared" si="9"/>
        <v>155742</v>
      </c>
      <c r="T36" s="19">
        <v>38935.5</v>
      </c>
    </row>
    <row r="37" spans="1:20" s="19" customFormat="1" ht="51.6" x14ac:dyDescent="0.3">
      <c r="A37" s="34" t="s">
        <v>60</v>
      </c>
      <c r="B37" s="42" t="s">
        <v>230</v>
      </c>
      <c r="C37" s="32"/>
      <c r="D37" s="38"/>
      <c r="E37" s="32"/>
      <c r="F37" s="32"/>
      <c r="G37" s="39"/>
      <c r="H37" s="32"/>
      <c r="I37" s="33"/>
      <c r="J37" s="33"/>
      <c r="K37" s="41"/>
      <c r="L37" s="41"/>
      <c r="M37" s="41"/>
      <c r="N37" s="41"/>
      <c r="O37" s="41"/>
      <c r="P37" s="22">
        <f t="shared" si="7"/>
        <v>0</v>
      </c>
      <c r="Q37" s="22"/>
      <c r="R37" s="23"/>
    </row>
    <row r="38" spans="1:20" s="19" customFormat="1" ht="51.6" x14ac:dyDescent="0.3">
      <c r="A38" s="30" t="s">
        <v>61</v>
      </c>
      <c r="B38" s="36" t="s">
        <v>62</v>
      </c>
      <c r="C38" s="32" t="s">
        <v>41</v>
      </c>
      <c r="D38" s="38">
        <v>92</v>
      </c>
      <c r="E38" s="39">
        <v>115</v>
      </c>
      <c r="F38" s="39">
        <v>24000</v>
      </c>
      <c r="G38" s="39">
        <f t="shared" ref="G38:G49" si="12">R38/E38</f>
        <v>17466.452173913043</v>
      </c>
      <c r="H38" s="39">
        <v>24000</v>
      </c>
      <c r="I38" s="40">
        <v>24000</v>
      </c>
      <c r="J38" s="40">
        <f t="shared" ref="J38:J49" si="13">E38*I38</f>
        <v>2760000</v>
      </c>
      <c r="K38" s="41">
        <f t="shared" si="2"/>
        <v>331200</v>
      </c>
      <c r="L38" s="41">
        <f t="shared" si="3"/>
        <v>2428800</v>
      </c>
      <c r="M38" s="41">
        <f t="shared" si="4"/>
        <v>196976</v>
      </c>
      <c r="N38" s="41">
        <f t="shared" si="5"/>
        <v>2231824</v>
      </c>
      <c r="O38" s="41">
        <f t="shared" si="6"/>
        <v>16593.12956521739</v>
      </c>
      <c r="P38" s="22">
        <f t="shared" si="7"/>
        <v>1908209.9</v>
      </c>
      <c r="Q38" s="22">
        <f t="shared" si="8"/>
        <v>223182</v>
      </c>
      <c r="R38" s="23">
        <f t="shared" si="9"/>
        <v>2008642</v>
      </c>
      <c r="T38" s="19">
        <v>17466.452173913043</v>
      </c>
    </row>
    <row r="39" spans="1:20" s="19" customFormat="1" ht="51.6" x14ac:dyDescent="0.3">
      <c r="A39" s="30" t="s">
        <v>63</v>
      </c>
      <c r="B39" s="36" t="s">
        <v>64</v>
      </c>
      <c r="C39" s="32" t="s">
        <v>41</v>
      </c>
      <c r="D39" s="38">
        <v>2</v>
      </c>
      <c r="E39" s="39">
        <v>3</v>
      </c>
      <c r="F39" s="39">
        <v>31500</v>
      </c>
      <c r="G39" s="39">
        <f t="shared" si="12"/>
        <v>22924.666666666668</v>
      </c>
      <c r="H39" s="39">
        <v>31500</v>
      </c>
      <c r="I39" s="40">
        <v>31500</v>
      </c>
      <c r="J39" s="40">
        <f t="shared" si="13"/>
        <v>94500</v>
      </c>
      <c r="K39" s="41">
        <f t="shared" si="2"/>
        <v>11340</v>
      </c>
      <c r="L39" s="41">
        <f t="shared" si="3"/>
        <v>83160</v>
      </c>
      <c r="M39" s="41">
        <f t="shared" si="4"/>
        <v>6744</v>
      </c>
      <c r="N39" s="41">
        <f t="shared" si="5"/>
        <v>76416</v>
      </c>
      <c r="O39" s="41">
        <f t="shared" si="6"/>
        <v>21778.433333333334</v>
      </c>
      <c r="P39" s="22">
        <f t="shared" si="7"/>
        <v>65335.3</v>
      </c>
      <c r="Q39" s="22">
        <f t="shared" si="8"/>
        <v>7642</v>
      </c>
      <c r="R39" s="23">
        <f t="shared" si="9"/>
        <v>68774</v>
      </c>
      <c r="T39" s="19">
        <v>22924.666666666668</v>
      </c>
    </row>
    <row r="40" spans="1:20" s="19" customFormat="1" ht="25.8" x14ac:dyDescent="0.3">
      <c r="A40" s="30" t="s">
        <v>65</v>
      </c>
      <c r="B40" s="36" t="s">
        <v>66</v>
      </c>
      <c r="C40" s="32" t="s">
        <v>41</v>
      </c>
      <c r="D40" s="38">
        <v>34</v>
      </c>
      <c r="E40" s="39">
        <v>43</v>
      </c>
      <c r="F40" s="39">
        <v>18045</v>
      </c>
      <c r="G40" s="39">
        <f t="shared" si="12"/>
        <v>13132.581395348838</v>
      </c>
      <c r="H40" s="39">
        <v>18045</v>
      </c>
      <c r="I40" s="40">
        <v>18045</v>
      </c>
      <c r="J40" s="40">
        <f t="shared" si="13"/>
        <v>775935</v>
      </c>
      <c r="K40" s="41">
        <f t="shared" si="2"/>
        <v>93112</v>
      </c>
      <c r="L40" s="41">
        <f t="shared" si="3"/>
        <v>682823</v>
      </c>
      <c r="M40" s="41">
        <f t="shared" si="4"/>
        <v>55377</v>
      </c>
      <c r="N40" s="41">
        <f t="shared" si="5"/>
        <v>627446</v>
      </c>
      <c r="O40" s="41">
        <f t="shared" si="6"/>
        <v>12475.952325581397</v>
      </c>
      <c r="P40" s="22">
        <f t="shared" si="7"/>
        <v>536465.95000000007</v>
      </c>
      <c r="Q40" s="22">
        <f t="shared" si="8"/>
        <v>62745</v>
      </c>
      <c r="R40" s="23">
        <f t="shared" si="9"/>
        <v>564701</v>
      </c>
      <c r="T40" s="19">
        <v>13132.581395348838</v>
      </c>
    </row>
    <row r="41" spans="1:20" s="19" customFormat="1" ht="25.8" x14ac:dyDescent="0.3">
      <c r="A41" s="30" t="s">
        <v>67</v>
      </c>
      <c r="B41" s="36" t="s">
        <v>68</v>
      </c>
      <c r="C41" s="32" t="s">
        <v>41</v>
      </c>
      <c r="D41" s="38">
        <v>51</v>
      </c>
      <c r="E41" s="39">
        <v>64</v>
      </c>
      <c r="F41" s="39">
        <v>18505</v>
      </c>
      <c r="G41" s="39">
        <f t="shared" si="12"/>
        <v>13467.359375</v>
      </c>
      <c r="H41" s="39">
        <v>18505</v>
      </c>
      <c r="I41" s="40">
        <v>18505</v>
      </c>
      <c r="J41" s="40">
        <f t="shared" si="13"/>
        <v>1184320</v>
      </c>
      <c r="K41" s="41">
        <f t="shared" si="2"/>
        <v>142118</v>
      </c>
      <c r="L41" s="41">
        <f t="shared" si="3"/>
        <v>1042202</v>
      </c>
      <c r="M41" s="41">
        <f t="shared" si="4"/>
        <v>84523</v>
      </c>
      <c r="N41" s="41">
        <f t="shared" si="5"/>
        <v>957679</v>
      </c>
      <c r="O41" s="41">
        <f t="shared" si="6"/>
        <v>12793.991406249999</v>
      </c>
      <c r="P41" s="22">
        <f t="shared" si="7"/>
        <v>818815.45</v>
      </c>
      <c r="Q41" s="22">
        <f t="shared" si="8"/>
        <v>95768</v>
      </c>
      <c r="R41" s="23">
        <f t="shared" si="9"/>
        <v>861911</v>
      </c>
      <c r="T41" s="19">
        <v>13467.359375</v>
      </c>
    </row>
    <row r="42" spans="1:20" s="19" customFormat="1" ht="25.8" x14ac:dyDescent="0.3">
      <c r="A42" s="30" t="s">
        <v>69</v>
      </c>
      <c r="B42" s="36" t="s">
        <v>70</v>
      </c>
      <c r="C42" s="32" t="s">
        <v>41</v>
      </c>
      <c r="D42" s="38">
        <v>2</v>
      </c>
      <c r="E42" s="39">
        <v>3</v>
      </c>
      <c r="F42" s="39">
        <v>15000</v>
      </c>
      <c r="G42" s="39">
        <f t="shared" si="12"/>
        <v>10916.333333333334</v>
      </c>
      <c r="H42" s="39">
        <v>15000</v>
      </c>
      <c r="I42" s="40">
        <v>15000</v>
      </c>
      <c r="J42" s="40">
        <f t="shared" si="13"/>
        <v>45000</v>
      </c>
      <c r="K42" s="41">
        <f t="shared" si="2"/>
        <v>5400</v>
      </c>
      <c r="L42" s="41">
        <f t="shared" si="3"/>
        <v>39600</v>
      </c>
      <c r="M42" s="41">
        <f t="shared" si="4"/>
        <v>3212</v>
      </c>
      <c r="N42" s="41">
        <f t="shared" si="5"/>
        <v>36388</v>
      </c>
      <c r="O42" s="41">
        <f t="shared" si="6"/>
        <v>10370.516666666666</v>
      </c>
      <c r="P42" s="22">
        <f t="shared" si="7"/>
        <v>31111.55</v>
      </c>
      <c r="Q42" s="22">
        <f t="shared" si="8"/>
        <v>3639</v>
      </c>
      <c r="R42" s="23">
        <f t="shared" si="9"/>
        <v>32749</v>
      </c>
      <c r="T42" s="19">
        <v>10916.333333333334</v>
      </c>
    </row>
    <row r="43" spans="1:20" s="19" customFormat="1" ht="25.8" x14ac:dyDescent="0.3">
      <c r="A43" s="30" t="s">
        <v>71</v>
      </c>
      <c r="B43" s="33" t="s">
        <v>72</v>
      </c>
      <c r="C43" s="32" t="s">
        <v>73</v>
      </c>
      <c r="D43" s="38">
        <v>780</v>
      </c>
      <c r="E43" s="39">
        <v>975</v>
      </c>
      <c r="F43" s="39">
        <v>5600</v>
      </c>
      <c r="G43" s="39">
        <f t="shared" si="12"/>
        <v>4075.5056410256411</v>
      </c>
      <c r="H43" s="39">
        <v>5600</v>
      </c>
      <c r="I43" s="40">
        <v>5600</v>
      </c>
      <c r="J43" s="40">
        <f t="shared" si="13"/>
        <v>5460000</v>
      </c>
      <c r="K43" s="41">
        <f t="shared" si="2"/>
        <v>655200</v>
      </c>
      <c r="L43" s="41">
        <f t="shared" si="3"/>
        <v>4804800</v>
      </c>
      <c r="M43" s="41">
        <f t="shared" si="4"/>
        <v>389669</v>
      </c>
      <c r="N43" s="41">
        <f t="shared" si="5"/>
        <v>4415131</v>
      </c>
      <c r="O43" s="41">
        <f t="shared" si="6"/>
        <v>3871.7303589743592</v>
      </c>
      <c r="P43" s="22">
        <f t="shared" si="7"/>
        <v>3774937.1</v>
      </c>
      <c r="Q43" s="22">
        <f t="shared" si="8"/>
        <v>441513</v>
      </c>
      <c r="R43" s="23">
        <f t="shared" si="9"/>
        <v>3973618</v>
      </c>
      <c r="T43" s="19">
        <v>4075.5056410256411</v>
      </c>
    </row>
    <row r="44" spans="1:20" s="19" customFormat="1" ht="25.8" x14ac:dyDescent="0.3">
      <c r="A44" s="30" t="s">
        <v>74</v>
      </c>
      <c r="B44" s="33" t="s">
        <v>75</v>
      </c>
      <c r="C44" s="32" t="s">
        <v>41</v>
      </c>
      <c r="D44" s="38">
        <v>36</v>
      </c>
      <c r="E44" s="39">
        <v>45</v>
      </c>
      <c r="F44" s="39">
        <v>2200</v>
      </c>
      <c r="G44" s="39">
        <f t="shared" si="12"/>
        <v>1601.088888888889</v>
      </c>
      <c r="H44" s="39">
        <v>2200</v>
      </c>
      <c r="I44" s="40">
        <v>2200</v>
      </c>
      <c r="J44" s="40">
        <f t="shared" si="13"/>
        <v>99000</v>
      </c>
      <c r="K44" s="41">
        <f t="shared" si="2"/>
        <v>11880</v>
      </c>
      <c r="L44" s="41">
        <f t="shared" si="3"/>
        <v>87120</v>
      </c>
      <c r="M44" s="41">
        <f t="shared" si="4"/>
        <v>7065</v>
      </c>
      <c r="N44" s="41">
        <f t="shared" si="5"/>
        <v>80055</v>
      </c>
      <c r="O44" s="41">
        <f t="shared" si="6"/>
        <v>1521.0344444444445</v>
      </c>
      <c r="P44" s="22">
        <f t="shared" si="7"/>
        <v>68446.55</v>
      </c>
      <c r="Q44" s="22">
        <f t="shared" si="8"/>
        <v>8006</v>
      </c>
      <c r="R44" s="23">
        <f t="shared" si="9"/>
        <v>72049</v>
      </c>
      <c r="T44" s="19">
        <v>1601.088888888889</v>
      </c>
    </row>
    <row r="45" spans="1:20" s="19" customFormat="1" ht="25.8" x14ac:dyDescent="0.3">
      <c r="A45" s="30" t="s">
        <v>76</v>
      </c>
      <c r="B45" s="33" t="s">
        <v>77</v>
      </c>
      <c r="C45" s="32" t="s">
        <v>41</v>
      </c>
      <c r="D45" s="38">
        <v>94</v>
      </c>
      <c r="E45" s="39">
        <v>118</v>
      </c>
      <c r="F45" s="39">
        <v>1400</v>
      </c>
      <c r="G45" s="39">
        <f t="shared" si="12"/>
        <v>1018.8728813559322</v>
      </c>
      <c r="H45" s="39">
        <v>1400</v>
      </c>
      <c r="I45" s="40">
        <v>1400</v>
      </c>
      <c r="J45" s="40">
        <f t="shared" si="13"/>
        <v>165200</v>
      </c>
      <c r="K45" s="41">
        <f t="shared" si="2"/>
        <v>19824</v>
      </c>
      <c r="L45" s="41">
        <f t="shared" si="3"/>
        <v>145376</v>
      </c>
      <c r="M45" s="41">
        <f t="shared" si="4"/>
        <v>11790</v>
      </c>
      <c r="N45" s="41">
        <f t="shared" si="5"/>
        <v>133586</v>
      </c>
      <c r="O45" s="41">
        <f t="shared" si="6"/>
        <v>967.9292372881356</v>
      </c>
      <c r="P45" s="22">
        <f t="shared" si="7"/>
        <v>114215.65</v>
      </c>
      <c r="Q45" s="22">
        <f t="shared" si="8"/>
        <v>13359</v>
      </c>
      <c r="R45" s="23">
        <f t="shared" si="9"/>
        <v>120227</v>
      </c>
      <c r="T45" s="19">
        <v>1018.8728813559322</v>
      </c>
    </row>
    <row r="46" spans="1:20" s="19" customFormat="1" ht="25.8" x14ac:dyDescent="0.3">
      <c r="A46" s="30" t="s">
        <v>78</v>
      </c>
      <c r="B46" s="33" t="s">
        <v>79</v>
      </c>
      <c r="C46" s="32" t="s">
        <v>41</v>
      </c>
      <c r="D46" s="38">
        <v>62</v>
      </c>
      <c r="E46" s="39">
        <v>78</v>
      </c>
      <c r="F46" s="39">
        <v>1350</v>
      </c>
      <c r="G46" s="39">
        <f t="shared" si="12"/>
        <v>982.48717948717945</v>
      </c>
      <c r="H46" s="39">
        <v>1350</v>
      </c>
      <c r="I46" s="40">
        <v>1350</v>
      </c>
      <c r="J46" s="40">
        <f t="shared" si="13"/>
        <v>105300</v>
      </c>
      <c r="K46" s="41">
        <f t="shared" si="2"/>
        <v>12636</v>
      </c>
      <c r="L46" s="41">
        <f t="shared" si="3"/>
        <v>92664</v>
      </c>
      <c r="M46" s="41">
        <f t="shared" si="4"/>
        <v>7515</v>
      </c>
      <c r="N46" s="41">
        <f t="shared" si="5"/>
        <v>85149</v>
      </c>
      <c r="O46" s="41">
        <f t="shared" si="6"/>
        <v>933.36282051282046</v>
      </c>
      <c r="P46" s="22">
        <f t="shared" si="7"/>
        <v>72802.3</v>
      </c>
      <c r="Q46" s="22">
        <f t="shared" si="8"/>
        <v>8515</v>
      </c>
      <c r="R46" s="23">
        <f t="shared" si="9"/>
        <v>76634</v>
      </c>
      <c r="T46" s="19">
        <v>982.48717948717945</v>
      </c>
    </row>
    <row r="47" spans="1:20" s="19" customFormat="1" ht="25.8" x14ac:dyDescent="0.3">
      <c r="A47" s="30" t="s">
        <v>80</v>
      </c>
      <c r="B47" s="33" t="s">
        <v>81</v>
      </c>
      <c r="C47" s="32" t="s">
        <v>41</v>
      </c>
      <c r="D47" s="38">
        <v>16</v>
      </c>
      <c r="E47" s="39">
        <v>20</v>
      </c>
      <c r="F47" s="39">
        <v>11075</v>
      </c>
      <c r="G47" s="39">
        <f t="shared" si="12"/>
        <v>8060.05</v>
      </c>
      <c r="H47" s="39">
        <v>11075</v>
      </c>
      <c r="I47" s="40">
        <v>11075</v>
      </c>
      <c r="J47" s="40">
        <f t="shared" si="13"/>
        <v>221500</v>
      </c>
      <c r="K47" s="41">
        <f t="shared" si="2"/>
        <v>26580</v>
      </c>
      <c r="L47" s="41">
        <f t="shared" si="3"/>
        <v>194920</v>
      </c>
      <c r="M47" s="41">
        <f t="shared" si="4"/>
        <v>15808</v>
      </c>
      <c r="N47" s="41">
        <f t="shared" si="5"/>
        <v>179112</v>
      </c>
      <c r="O47" s="41">
        <f t="shared" si="6"/>
        <v>7657.0475000000006</v>
      </c>
      <c r="P47" s="22">
        <f t="shared" si="7"/>
        <v>153140.95000000001</v>
      </c>
      <c r="Q47" s="22">
        <f t="shared" si="8"/>
        <v>17911</v>
      </c>
      <c r="R47" s="23">
        <f t="shared" si="9"/>
        <v>161201</v>
      </c>
      <c r="T47" s="19">
        <v>8060.05</v>
      </c>
    </row>
    <row r="48" spans="1:20" s="19" customFormat="1" ht="25.8" x14ac:dyDescent="0.3">
      <c r="A48" s="30" t="s">
        <v>82</v>
      </c>
      <c r="B48" s="36" t="s">
        <v>83</v>
      </c>
      <c r="C48" s="32" t="s">
        <v>41</v>
      </c>
      <c r="D48" s="38">
        <v>4</v>
      </c>
      <c r="E48" s="39">
        <v>5</v>
      </c>
      <c r="F48" s="39">
        <v>18400</v>
      </c>
      <c r="G48" s="39">
        <f t="shared" si="12"/>
        <v>13391</v>
      </c>
      <c r="H48" s="39">
        <v>18400</v>
      </c>
      <c r="I48" s="40">
        <v>18400</v>
      </c>
      <c r="J48" s="40">
        <f t="shared" si="13"/>
        <v>92000</v>
      </c>
      <c r="K48" s="41">
        <f t="shared" si="2"/>
        <v>11040</v>
      </c>
      <c r="L48" s="41">
        <f t="shared" si="3"/>
        <v>80960</v>
      </c>
      <c r="M48" s="41">
        <f t="shared" si="4"/>
        <v>6566</v>
      </c>
      <c r="N48" s="41">
        <f t="shared" si="5"/>
        <v>74394</v>
      </c>
      <c r="O48" s="41">
        <f t="shared" si="6"/>
        <v>12721.45</v>
      </c>
      <c r="P48" s="22">
        <f t="shared" si="7"/>
        <v>63607.25</v>
      </c>
      <c r="Q48" s="22">
        <f t="shared" si="8"/>
        <v>7439</v>
      </c>
      <c r="R48" s="23">
        <f t="shared" si="9"/>
        <v>66955</v>
      </c>
      <c r="T48" s="19">
        <v>13391</v>
      </c>
    </row>
    <row r="49" spans="1:20" s="19" customFormat="1" ht="51.6" x14ac:dyDescent="0.3">
      <c r="A49" s="30" t="s">
        <v>84</v>
      </c>
      <c r="B49" s="36" t="s">
        <v>85</v>
      </c>
      <c r="C49" s="32" t="s">
        <v>41</v>
      </c>
      <c r="D49" s="38">
        <v>6</v>
      </c>
      <c r="E49" s="39">
        <v>8</v>
      </c>
      <c r="F49" s="39">
        <v>82000</v>
      </c>
      <c r="G49" s="39">
        <f t="shared" si="12"/>
        <v>59677.125</v>
      </c>
      <c r="H49" s="39">
        <v>82000</v>
      </c>
      <c r="I49" s="40">
        <v>82000</v>
      </c>
      <c r="J49" s="40">
        <f t="shared" si="13"/>
        <v>656000</v>
      </c>
      <c r="K49" s="41">
        <f t="shared" si="2"/>
        <v>78720</v>
      </c>
      <c r="L49" s="41">
        <f t="shared" si="3"/>
        <v>577280</v>
      </c>
      <c r="M49" s="41">
        <f t="shared" si="4"/>
        <v>46817</v>
      </c>
      <c r="N49" s="41">
        <f t="shared" si="5"/>
        <v>530463</v>
      </c>
      <c r="O49" s="41">
        <f t="shared" si="6"/>
        <v>56693.268750000003</v>
      </c>
      <c r="P49" s="22">
        <f t="shared" si="7"/>
        <v>453546.15</v>
      </c>
      <c r="Q49" s="22">
        <f t="shared" si="8"/>
        <v>53046</v>
      </c>
      <c r="R49" s="23">
        <f t="shared" si="9"/>
        <v>477417</v>
      </c>
      <c r="T49" s="19">
        <v>59677.125</v>
      </c>
    </row>
    <row r="50" spans="1:20" s="19" customFormat="1" ht="51.6" x14ac:dyDescent="0.3">
      <c r="A50" s="34" t="s">
        <v>86</v>
      </c>
      <c r="B50" s="42" t="s">
        <v>231</v>
      </c>
      <c r="C50" s="32"/>
      <c r="D50" s="38">
        <v>410</v>
      </c>
      <c r="E50" s="32"/>
      <c r="F50" s="32"/>
      <c r="G50" s="39"/>
      <c r="H50" s="32"/>
      <c r="I50" s="33"/>
      <c r="J50" s="33"/>
      <c r="K50" s="41"/>
      <c r="L50" s="41"/>
      <c r="M50" s="41"/>
      <c r="N50" s="41"/>
      <c r="O50" s="41"/>
      <c r="P50" s="22">
        <f t="shared" si="7"/>
        <v>0</v>
      </c>
      <c r="Q50" s="22"/>
      <c r="R50" s="23"/>
    </row>
    <row r="51" spans="1:20" s="19" customFormat="1" ht="51.6" x14ac:dyDescent="0.3">
      <c r="A51" s="30" t="s">
        <v>87</v>
      </c>
      <c r="B51" s="36" t="s">
        <v>88</v>
      </c>
      <c r="C51" s="32"/>
      <c r="D51" s="38"/>
      <c r="E51" s="32"/>
      <c r="F51" s="32"/>
      <c r="G51" s="39"/>
      <c r="H51" s="32"/>
      <c r="I51" s="33"/>
      <c r="J51" s="33"/>
      <c r="K51" s="41"/>
      <c r="L51" s="41"/>
      <c r="M51" s="41"/>
      <c r="N51" s="41"/>
      <c r="O51" s="41"/>
      <c r="P51" s="22">
        <f t="shared" si="7"/>
        <v>0</v>
      </c>
      <c r="Q51" s="22"/>
      <c r="R51" s="23"/>
    </row>
    <row r="52" spans="1:20" s="19" customFormat="1" ht="25.8" x14ac:dyDescent="0.3">
      <c r="A52" s="30"/>
      <c r="B52" s="33" t="s">
        <v>89</v>
      </c>
      <c r="C52" s="32" t="s">
        <v>30</v>
      </c>
      <c r="D52" s="38">
        <v>410</v>
      </c>
      <c r="E52" s="39">
        <v>513</v>
      </c>
      <c r="F52" s="39">
        <v>270</v>
      </c>
      <c r="G52" s="39">
        <f>R52/E52</f>
        <v>196.49902534113062</v>
      </c>
      <c r="H52" s="39">
        <v>270</v>
      </c>
      <c r="I52" s="40">
        <v>270</v>
      </c>
      <c r="J52" s="40">
        <f>E52*I52</f>
        <v>138510</v>
      </c>
      <c r="K52" s="41">
        <f t="shared" si="2"/>
        <v>16621</v>
      </c>
      <c r="L52" s="41">
        <f t="shared" si="3"/>
        <v>121889</v>
      </c>
      <c r="M52" s="41">
        <f t="shared" si="4"/>
        <v>9885</v>
      </c>
      <c r="N52" s="41">
        <f t="shared" si="5"/>
        <v>112004</v>
      </c>
      <c r="O52" s="41">
        <f t="shared" ref="O52:O55" si="14">SUM(G52-(T52*5%))</f>
        <v>186.6740740740741</v>
      </c>
      <c r="P52" s="22">
        <f t="shared" si="7"/>
        <v>95763.800000000017</v>
      </c>
      <c r="Q52" s="22">
        <f t="shared" si="8"/>
        <v>11200</v>
      </c>
      <c r="R52" s="23">
        <f t="shared" si="9"/>
        <v>100804</v>
      </c>
      <c r="T52" s="19">
        <v>196.49902534113062</v>
      </c>
    </row>
    <row r="53" spans="1:20" s="19" customFormat="1" ht="25.8" x14ac:dyDescent="0.3">
      <c r="A53" s="30"/>
      <c r="B53" s="33" t="s">
        <v>90</v>
      </c>
      <c r="C53" s="32" t="s">
        <v>30</v>
      </c>
      <c r="D53" s="38">
        <v>860</v>
      </c>
      <c r="E53" s="39">
        <v>1075</v>
      </c>
      <c r="F53" s="39">
        <v>351</v>
      </c>
      <c r="G53" s="39">
        <f>R53/E53</f>
        <v>255.44651162790697</v>
      </c>
      <c r="H53" s="39">
        <v>351</v>
      </c>
      <c r="I53" s="40">
        <v>351</v>
      </c>
      <c r="J53" s="40">
        <f>E53*I53</f>
        <v>377325</v>
      </c>
      <c r="K53" s="41">
        <f t="shared" si="2"/>
        <v>45279</v>
      </c>
      <c r="L53" s="41">
        <f t="shared" si="3"/>
        <v>332046</v>
      </c>
      <c r="M53" s="41">
        <f t="shared" si="4"/>
        <v>26929</v>
      </c>
      <c r="N53" s="41">
        <f t="shared" si="5"/>
        <v>305117</v>
      </c>
      <c r="O53" s="41">
        <f t="shared" si="14"/>
        <v>242.67418604651164</v>
      </c>
      <c r="P53" s="22">
        <f t="shared" si="7"/>
        <v>260874.75</v>
      </c>
      <c r="Q53" s="22">
        <f t="shared" si="8"/>
        <v>30512</v>
      </c>
      <c r="R53" s="23">
        <f t="shared" si="9"/>
        <v>274605</v>
      </c>
      <c r="T53" s="19">
        <v>255.44651162790697</v>
      </c>
    </row>
    <row r="54" spans="1:20" s="19" customFormat="1" ht="25.8" x14ac:dyDescent="0.3">
      <c r="A54" s="30"/>
      <c r="B54" s="33" t="s">
        <v>91</v>
      </c>
      <c r="C54" s="32" t="s">
        <v>30</v>
      </c>
      <c r="D54" s="38">
        <v>2600</v>
      </c>
      <c r="E54" s="39">
        <v>3250</v>
      </c>
      <c r="F54" s="39">
        <v>584</v>
      </c>
      <c r="G54" s="39">
        <f>R54/E54</f>
        <v>425.01723076923076</v>
      </c>
      <c r="H54" s="39">
        <v>584</v>
      </c>
      <c r="I54" s="40">
        <v>584</v>
      </c>
      <c r="J54" s="40">
        <f>E54*I54</f>
        <v>1898000</v>
      </c>
      <c r="K54" s="41">
        <f t="shared" si="2"/>
        <v>227760</v>
      </c>
      <c r="L54" s="41">
        <f t="shared" si="3"/>
        <v>1670240</v>
      </c>
      <c r="M54" s="41">
        <f t="shared" si="4"/>
        <v>135456</v>
      </c>
      <c r="N54" s="41">
        <f t="shared" si="5"/>
        <v>1534784</v>
      </c>
      <c r="O54" s="41">
        <f t="shared" si="14"/>
        <v>403.76636923076921</v>
      </c>
      <c r="P54" s="22">
        <f t="shared" si="7"/>
        <v>1312240.7</v>
      </c>
      <c r="Q54" s="22">
        <f t="shared" si="8"/>
        <v>153478</v>
      </c>
      <c r="R54" s="23">
        <f t="shared" si="9"/>
        <v>1381306</v>
      </c>
      <c r="T54" s="19">
        <v>425.01723076923076</v>
      </c>
    </row>
    <row r="55" spans="1:20" s="19" customFormat="1" ht="25.8" x14ac:dyDescent="0.3">
      <c r="A55" s="30"/>
      <c r="B55" s="33" t="s">
        <v>92</v>
      </c>
      <c r="C55" s="32" t="s">
        <v>30</v>
      </c>
      <c r="D55" s="38">
        <v>1800</v>
      </c>
      <c r="E55" s="39">
        <v>2250</v>
      </c>
      <c r="F55" s="39">
        <v>630</v>
      </c>
      <c r="G55" s="39">
        <f>R55/E55</f>
        <v>458.49422222222222</v>
      </c>
      <c r="H55" s="39">
        <v>630</v>
      </c>
      <c r="I55" s="40">
        <v>630</v>
      </c>
      <c r="J55" s="40">
        <f>E55*I55</f>
        <v>1417500</v>
      </c>
      <c r="K55" s="41">
        <f t="shared" si="2"/>
        <v>170100</v>
      </c>
      <c r="L55" s="41">
        <f t="shared" si="3"/>
        <v>1247400</v>
      </c>
      <c r="M55" s="41">
        <f t="shared" si="4"/>
        <v>101164</v>
      </c>
      <c r="N55" s="41">
        <f t="shared" si="5"/>
        <v>1146236</v>
      </c>
      <c r="O55" s="41">
        <f t="shared" si="14"/>
        <v>435.56951111111113</v>
      </c>
      <c r="P55" s="22">
        <f t="shared" si="7"/>
        <v>980031.4</v>
      </c>
      <c r="Q55" s="22">
        <f t="shared" si="8"/>
        <v>114624</v>
      </c>
      <c r="R55" s="23">
        <f t="shared" si="9"/>
        <v>1031612</v>
      </c>
      <c r="T55" s="19">
        <v>458.49422222222222</v>
      </c>
    </row>
    <row r="56" spans="1:20" s="19" customFormat="1" ht="25.8" x14ac:dyDescent="0.3">
      <c r="A56" s="30" t="s">
        <v>93</v>
      </c>
      <c r="B56" s="36" t="s">
        <v>94</v>
      </c>
      <c r="C56" s="32"/>
      <c r="D56" s="38"/>
      <c r="E56" s="32"/>
      <c r="F56" s="32"/>
      <c r="G56" s="39"/>
      <c r="H56" s="32"/>
      <c r="I56" s="33"/>
      <c r="J56" s="33"/>
      <c r="K56" s="41"/>
      <c r="L56" s="41"/>
      <c r="M56" s="41"/>
      <c r="N56" s="41"/>
      <c r="O56" s="41"/>
      <c r="P56" s="22">
        <f t="shared" si="7"/>
        <v>0</v>
      </c>
      <c r="Q56" s="22"/>
      <c r="R56" s="23"/>
    </row>
    <row r="57" spans="1:20" s="19" customFormat="1" ht="25.8" x14ac:dyDescent="0.3">
      <c r="A57" s="30"/>
      <c r="B57" s="33" t="s">
        <v>95</v>
      </c>
      <c r="C57" s="32" t="s">
        <v>41</v>
      </c>
      <c r="D57" s="38">
        <v>100</v>
      </c>
      <c r="E57" s="39">
        <v>125</v>
      </c>
      <c r="F57" s="39">
        <v>4200</v>
      </c>
      <c r="G57" s="39">
        <f>R57/E57</f>
        <v>3056.6320000000001</v>
      </c>
      <c r="H57" s="39">
        <v>4200</v>
      </c>
      <c r="I57" s="40">
        <v>4200</v>
      </c>
      <c r="J57" s="40">
        <f>E57*I57</f>
        <v>525000</v>
      </c>
      <c r="K57" s="41">
        <f t="shared" si="2"/>
        <v>63000</v>
      </c>
      <c r="L57" s="41">
        <f t="shared" si="3"/>
        <v>462000</v>
      </c>
      <c r="M57" s="41">
        <f t="shared" si="4"/>
        <v>37468</v>
      </c>
      <c r="N57" s="41">
        <f t="shared" si="5"/>
        <v>424532</v>
      </c>
      <c r="O57" s="41">
        <f t="shared" ref="O57" si="15">SUM(G57-(T57*5%))</f>
        <v>2903.8004000000001</v>
      </c>
      <c r="P57" s="22">
        <f t="shared" si="7"/>
        <v>362975.05</v>
      </c>
      <c r="Q57" s="22">
        <f t="shared" si="8"/>
        <v>42453</v>
      </c>
      <c r="R57" s="23">
        <f t="shared" si="9"/>
        <v>382079</v>
      </c>
      <c r="T57" s="19">
        <v>3056.6320000000001</v>
      </c>
    </row>
    <row r="58" spans="1:20" s="19" customFormat="1" ht="25.8" x14ac:dyDescent="0.3">
      <c r="A58" s="30" t="s">
        <v>96</v>
      </c>
      <c r="B58" s="36" t="s">
        <v>97</v>
      </c>
      <c r="C58" s="32"/>
      <c r="D58" s="38"/>
      <c r="E58" s="32"/>
      <c r="F58" s="32"/>
      <c r="G58" s="39"/>
      <c r="H58" s="32"/>
      <c r="I58" s="33"/>
      <c r="J58" s="33"/>
      <c r="K58" s="41"/>
      <c r="L58" s="41"/>
      <c r="M58" s="41"/>
      <c r="N58" s="41"/>
      <c r="O58" s="41"/>
      <c r="P58" s="22">
        <f t="shared" si="7"/>
        <v>0</v>
      </c>
      <c r="Q58" s="22"/>
      <c r="R58" s="23"/>
    </row>
    <row r="59" spans="1:20" s="19" customFormat="1" ht="25.8" x14ac:dyDescent="0.3">
      <c r="A59" s="30"/>
      <c r="B59" s="33" t="s">
        <v>95</v>
      </c>
      <c r="C59" s="32" t="s">
        <v>41</v>
      </c>
      <c r="D59" s="38">
        <v>110</v>
      </c>
      <c r="E59" s="39">
        <v>138</v>
      </c>
      <c r="F59" s="39">
        <v>2800</v>
      </c>
      <c r="G59" s="39">
        <f>R59/E59</f>
        <v>2037.7463768115942</v>
      </c>
      <c r="H59" s="39">
        <v>2800</v>
      </c>
      <c r="I59" s="40">
        <v>2800</v>
      </c>
      <c r="J59" s="40">
        <f>E59*I59</f>
        <v>386400</v>
      </c>
      <c r="K59" s="41">
        <f t="shared" si="2"/>
        <v>46368</v>
      </c>
      <c r="L59" s="41">
        <f t="shared" si="3"/>
        <v>340032</v>
      </c>
      <c r="M59" s="41">
        <f t="shared" si="4"/>
        <v>27577</v>
      </c>
      <c r="N59" s="41">
        <f t="shared" si="5"/>
        <v>312455</v>
      </c>
      <c r="O59" s="41">
        <f t="shared" ref="O59" si="16">SUM(G59-(T59*5%))</f>
        <v>1935.8590579710144</v>
      </c>
      <c r="P59" s="22">
        <f t="shared" si="7"/>
        <v>267148.55</v>
      </c>
      <c r="Q59" s="22">
        <f t="shared" si="8"/>
        <v>31246</v>
      </c>
      <c r="R59" s="23">
        <f t="shared" si="9"/>
        <v>281209</v>
      </c>
      <c r="T59" s="19">
        <v>2037.7463768115942</v>
      </c>
    </row>
    <row r="60" spans="1:20" s="19" customFormat="1" ht="25.8" x14ac:dyDescent="0.3">
      <c r="A60" s="30" t="s">
        <v>98</v>
      </c>
      <c r="B60" s="36" t="s">
        <v>99</v>
      </c>
      <c r="C60" s="32"/>
      <c r="D60" s="38"/>
      <c r="E60" s="32"/>
      <c r="F60" s="32"/>
      <c r="G60" s="39"/>
      <c r="H60" s="32"/>
      <c r="I60" s="33"/>
      <c r="J60" s="33"/>
      <c r="K60" s="41"/>
      <c r="L60" s="41"/>
      <c r="M60" s="41"/>
      <c r="N60" s="41"/>
      <c r="O60" s="41"/>
      <c r="P60" s="22">
        <f t="shared" si="7"/>
        <v>0</v>
      </c>
      <c r="Q60" s="22"/>
      <c r="R60" s="23"/>
    </row>
    <row r="61" spans="1:20" s="19" customFormat="1" ht="25.8" x14ac:dyDescent="0.3">
      <c r="A61" s="30"/>
      <c r="B61" s="33" t="s">
        <v>95</v>
      </c>
      <c r="C61" s="32" t="s">
        <v>41</v>
      </c>
      <c r="D61" s="38">
        <v>12</v>
      </c>
      <c r="E61" s="39">
        <v>15</v>
      </c>
      <c r="F61" s="39">
        <v>5000</v>
      </c>
      <c r="G61" s="39">
        <f>R61/E61</f>
        <v>3638.8</v>
      </c>
      <c r="H61" s="39">
        <v>5000</v>
      </c>
      <c r="I61" s="40">
        <v>5000</v>
      </c>
      <c r="J61" s="40">
        <f>E61*I61</f>
        <v>75000</v>
      </c>
      <c r="K61" s="41">
        <f t="shared" si="2"/>
        <v>9000</v>
      </c>
      <c r="L61" s="41">
        <f t="shared" si="3"/>
        <v>66000</v>
      </c>
      <c r="M61" s="41">
        <f t="shared" si="4"/>
        <v>5353</v>
      </c>
      <c r="N61" s="41">
        <f t="shared" si="5"/>
        <v>60647</v>
      </c>
      <c r="O61" s="41">
        <f t="shared" ref="O61:O62" si="17">SUM(G61-(T61*5%))</f>
        <v>3456.86</v>
      </c>
      <c r="P61" s="22">
        <f t="shared" si="7"/>
        <v>51852.9</v>
      </c>
      <c r="Q61" s="22">
        <f t="shared" si="8"/>
        <v>6065</v>
      </c>
      <c r="R61" s="23">
        <f t="shared" si="9"/>
        <v>54582</v>
      </c>
      <c r="T61" s="19">
        <v>3638.8</v>
      </c>
    </row>
    <row r="62" spans="1:20" s="19" customFormat="1" ht="25.8" x14ac:dyDescent="0.3">
      <c r="A62" s="30"/>
      <c r="B62" s="33" t="s">
        <v>100</v>
      </c>
      <c r="C62" s="32" t="s">
        <v>41</v>
      </c>
      <c r="D62" s="38">
        <v>12</v>
      </c>
      <c r="E62" s="39">
        <v>15</v>
      </c>
      <c r="F62" s="39">
        <v>6000</v>
      </c>
      <c r="G62" s="39">
        <f>R62/E62</f>
        <v>4366.6000000000004</v>
      </c>
      <c r="H62" s="39">
        <v>6000</v>
      </c>
      <c r="I62" s="40">
        <v>6000</v>
      </c>
      <c r="J62" s="40">
        <f>E62*I62</f>
        <v>90000</v>
      </c>
      <c r="K62" s="41">
        <f t="shared" si="2"/>
        <v>10800</v>
      </c>
      <c r="L62" s="41">
        <f t="shared" si="3"/>
        <v>79200</v>
      </c>
      <c r="M62" s="41">
        <f t="shared" si="4"/>
        <v>6423</v>
      </c>
      <c r="N62" s="41">
        <f t="shared" si="5"/>
        <v>72777</v>
      </c>
      <c r="O62" s="41">
        <f t="shared" si="17"/>
        <v>4148.2700000000004</v>
      </c>
      <c r="P62" s="22">
        <f t="shared" si="7"/>
        <v>62224.05</v>
      </c>
      <c r="Q62" s="22">
        <f t="shared" si="8"/>
        <v>7278</v>
      </c>
      <c r="R62" s="23">
        <f t="shared" si="9"/>
        <v>65499</v>
      </c>
      <c r="T62" s="19">
        <v>4366.6000000000004</v>
      </c>
    </row>
    <row r="63" spans="1:20" s="19" customFormat="1" ht="25.8" x14ac:dyDescent="0.3">
      <c r="A63" s="30" t="s">
        <v>101</v>
      </c>
      <c r="B63" s="33" t="s">
        <v>102</v>
      </c>
      <c r="C63" s="32"/>
      <c r="D63" s="38"/>
      <c r="E63" s="32"/>
      <c r="F63" s="32"/>
      <c r="G63" s="39"/>
      <c r="H63" s="32"/>
      <c r="I63" s="33"/>
      <c r="J63" s="33"/>
      <c r="K63" s="41"/>
      <c r="L63" s="41"/>
      <c r="M63" s="41"/>
      <c r="N63" s="41"/>
      <c r="O63" s="41"/>
      <c r="P63" s="22">
        <f t="shared" si="7"/>
        <v>0</v>
      </c>
      <c r="Q63" s="22"/>
      <c r="R63" s="23"/>
    </row>
    <row r="64" spans="1:20" s="19" customFormat="1" ht="25.8" x14ac:dyDescent="0.3">
      <c r="A64" s="30"/>
      <c r="B64" s="33" t="s">
        <v>95</v>
      </c>
      <c r="C64" s="32" t="s">
        <v>41</v>
      </c>
      <c r="D64" s="38">
        <v>46</v>
      </c>
      <c r="E64" s="39">
        <v>58</v>
      </c>
      <c r="F64" s="39">
        <v>1800</v>
      </c>
      <c r="G64" s="39">
        <f>R64/E64</f>
        <v>1309.9827586206898</v>
      </c>
      <c r="H64" s="39">
        <v>1800</v>
      </c>
      <c r="I64" s="40">
        <v>1800</v>
      </c>
      <c r="J64" s="40">
        <f>E64*I64</f>
        <v>104400</v>
      </c>
      <c r="K64" s="41">
        <f t="shared" si="2"/>
        <v>12528</v>
      </c>
      <c r="L64" s="41">
        <f t="shared" si="3"/>
        <v>91872</v>
      </c>
      <c r="M64" s="41">
        <f t="shared" si="4"/>
        <v>7451</v>
      </c>
      <c r="N64" s="41">
        <f t="shared" si="5"/>
        <v>84421</v>
      </c>
      <c r="O64" s="41">
        <f t="shared" ref="O64:O65" si="18">SUM(G64-(T64*5%))</f>
        <v>1244.4836206896553</v>
      </c>
      <c r="P64" s="22">
        <f t="shared" si="7"/>
        <v>72180.05</v>
      </c>
      <c r="Q64" s="22">
        <f t="shared" si="8"/>
        <v>8442</v>
      </c>
      <c r="R64" s="23">
        <f t="shared" si="9"/>
        <v>75979</v>
      </c>
      <c r="T64" s="19">
        <v>1309.9827586206898</v>
      </c>
    </row>
    <row r="65" spans="1:20" s="19" customFormat="1" ht="25.8" x14ac:dyDescent="0.3">
      <c r="A65" s="30"/>
      <c r="B65" s="33" t="s">
        <v>100</v>
      </c>
      <c r="C65" s="32" t="s">
        <v>41</v>
      </c>
      <c r="D65" s="38">
        <v>40</v>
      </c>
      <c r="E65" s="39">
        <v>50</v>
      </c>
      <c r="F65" s="39">
        <v>2100</v>
      </c>
      <c r="G65" s="39">
        <f>R65/E65</f>
        <v>1528.3</v>
      </c>
      <c r="H65" s="39">
        <v>2100</v>
      </c>
      <c r="I65" s="40">
        <v>2100</v>
      </c>
      <c r="J65" s="40">
        <f>E65*I65</f>
        <v>105000</v>
      </c>
      <c r="K65" s="41">
        <f t="shared" si="2"/>
        <v>12600</v>
      </c>
      <c r="L65" s="41">
        <f t="shared" si="3"/>
        <v>92400</v>
      </c>
      <c r="M65" s="41">
        <f t="shared" si="4"/>
        <v>7494</v>
      </c>
      <c r="N65" s="41">
        <f t="shared" si="5"/>
        <v>84906</v>
      </c>
      <c r="O65" s="41">
        <f t="shared" si="18"/>
        <v>1451.885</v>
      </c>
      <c r="P65" s="22">
        <f t="shared" si="7"/>
        <v>72594.25</v>
      </c>
      <c r="Q65" s="22">
        <f t="shared" si="8"/>
        <v>8491</v>
      </c>
      <c r="R65" s="23">
        <f t="shared" si="9"/>
        <v>76415</v>
      </c>
      <c r="T65" s="19">
        <v>1528.3</v>
      </c>
    </row>
    <row r="66" spans="1:20" s="19" customFormat="1" ht="25.8" x14ac:dyDescent="0.3">
      <c r="A66" s="30" t="s">
        <v>103</v>
      </c>
      <c r="B66" s="36" t="s">
        <v>104</v>
      </c>
      <c r="C66" s="32"/>
      <c r="D66" s="38"/>
      <c r="E66" s="32"/>
      <c r="F66" s="32"/>
      <c r="G66" s="39"/>
      <c r="H66" s="32"/>
      <c r="I66" s="33"/>
      <c r="J66" s="33"/>
      <c r="K66" s="41"/>
      <c r="L66" s="41"/>
      <c r="M66" s="41"/>
      <c r="N66" s="41"/>
      <c r="O66" s="41"/>
      <c r="P66" s="22">
        <f t="shared" si="7"/>
        <v>0</v>
      </c>
      <c r="Q66" s="22"/>
      <c r="R66" s="23"/>
    </row>
    <row r="67" spans="1:20" s="19" customFormat="1" ht="25.8" x14ac:dyDescent="0.3">
      <c r="A67" s="30"/>
      <c r="B67" s="33" t="s">
        <v>95</v>
      </c>
      <c r="C67" s="32" t="s">
        <v>41</v>
      </c>
      <c r="D67" s="38">
        <v>10</v>
      </c>
      <c r="E67" s="39">
        <v>13</v>
      </c>
      <c r="F67" s="39">
        <v>1800</v>
      </c>
      <c r="G67" s="39">
        <f>R67/E67</f>
        <v>1310</v>
      </c>
      <c r="H67" s="39">
        <v>1800</v>
      </c>
      <c r="I67" s="40">
        <v>1800</v>
      </c>
      <c r="J67" s="40">
        <f>E67*I67</f>
        <v>23400</v>
      </c>
      <c r="K67" s="41">
        <f t="shared" si="2"/>
        <v>2808</v>
      </c>
      <c r="L67" s="41">
        <f t="shared" si="3"/>
        <v>20592</v>
      </c>
      <c r="M67" s="41">
        <f t="shared" si="4"/>
        <v>1670</v>
      </c>
      <c r="N67" s="41">
        <f t="shared" si="5"/>
        <v>18922</v>
      </c>
      <c r="O67" s="41">
        <f t="shared" ref="O67" si="19">SUM(G67-(T67*5%))</f>
        <v>1244.5</v>
      </c>
      <c r="P67" s="22">
        <f t="shared" si="7"/>
        <v>16178.5</v>
      </c>
      <c r="Q67" s="22">
        <f t="shared" si="8"/>
        <v>1892</v>
      </c>
      <c r="R67" s="23">
        <f t="shared" si="9"/>
        <v>17030</v>
      </c>
      <c r="T67" s="19">
        <v>1310</v>
      </c>
    </row>
    <row r="68" spans="1:20" s="19" customFormat="1" ht="51.6" x14ac:dyDescent="0.3">
      <c r="A68" s="34" t="s">
        <v>105</v>
      </c>
      <c r="B68" s="36" t="s">
        <v>232</v>
      </c>
      <c r="C68" s="32"/>
      <c r="D68" s="38"/>
      <c r="E68" s="32"/>
      <c r="F68" s="32"/>
      <c r="G68" s="39"/>
      <c r="H68" s="32"/>
      <c r="I68" s="33"/>
      <c r="J68" s="33"/>
      <c r="K68" s="41"/>
      <c r="L68" s="41"/>
      <c r="M68" s="41"/>
      <c r="N68" s="41"/>
      <c r="O68" s="41"/>
      <c r="P68" s="22">
        <f t="shared" si="7"/>
        <v>0</v>
      </c>
      <c r="Q68" s="22"/>
      <c r="R68" s="23"/>
    </row>
    <row r="69" spans="1:20" s="19" customFormat="1" ht="77.400000000000006" x14ac:dyDescent="0.3">
      <c r="A69" s="30" t="s">
        <v>106</v>
      </c>
      <c r="B69" s="36" t="s">
        <v>107</v>
      </c>
      <c r="C69" s="32"/>
      <c r="D69" s="38"/>
      <c r="E69" s="32"/>
      <c r="F69" s="32"/>
      <c r="G69" s="39"/>
      <c r="H69" s="32"/>
      <c r="I69" s="33"/>
      <c r="J69" s="33"/>
      <c r="K69" s="41"/>
      <c r="L69" s="41"/>
      <c r="M69" s="41"/>
      <c r="N69" s="41"/>
      <c r="O69" s="41"/>
      <c r="P69" s="22">
        <f t="shared" si="7"/>
        <v>0</v>
      </c>
      <c r="Q69" s="22"/>
      <c r="R69" s="23"/>
    </row>
    <row r="70" spans="1:20" s="19" customFormat="1" ht="25.8" x14ac:dyDescent="0.3">
      <c r="A70" s="30"/>
      <c r="B70" s="33" t="s">
        <v>108</v>
      </c>
      <c r="C70" s="32" t="s">
        <v>30</v>
      </c>
      <c r="D70" s="38">
        <v>300</v>
      </c>
      <c r="E70" s="39">
        <v>375</v>
      </c>
      <c r="F70" s="39">
        <v>630</v>
      </c>
      <c r="G70" s="39">
        <f>R70/E70</f>
        <v>458.49333333333334</v>
      </c>
      <c r="H70" s="39">
        <v>630</v>
      </c>
      <c r="I70" s="40">
        <v>630</v>
      </c>
      <c r="J70" s="40">
        <f>E70*I70</f>
        <v>236250</v>
      </c>
      <c r="K70" s="41">
        <f t="shared" si="2"/>
        <v>28350</v>
      </c>
      <c r="L70" s="41">
        <f t="shared" si="3"/>
        <v>207900</v>
      </c>
      <c r="M70" s="41">
        <f t="shared" si="4"/>
        <v>16861</v>
      </c>
      <c r="N70" s="41">
        <f t="shared" si="5"/>
        <v>191039</v>
      </c>
      <c r="O70" s="41">
        <f t="shared" ref="O70:O71" si="20">SUM(G70-(T70*5%))</f>
        <v>435.56866666666667</v>
      </c>
      <c r="P70" s="22">
        <f t="shared" si="7"/>
        <v>163338.25</v>
      </c>
      <c r="Q70" s="22">
        <f t="shared" si="8"/>
        <v>19104</v>
      </c>
      <c r="R70" s="23">
        <f t="shared" si="9"/>
        <v>171935</v>
      </c>
      <c r="T70" s="19">
        <v>458.49333333333334</v>
      </c>
    </row>
    <row r="71" spans="1:20" s="19" customFormat="1" ht="25.8" x14ac:dyDescent="0.3">
      <c r="A71" s="30"/>
      <c r="B71" s="33" t="s">
        <v>109</v>
      </c>
      <c r="C71" s="32" t="s">
        <v>30</v>
      </c>
      <c r="D71" s="38">
        <v>50</v>
      </c>
      <c r="E71" s="39">
        <v>63</v>
      </c>
      <c r="F71" s="39">
        <v>950</v>
      </c>
      <c r="G71" s="39">
        <f>R71/E71</f>
        <v>691.38095238095241</v>
      </c>
      <c r="H71" s="39">
        <v>950</v>
      </c>
      <c r="I71" s="40">
        <v>950</v>
      </c>
      <c r="J71" s="40">
        <f>E71*I71</f>
        <v>59850</v>
      </c>
      <c r="K71" s="41">
        <f t="shared" si="2"/>
        <v>7182</v>
      </c>
      <c r="L71" s="41">
        <f t="shared" si="3"/>
        <v>52668</v>
      </c>
      <c r="M71" s="41">
        <f t="shared" si="4"/>
        <v>4271</v>
      </c>
      <c r="N71" s="41">
        <f t="shared" si="5"/>
        <v>48397</v>
      </c>
      <c r="O71" s="41">
        <f t="shared" si="20"/>
        <v>656.81190476190477</v>
      </c>
      <c r="P71" s="22">
        <f t="shared" si="7"/>
        <v>41379.15</v>
      </c>
      <c r="Q71" s="22">
        <f t="shared" si="8"/>
        <v>4840</v>
      </c>
      <c r="R71" s="23">
        <f t="shared" si="9"/>
        <v>43557</v>
      </c>
      <c r="T71" s="19">
        <v>691.38095238095241</v>
      </c>
    </row>
    <row r="72" spans="1:20" s="19" customFormat="1" ht="25.8" x14ac:dyDescent="0.3">
      <c r="A72" s="30" t="s">
        <v>110</v>
      </c>
      <c r="B72" s="36" t="s">
        <v>111</v>
      </c>
      <c r="C72" s="43"/>
      <c r="D72" s="38"/>
      <c r="E72" s="43"/>
      <c r="F72" s="43"/>
      <c r="G72" s="39"/>
      <c r="H72" s="43"/>
      <c r="I72" s="33"/>
      <c r="J72" s="33"/>
      <c r="K72" s="41"/>
      <c r="L72" s="41"/>
      <c r="M72" s="41"/>
      <c r="N72" s="41"/>
      <c r="O72" s="41"/>
      <c r="P72" s="22">
        <f t="shared" si="7"/>
        <v>0</v>
      </c>
      <c r="Q72" s="22"/>
      <c r="R72" s="23"/>
    </row>
    <row r="73" spans="1:20" s="19" customFormat="1" ht="25.8" x14ac:dyDescent="0.3">
      <c r="A73" s="30"/>
      <c r="B73" s="33" t="s">
        <v>112</v>
      </c>
      <c r="C73" s="32" t="s">
        <v>30</v>
      </c>
      <c r="D73" s="38">
        <v>25</v>
      </c>
      <c r="E73" s="39">
        <v>31</v>
      </c>
      <c r="F73" s="39">
        <v>1450</v>
      </c>
      <c r="G73" s="39">
        <f>R73/E73</f>
        <v>1055.258064516129</v>
      </c>
      <c r="H73" s="39">
        <v>1450</v>
      </c>
      <c r="I73" s="40">
        <v>1450</v>
      </c>
      <c r="J73" s="40">
        <f>E73*I73</f>
        <v>44950</v>
      </c>
      <c r="K73" s="41">
        <f t="shared" si="2"/>
        <v>5394</v>
      </c>
      <c r="L73" s="41">
        <f t="shared" si="3"/>
        <v>39556</v>
      </c>
      <c r="M73" s="41">
        <f t="shared" si="4"/>
        <v>3208</v>
      </c>
      <c r="N73" s="41">
        <f t="shared" si="5"/>
        <v>36348</v>
      </c>
      <c r="O73" s="41">
        <f t="shared" ref="O73:O74" si="21">SUM(G73-(T73*5%))</f>
        <v>1002.4951612903226</v>
      </c>
      <c r="P73" s="22">
        <f t="shared" si="7"/>
        <v>31077.35</v>
      </c>
      <c r="Q73" s="22">
        <f t="shared" si="8"/>
        <v>3635</v>
      </c>
      <c r="R73" s="23">
        <f t="shared" si="9"/>
        <v>32713</v>
      </c>
      <c r="T73" s="19">
        <v>1055.258064516129</v>
      </c>
    </row>
    <row r="74" spans="1:20" s="19" customFormat="1" ht="25.8" x14ac:dyDescent="0.3">
      <c r="A74" s="30"/>
      <c r="B74" s="33" t="s">
        <v>113</v>
      </c>
      <c r="C74" s="32" t="s">
        <v>30</v>
      </c>
      <c r="D74" s="38">
        <v>480</v>
      </c>
      <c r="E74" s="39">
        <v>600</v>
      </c>
      <c r="F74" s="39">
        <v>1750</v>
      </c>
      <c r="G74" s="39">
        <f>R74/E74</f>
        <v>1273.5966666666666</v>
      </c>
      <c r="H74" s="39">
        <v>1750</v>
      </c>
      <c r="I74" s="40">
        <v>1750</v>
      </c>
      <c r="J74" s="40">
        <f>E74*I74</f>
        <v>1050000</v>
      </c>
      <c r="K74" s="41">
        <f t="shared" si="2"/>
        <v>126000</v>
      </c>
      <c r="L74" s="41">
        <f t="shared" si="3"/>
        <v>924000</v>
      </c>
      <c r="M74" s="41">
        <f t="shared" si="4"/>
        <v>74936</v>
      </c>
      <c r="N74" s="41">
        <f t="shared" si="5"/>
        <v>849064</v>
      </c>
      <c r="O74" s="41">
        <f t="shared" si="21"/>
        <v>1209.9168333333332</v>
      </c>
      <c r="P74" s="22">
        <f t="shared" si="7"/>
        <v>725950.1</v>
      </c>
      <c r="Q74" s="22">
        <f t="shared" si="8"/>
        <v>84906</v>
      </c>
      <c r="R74" s="23">
        <f t="shared" si="9"/>
        <v>764158</v>
      </c>
      <c r="T74" s="19">
        <v>1273.5966666666666</v>
      </c>
    </row>
    <row r="75" spans="1:20" s="19" customFormat="1" ht="25.8" x14ac:dyDescent="0.3">
      <c r="A75" s="30" t="s">
        <v>114</v>
      </c>
      <c r="B75" s="36" t="s">
        <v>115</v>
      </c>
      <c r="C75" s="43"/>
      <c r="D75" s="38"/>
      <c r="E75" s="43"/>
      <c r="F75" s="43"/>
      <c r="G75" s="39"/>
      <c r="H75" s="43"/>
      <c r="I75" s="33"/>
      <c r="J75" s="33"/>
      <c r="K75" s="41"/>
      <c r="L75" s="41"/>
      <c r="M75" s="41"/>
      <c r="N75" s="41"/>
      <c r="O75" s="41"/>
      <c r="P75" s="22">
        <f t="shared" si="7"/>
        <v>0</v>
      </c>
      <c r="Q75" s="22"/>
      <c r="R75" s="23"/>
    </row>
    <row r="76" spans="1:20" s="19" customFormat="1" ht="25.8" x14ac:dyDescent="0.3">
      <c r="A76" s="30"/>
      <c r="B76" s="33" t="s">
        <v>112</v>
      </c>
      <c r="C76" s="32" t="s">
        <v>41</v>
      </c>
      <c r="D76" s="38">
        <v>1</v>
      </c>
      <c r="E76" s="39">
        <v>1</v>
      </c>
      <c r="F76" s="39">
        <v>15000</v>
      </c>
      <c r="G76" s="39">
        <f>R76/E76</f>
        <v>10916</v>
      </c>
      <c r="H76" s="39">
        <v>15000</v>
      </c>
      <c r="I76" s="40">
        <v>15000</v>
      </c>
      <c r="J76" s="40">
        <f>E76*I76</f>
        <v>15000</v>
      </c>
      <c r="K76" s="41">
        <f t="shared" si="2"/>
        <v>1800</v>
      </c>
      <c r="L76" s="41">
        <f t="shared" si="3"/>
        <v>13200</v>
      </c>
      <c r="M76" s="41">
        <f t="shared" si="4"/>
        <v>1071</v>
      </c>
      <c r="N76" s="41">
        <f t="shared" si="5"/>
        <v>12129</v>
      </c>
      <c r="O76" s="41">
        <f t="shared" ref="O76:O77" si="22">SUM(G76-(T76*5%))</f>
        <v>10370.200000000001</v>
      </c>
      <c r="P76" s="22">
        <f t="shared" si="7"/>
        <v>10370.200000000001</v>
      </c>
      <c r="Q76" s="22">
        <f t="shared" si="8"/>
        <v>1213</v>
      </c>
      <c r="R76" s="23">
        <f t="shared" si="9"/>
        <v>10916</v>
      </c>
      <c r="T76" s="19">
        <v>10916</v>
      </c>
    </row>
    <row r="77" spans="1:20" s="19" customFormat="1" ht="25.8" x14ac:dyDescent="0.3">
      <c r="A77" s="30"/>
      <c r="B77" s="33" t="s">
        <v>113</v>
      </c>
      <c r="C77" s="32" t="s">
        <v>41</v>
      </c>
      <c r="D77" s="38">
        <v>1</v>
      </c>
      <c r="E77" s="39">
        <v>1</v>
      </c>
      <c r="F77" s="39">
        <v>18000</v>
      </c>
      <c r="G77" s="39">
        <f>R77/E77</f>
        <v>13099</v>
      </c>
      <c r="H77" s="39">
        <v>18000</v>
      </c>
      <c r="I77" s="40">
        <v>18000</v>
      </c>
      <c r="J77" s="40">
        <f>E77*I77</f>
        <v>18000</v>
      </c>
      <c r="K77" s="41">
        <f t="shared" ref="K77:K140" si="23">+ROUND(J77*12%,0)</f>
        <v>2160</v>
      </c>
      <c r="L77" s="41">
        <f t="shared" ref="L77:L140" si="24">+J77-K77</f>
        <v>15840</v>
      </c>
      <c r="M77" s="41">
        <f t="shared" ref="M77:M140" si="25">+ROUND(L77*8.11%,0)</f>
        <v>1285</v>
      </c>
      <c r="N77" s="41">
        <f t="shared" ref="N77:N140" si="26">+L77-M77</f>
        <v>14555</v>
      </c>
      <c r="O77" s="41">
        <f t="shared" si="22"/>
        <v>12444.05</v>
      </c>
      <c r="P77" s="22">
        <f t="shared" ref="P77:P140" si="27">O77*E77</f>
        <v>12444.05</v>
      </c>
      <c r="Q77" s="22">
        <f t="shared" ref="Q77:Q140" si="28">+ROUND(N77*10%,0)</f>
        <v>1456</v>
      </c>
      <c r="R77" s="23">
        <f t="shared" ref="R77:R140" si="29">+N77-Q77</f>
        <v>13099</v>
      </c>
      <c r="T77" s="19">
        <v>13099</v>
      </c>
    </row>
    <row r="78" spans="1:20" s="19" customFormat="1" ht="25.8" x14ac:dyDescent="0.3">
      <c r="A78" s="30" t="s">
        <v>116</v>
      </c>
      <c r="B78" s="36" t="s">
        <v>117</v>
      </c>
      <c r="C78" s="43"/>
      <c r="D78" s="38"/>
      <c r="E78" s="43"/>
      <c r="F78" s="43"/>
      <c r="G78" s="39"/>
      <c r="H78" s="43"/>
      <c r="I78" s="33"/>
      <c r="J78" s="33"/>
      <c r="K78" s="41"/>
      <c r="L78" s="41"/>
      <c r="M78" s="41"/>
      <c r="N78" s="41"/>
      <c r="O78" s="41"/>
      <c r="P78" s="22">
        <f t="shared" si="27"/>
        <v>0</v>
      </c>
      <c r="Q78" s="22"/>
      <c r="R78" s="23"/>
    </row>
    <row r="79" spans="1:20" s="19" customFormat="1" ht="25.8" x14ac:dyDescent="0.3">
      <c r="A79" s="30"/>
      <c r="B79" s="33" t="s">
        <v>112</v>
      </c>
      <c r="C79" s="32" t="s">
        <v>41</v>
      </c>
      <c r="D79" s="38">
        <v>6</v>
      </c>
      <c r="E79" s="39">
        <v>8</v>
      </c>
      <c r="F79" s="39">
        <v>20000</v>
      </c>
      <c r="G79" s="39">
        <f>R79/E79</f>
        <v>14555.375</v>
      </c>
      <c r="H79" s="39">
        <v>20000</v>
      </c>
      <c r="I79" s="40">
        <v>20000</v>
      </c>
      <c r="J79" s="40">
        <f>E79*I79</f>
        <v>160000</v>
      </c>
      <c r="K79" s="41">
        <f t="shared" si="23"/>
        <v>19200</v>
      </c>
      <c r="L79" s="41">
        <f t="shared" si="24"/>
        <v>140800</v>
      </c>
      <c r="M79" s="41">
        <f t="shared" si="25"/>
        <v>11419</v>
      </c>
      <c r="N79" s="41">
        <f t="shared" si="26"/>
        <v>129381</v>
      </c>
      <c r="O79" s="41">
        <f t="shared" ref="O79:O80" si="30">SUM(G79-(T79*5%))</f>
        <v>13827.606250000001</v>
      </c>
      <c r="P79" s="22">
        <f t="shared" si="27"/>
        <v>110620.85</v>
      </c>
      <c r="Q79" s="22">
        <f t="shared" si="28"/>
        <v>12938</v>
      </c>
      <c r="R79" s="23">
        <f t="shared" si="29"/>
        <v>116443</v>
      </c>
      <c r="T79" s="19">
        <v>14555.375</v>
      </c>
    </row>
    <row r="80" spans="1:20" s="19" customFormat="1" ht="25.8" x14ac:dyDescent="0.3">
      <c r="A80" s="30"/>
      <c r="B80" s="33" t="s">
        <v>113</v>
      </c>
      <c r="C80" s="32" t="s">
        <v>41</v>
      </c>
      <c r="D80" s="38">
        <v>1</v>
      </c>
      <c r="E80" s="39">
        <v>1</v>
      </c>
      <c r="F80" s="39">
        <v>25000</v>
      </c>
      <c r="G80" s="39">
        <f>R80/E80</f>
        <v>18194</v>
      </c>
      <c r="H80" s="39">
        <v>25000</v>
      </c>
      <c r="I80" s="40">
        <v>25000</v>
      </c>
      <c r="J80" s="40">
        <f>E80*I80</f>
        <v>25000</v>
      </c>
      <c r="K80" s="41">
        <f t="shared" si="23"/>
        <v>3000</v>
      </c>
      <c r="L80" s="41">
        <f t="shared" si="24"/>
        <v>22000</v>
      </c>
      <c r="M80" s="41">
        <f t="shared" si="25"/>
        <v>1784</v>
      </c>
      <c r="N80" s="41">
        <f t="shared" si="26"/>
        <v>20216</v>
      </c>
      <c r="O80" s="41">
        <f t="shared" si="30"/>
        <v>17284.3</v>
      </c>
      <c r="P80" s="22">
        <f t="shared" si="27"/>
        <v>17284.3</v>
      </c>
      <c r="Q80" s="22">
        <f t="shared" si="28"/>
        <v>2022</v>
      </c>
      <c r="R80" s="23">
        <f t="shared" si="29"/>
        <v>18194</v>
      </c>
      <c r="T80" s="19">
        <v>18194</v>
      </c>
    </row>
    <row r="81" spans="1:20" s="19" customFormat="1" ht="25.8" x14ac:dyDescent="0.3">
      <c r="A81" s="30" t="s">
        <v>118</v>
      </c>
      <c r="B81" s="33" t="s">
        <v>119</v>
      </c>
      <c r="C81" s="32"/>
      <c r="D81" s="38"/>
      <c r="E81" s="32"/>
      <c r="F81" s="32"/>
      <c r="G81" s="39"/>
      <c r="H81" s="32"/>
      <c r="I81" s="33"/>
      <c r="J81" s="33"/>
      <c r="K81" s="41"/>
      <c r="L81" s="41"/>
      <c r="M81" s="41"/>
      <c r="N81" s="41"/>
      <c r="O81" s="41"/>
      <c r="P81" s="22">
        <f t="shared" si="27"/>
        <v>0</v>
      </c>
      <c r="Q81" s="22"/>
      <c r="R81" s="23"/>
    </row>
    <row r="82" spans="1:20" s="19" customFormat="1" ht="25.8" x14ac:dyDescent="0.3">
      <c r="A82" s="30"/>
      <c r="B82" s="33" t="s">
        <v>120</v>
      </c>
      <c r="C82" s="32" t="s">
        <v>41</v>
      </c>
      <c r="D82" s="38">
        <v>1</v>
      </c>
      <c r="E82" s="39">
        <v>1</v>
      </c>
      <c r="F82" s="39">
        <v>12000</v>
      </c>
      <c r="G82" s="39">
        <f>R82/E82</f>
        <v>8734</v>
      </c>
      <c r="H82" s="39">
        <v>12000</v>
      </c>
      <c r="I82" s="40">
        <v>12000</v>
      </c>
      <c r="J82" s="40">
        <f>E82*I82</f>
        <v>12000</v>
      </c>
      <c r="K82" s="41">
        <f t="shared" si="23"/>
        <v>1440</v>
      </c>
      <c r="L82" s="41">
        <f t="shared" si="24"/>
        <v>10560</v>
      </c>
      <c r="M82" s="41">
        <f t="shared" si="25"/>
        <v>856</v>
      </c>
      <c r="N82" s="41">
        <f t="shared" si="26"/>
        <v>9704</v>
      </c>
      <c r="O82" s="41">
        <f t="shared" ref="O82:O83" si="31">SUM(G82-(T82*5%))</f>
        <v>8297.2999999999993</v>
      </c>
      <c r="P82" s="22">
        <f t="shared" si="27"/>
        <v>8297.2999999999993</v>
      </c>
      <c r="Q82" s="22">
        <f t="shared" si="28"/>
        <v>970</v>
      </c>
      <c r="R82" s="23">
        <f t="shared" si="29"/>
        <v>8734</v>
      </c>
      <c r="T82" s="19">
        <v>8734</v>
      </c>
    </row>
    <row r="83" spans="1:20" s="19" customFormat="1" ht="25.8" x14ac:dyDescent="0.3">
      <c r="A83" s="30"/>
      <c r="B83" s="33" t="s">
        <v>100</v>
      </c>
      <c r="C83" s="32" t="s">
        <v>41</v>
      </c>
      <c r="D83" s="38">
        <v>6</v>
      </c>
      <c r="E83" s="39">
        <v>8</v>
      </c>
      <c r="F83" s="39">
        <v>8700</v>
      </c>
      <c r="G83" s="39">
        <f>R83/E83</f>
        <v>6331.625</v>
      </c>
      <c r="H83" s="39">
        <v>8700</v>
      </c>
      <c r="I83" s="40">
        <v>8700</v>
      </c>
      <c r="J83" s="40">
        <f>E83*I83</f>
        <v>69600</v>
      </c>
      <c r="K83" s="41">
        <f t="shared" si="23"/>
        <v>8352</v>
      </c>
      <c r="L83" s="41">
        <f t="shared" si="24"/>
        <v>61248</v>
      </c>
      <c r="M83" s="41">
        <f t="shared" si="25"/>
        <v>4967</v>
      </c>
      <c r="N83" s="41">
        <f t="shared" si="26"/>
        <v>56281</v>
      </c>
      <c r="O83" s="41">
        <f t="shared" si="31"/>
        <v>6015.0437499999998</v>
      </c>
      <c r="P83" s="22">
        <f t="shared" si="27"/>
        <v>48120.35</v>
      </c>
      <c r="Q83" s="22">
        <f t="shared" si="28"/>
        <v>5628</v>
      </c>
      <c r="R83" s="23">
        <f t="shared" si="29"/>
        <v>50653</v>
      </c>
      <c r="T83" s="19">
        <v>6331.625</v>
      </c>
    </row>
    <row r="84" spans="1:20" s="19" customFormat="1" ht="51.6" x14ac:dyDescent="0.3">
      <c r="A84" s="34" t="s">
        <v>121</v>
      </c>
      <c r="B84" s="36" t="s">
        <v>233</v>
      </c>
      <c r="C84" s="32"/>
      <c r="D84" s="38"/>
      <c r="E84" s="32"/>
      <c r="F84" s="32"/>
      <c r="G84" s="39"/>
      <c r="H84" s="32"/>
      <c r="I84" s="33"/>
      <c r="J84" s="33"/>
      <c r="K84" s="41"/>
      <c r="L84" s="41"/>
      <c r="M84" s="41"/>
      <c r="N84" s="41"/>
      <c r="O84" s="41"/>
      <c r="P84" s="22">
        <f t="shared" si="27"/>
        <v>0</v>
      </c>
      <c r="Q84" s="22"/>
      <c r="R84" s="23"/>
    </row>
    <row r="85" spans="1:20" s="19" customFormat="1" ht="77.400000000000006" x14ac:dyDescent="0.3">
      <c r="A85" s="30" t="s">
        <v>122</v>
      </c>
      <c r="B85" s="36" t="s">
        <v>123</v>
      </c>
      <c r="C85" s="32"/>
      <c r="D85" s="38"/>
      <c r="E85" s="32"/>
      <c r="F85" s="32"/>
      <c r="G85" s="39"/>
      <c r="H85" s="32"/>
      <c r="I85" s="33"/>
      <c r="J85" s="33"/>
      <c r="K85" s="41"/>
      <c r="L85" s="41"/>
      <c r="M85" s="41"/>
      <c r="N85" s="41"/>
      <c r="O85" s="41"/>
      <c r="P85" s="22">
        <f t="shared" si="27"/>
        <v>0</v>
      </c>
      <c r="Q85" s="22"/>
      <c r="R85" s="23"/>
    </row>
    <row r="86" spans="1:20" s="19" customFormat="1" ht="25.8" x14ac:dyDescent="0.3">
      <c r="A86" s="30"/>
      <c r="B86" s="33" t="s">
        <v>124</v>
      </c>
      <c r="C86" s="32" t="s">
        <v>30</v>
      </c>
      <c r="D86" s="38">
        <v>400</v>
      </c>
      <c r="E86" s="39">
        <v>500</v>
      </c>
      <c r="F86" s="39">
        <v>1050</v>
      </c>
      <c r="G86" s="39">
        <f>R86/E86</f>
        <v>764.15800000000002</v>
      </c>
      <c r="H86" s="39">
        <v>1050</v>
      </c>
      <c r="I86" s="40">
        <v>1050</v>
      </c>
      <c r="J86" s="40">
        <f>E86*I86</f>
        <v>525000</v>
      </c>
      <c r="K86" s="41">
        <f t="shared" si="23"/>
        <v>63000</v>
      </c>
      <c r="L86" s="41">
        <f t="shared" si="24"/>
        <v>462000</v>
      </c>
      <c r="M86" s="41">
        <f t="shared" si="25"/>
        <v>37468</v>
      </c>
      <c r="N86" s="41">
        <f t="shared" si="26"/>
        <v>424532</v>
      </c>
      <c r="O86" s="41">
        <f t="shared" ref="O86" si="32">SUM(G86-(T86*5%))</f>
        <v>725.95010000000002</v>
      </c>
      <c r="P86" s="22">
        <f t="shared" si="27"/>
        <v>362975.05</v>
      </c>
      <c r="Q86" s="22">
        <f t="shared" si="28"/>
        <v>42453</v>
      </c>
      <c r="R86" s="23">
        <f t="shared" si="29"/>
        <v>382079</v>
      </c>
      <c r="T86" s="19">
        <v>764.15800000000002</v>
      </c>
    </row>
    <row r="87" spans="1:20" s="19" customFormat="1" ht="25.8" x14ac:dyDescent="0.3">
      <c r="A87" s="30" t="s">
        <v>125</v>
      </c>
      <c r="B87" s="36" t="s">
        <v>126</v>
      </c>
      <c r="C87" s="32"/>
      <c r="D87" s="38"/>
      <c r="E87" s="32"/>
      <c r="F87" s="32"/>
      <c r="G87" s="39"/>
      <c r="H87" s="32"/>
      <c r="I87" s="33"/>
      <c r="J87" s="33"/>
      <c r="K87" s="41"/>
      <c r="L87" s="41"/>
      <c r="M87" s="41"/>
      <c r="N87" s="41"/>
      <c r="O87" s="41"/>
      <c r="P87" s="22">
        <f t="shared" si="27"/>
        <v>0</v>
      </c>
      <c r="Q87" s="22"/>
      <c r="R87" s="23"/>
    </row>
    <row r="88" spans="1:20" s="19" customFormat="1" ht="25.8" x14ac:dyDescent="0.3">
      <c r="A88" s="30"/>
      <c r="B88" s="33" t="s">
        <v>127</v>
      </c>
      <c r="C88" s="32" t="s">
        <v>30</v>
      </c>
      <c r="D88" s="38">
        <v>20</v>
      </c>
      <c r="E88" s="39">
        <v>25</v>
      </c>
      <c r="F88" s="39">
        <v>1720</v>
      </c>
      <c r="G88" s="39">
        <f t="shared" ref="G88:G93" si="33">R88/E88</f>
        <v>1251.76</v>
      </c>
      <c r="H88" s="39">
        <v>1720</v>
      </c>
      <c r="I88" s="40">
        <v>1720</v>
      </c>
      <c r="J88" s="40">
        <f t="shared" ref="J88:J93" si="34">E88*I88</f>
        <v>43000</v>
      </c>
      <c r="K88" s="41">
        <f t="shared" si="23"/>
        <v>5160</v>
      </c>
      <c r="L88" s="41">
        <f t="shared" si="24"/>
        <v>37840</v>
      </c>
      <c r="M88" s="41">
        <f t="shared" si="25"/>
        <v>3069</v>
      </c>
      <c r="N88" s="41">
        <f t="shared" si="26"/>
        <v>34771</v>
      </c>
      <c r="O88" s="41">
        <f t="shared" ref="O88:O93" si="35">SUM(G88-(T88*5%))</f>
        <v>1189.172</v>
      </c>
      <c r="P88" s="22">
        <f t="shared" si="27"/>
        <v>29729.3</v>
      </c>
      <c r="Q88" s="22">
        <f t="shared" si="28"/>
        <v>3477</v>
      </c>
      <c r="R88" s="23">
        <f t="shared" si="29"/>
        <v>31294</v>
      </c>
      <c r="T88" s="19">
        <v>1251.76</v>
      </c>
    </row>
    <row r="89" spans="1:20" s="19" customFormat="1" ht="25.8" x14ac:dyDescent="0.3">
      <c r="A89" s="30"/>
      <c r="B89" s="33" t="s">
        <v>128</v>
      </c>
      <c r="C89" s="32" t="s">
        <v>30</v>
      </c>
      <c r="D89" s="38">
        <v>200</v>
      </c>
      <c r="E89" s="39">
        <v>250</v>
      </c>
      <c r="F89" s="39">
        <v>1440</v>
      </c>
      <c r="G89" s="39">
        <f t="shared" si="33"/>
        <v>1047.9880000000001</v>
      </c>
      <c r="H89" s="39">
        <v>1440</v>
      </c>
      <c r="I89" s="40">
        <v>1440</v>
      </c>
      <c r="J89" s="40">
        <f t="shared" si="34"/>
        <v>360000</v>
      </c>
      <c r="K89" s="41">
        <f t="shared" si="23"/>
        <v>43200</v>
      </c>
      <c r="L89" s="41">
        <f t="shared" si="24"/>
        <v>316800</v>
      </c>
      <c r="M89" s="41">
        <f t="shared" si="25"/>
        <v>25692</v>
      </c>
      <c r="N89" s="41">
        <f t="shared" si="26"/>
        <v>291108</v>
      </c>
      <c r="O89" s="41">
        <f t="shared" si="35"/>
        <v>995.58860000000004</v>
      </c>
      <c r="P89" s="22">
        <f t="shared" si="27"/>
        <v>248897.15000000002</v>
      </c>
      <c r="Q89" s="22">
        <f t="shared" si="28"/>
        <v>29111</v>
      </c>
      <c r="R89" s="23">
        <f t="shared" si="29"/>
        <v>261997</v>
      </c>
      <c r="T89" s="19">
        <v>1047.9880000000001</v>
      </c>
    </row>
    <row r="90" spans="1:20" s="19" customFormat="1" ht="25.8" x14ac:dyDescent="0.3">
      <c r="A90" s="30"/>
      <c r="B90" s="33" t="s">
        <v>129</v>
      </c>
      <c r="C90" s="32" t="s">
        <v>30</v>
      </c>
      <c r="D90" s="38">
        <v>600</v>
      </c>
      <c r="E90" s="39">
        <v>750</v>
      </c>
      <c r="F90" s="39">
        <v>900</v>
      </c>
      <c r="G90" s="39">
        <f t="shared" si="33"/>
        <v>654.99199999999996</v>
      </c>
      <c r="H90" s="39">
        <v>900</v>
      </c>
      <c r="I90" s="40">
        <v>900</v>
      </c>
      <c r="J90" s="40">
        <f t="shared" si="34"/>
        <v>675000</v>
      </c>
      <c r="K90" s="41">
        <f t="shared" si="23"/>
        <v>81000</v>
      </c>
      <c r="L90" s="41">
        <f t="shared" si="24"/>
        <v>594000</v>
      </c>
      <c r="M90" s="41">
        <f t="shared" si="25"/>
        <v>48173</v>
      </c>
      <c r="N90" s="41">
        <f t="shared" si="26"/>
        <v>545827</v>
      </c>
      <c r="O90" s="41">
        <f t="shared" si="35"/>
        <v>622.24239999999998</v>
      </c>
      <c r="P90" s="22">
        <f t="shared" si="27"/>
        <v>466681.8</v>
      </c>
      <c r="Q90" s="22">
        <f t="shared" si="28"/>
        <v>54583</v>
      </c>
      <c r="R90" s="23">
        <f t="shared" si="29"/>
        <v>491244</v>
      </c>
      <c r="T90" s="19">
        <v>654.99199999999996</v>
      </c>
    </row>
    <row r="91" spans="1:20" s="19" customFormat="1" ht="25.8" x14ac:dyDescent="0.3">
      <c r="A91" s="30"/>
      <c r="B91" s="33" t="s">
        <v>130</v>
      </c>
      <c r="C91" s="32" t="s">
        <v>30</v>
      </c>
      <c r="D91" s="38">
        <v>450</v>
      </c>
      <c r="E91" s="39">
        <v>563</v>
      </c>
      <c r="F91" s="39">
        <v>687</v>
      </c>
      <c r="G91" s="39">
        <f t="shared" si="33"/>
        <v>499.97690941385434</v>
      </c>
      <c r="H91" s="39">
        <v>687</v>
      </c>
      <c r="I91" s="40">
        <v>687</v>
      </c>
      <c r="J91" s="40">
        <f t="shared" si="34"/>
        <v>386781</v>
      </c>
      <c r="K91" s="41">
        <f t="shared" si="23"/>
        <v>46414</v>
      </c>
      <c r="L91" s="41">
        <f t="shared" si="24"/>
        <v>340367</v>
      </c>
      <c r="M91" s="41">
        <f t="shared" si="25"/>
        <v>27604</v>
      </c>
      <c r="N91" s="41">
        <f t="shared" si="26"/>
        <v>312763</v>
      </c>
      <c r="O91" s="41">
        <f t="shared" si="35"/>
        <v>474.9780639431616</v>
      </c>
      <c r="P91" s="22">
        <f t="shared" si="27"/>
        <v>267412.64999999997</v>
      </c>
      <c r="Q91" s="22">
        <f t="shared" si="28"/>
        <v>31276</v>
      </c>
      <c r="R91" s="23">
        <f t="shared" si="29"/>
        <v>281487</v>
      </c>
      <c r="T91" s="19">
        <v>499.97690941385434</v>
      </c>
    </row>
    <row r="92" spans="1:20" s="19" customFormat="1" ht="25.8" x14ac:dyDescent="0.3">
      <c r="A92" s="30"/>
      <c r="B92" s="33" t="s">
        <v>131</v>
      </c>
      <c r="C92" s="32" t="s">
        <v>30</v>
      </c>
      <c r="D92" s="38">
        <v>200</v>
      </c>
      <c r="E92" s="39">
        <v>250</v>
      </c>
      <c r="F92" s="39">
        <v>490</v>
      </c>
      <c r="G92" s="39">
        <f t="shared" si="33"/>
        <v>356.60399999999998</v>
      </c>
      <c r="H92" s="39">
        <v>490</v>
      </c>
      <c r="I92" s="40">
        <v>490</v>
      </c>
      <c r="J92" s="40">
        <f t="shared" si="34"/>
        <v>122500</v>
      </c>
      <c r="K92" s="41">
        <f t="shared" si="23"/>
        <v>14700</v>
      </c>
      <c r="L92" s="41">
        <f t="shared" si="24"/>
        <v>107800</v>
      </c>
      <c r="M92" s="41">
        <f t="shared" si="25"/>
        <v>8743</v>
      </c>
      <c r="N92" s="41">
        <f t="shared" si="26"/>
        <v>99057</v>
      </c>
      <c r="O92" s="41">
        <f t="shared" si="35"/>
        <v>338.77379999999999</v>
      </c>
      <c r="P92" s="22">
        <f t="shared" si="27"/>
        <v>84693.45</v>
      </c>
      <c r="Q92" s="22">
        <f t="shared" si="28"/>
        <v>9906</v>
      </c>
      <c r="R92" s="23">
        <f t="shared" si="29"/>
        <v>89151</v>
      </c>
      <c r="T92" s="19">
        <v>356.60399999999998</v>
      </c>
    </row>
    <row r="93" spans="1:20" s="19" customFormat="1" ht="25.8" x14ac:dyDescent="0.3">
      <c r="A93" s="30"/>
      <c r="B93" s="33" t="s">
        <v>132</v>
      </c>
      <c r="C93" s="32" t="s">
        <v>30</v>
      </c>
      <c r="D93" s="38">
        <v>80</v>
      </c>
      <c r="E93" s="39">
        <v>100</v>
      </c>
      <c r="F93" s="39">
        <v>330</v>
      </c>
      <c r="G93" s="39">
        <f t="shared" si="33"/>
        <v>240.16</v>
      </c>
      <c r="H93" s="39">
        <v>330</v>
      </c>
      <c r="I93" s="40">
        <v>330</v>
      </c>
      <c r="J93" s="40">
        <f t="shared" si="34"/>
        <v>33000</v>
      </c>
      <c r="K93" s="41">
        <f t="shared" si="23"/>
        <v>3960</v>
      </c>
      <c r="L93" s="41">
        <f t="shared" si="24"/>
        <v>29040</v>
      </c>
      <c r="M93" s="41">
        <f t="shared" si="25"/>
        <v>2355</v>
      </c>
      <c r="N93" s="41">
        <f t="shared" si="26"/>
        <v>26685</v>
      </c>
      <c r="O93" s="41">
        <f t="shared" si="35"/>
        <v>228.15199999999999</v>
      </c>
      <c r="P93" s="22">
        <f t="shared" si="27"/>
        <v>22815.199999999997</v>
      </c>
      <c r="Q93" s="22">
        <f t="shared" si="28"/>
        <v>2669</v>
      </c>
      <c r="R93" s="23">
        <f t="shared" si="29"/>
        <v>24016</v>
      </c>
      <c r="T93" s="19">
        <v>240.16</v>
      </c>
    </row>
    <row r="94" spans="1:20" s="19" customFormat="1" ht="25.8" x14ac:dyDescent="0.3">
      <c r="A94" s="30" t="s">
        <v>133</v>
      </c>
      <c r="B94" s="36" t="s">
        <v>134</v>
      </c>
      <c r="C94" s="32"/>
      <c r="D94" s="38"/>
      <c r="E94" s="32"/>
      <c r="F94" s="32"/>
      <c r="G94" s="39"/>
      <c r="H94" s="32"/>
      <c r="I94" s="33"/>
      <c r="J94" s="33"/>
      <c r="K94" s="41"/>
      <c r="L94" s="41"/>
      <c r="M94" s="41"/>
      <c r="N94" s="41"/>
      <c r="O94" s="41"/>
      <c r="P94" s="22">
        <f t="shared" si="27"/>
        <v>0</v>
      </c>
      <c r="Q94" s="22"/>
      <c r="R94" s="23"/>
    </row>
    <row r="95" spans="1:20" s="19" customFormat="1" ht="25.8" x14ac:dyDescent="0.3">
      <c r="A95" s="30"/>
      <c r="B95" s="33" t="s">
        <v>135</v>
      </c>
      <c r="C95" s="32" t="s">
        <v>41</v>
      </c>
      <c r="D95" s="38">
        <v>1</v>
      </c>
      <c r="E95" s="39">
        <v>1</v>
      </c>
      <c r="F95" s="39">
        <v>43000</v>
      </c>
      <c r="G95" s="39">
        <f>R95/E95</f>
        <v>31294</v>
      </c>
      <c r="H95" s="39">
        <v>43000</v>
      </c>
      <c r="I95" s="40">
        <v>43000</v>
      </c>
      <c r="J95" s="40">
        <f>E95*I95</f>
        <v>43000</v>
      </c>
      <c r="K95" s="41">
        <f t="shared" si="23"/>
        <v>5160</v>
      </c>
      <c r="L95" s="41">
        <f t="shared" si="24"/>
        <v>37840</v>
      </c>
      <c r="M95" s="41">
        <f t="shared" si="25"/>
        <v>3069</v>
      </c>
      <c r="N95" s="41">
        <f t="shared" si="26"/>
        <v>34771</v>
      </c>
      <c r="O95" s="41">
        <f t="shared" ref="O95:O96" si="36">SUM(G95-(T95*5%))</f>
        <v>29729.3</v>
      </c>
      <c r="P95" s="22">
        <f t="shared" si="27"/>
        <v>29729.3</v>
      </c>
      <c r="Q95" s="22">
        <f t="shared" si="28"/>
        <v>3477</v>
      </c>
      <c r="R95" s="23">
        <f t="shared" si="29"/>
        <v>31294</v>
      </c>
      <c r="T95" s="19">
        <v>31294</v>
      </c>
    </row>
    <row r="96" spans="1:20" s="19" customFormat="1" ht="25.8" x14ac:dyDescent="0.3">
      <c r="A96" s="30" t="s">
        <v>136</v>
      </c>
      <c r="B96" s="33" t="s">
        <v>137</v>
      </c>
      <c r="C96" s="32" t="s">
        <v>30</v>
      </c>
      <c r="D96" s="38">
        <v>10</v>
      </c>
      <c r="E96" s="39">
        <v>13</v>
      </c>
      <c r="F96" s="39">
        <v>687</v>
      </c>
      <c r="G96" s="39">
        <f>R96/E96</f>
        <v>500</v>
      </c>
      <c r="H96" s="39">
        <v>687</v>
      </c>
      <c r="I96" s="40">
        <v>687</v>
      </c>
      <c r="J96" s="40">
        <f>E96*I96</f>
        <v>8931</v>
      </c>
      <c r="K96" s="41">
        <f t="shared" si="23"/>
        <v>1072</v>
      </c>
      <c r="L96" s="41">
        <f t="shared" si="24"/>
        <v>7859</v>
      </c>
      <c r="M96" s="41">
        <f t="shared" si="25"/>
        <v>637</v>
      </c>
      <c r="N96" s="41">
        <f t="shared" si="26"/>
        <v>7222</v>
      </c>
      <c r="O96" s="41">
        <f t="shared" si="36"/>
        <v>475</v>
      </c>
      <c r="P96" s="22">
        <f t="shared" si="27"/>
        <v>6175</v>
      </c>
      <c r="Q96" s="22">
        <f t="shared" si="28"/>
        <v>722</v>
      </c>
      <c r="R96" s="23">
        <f t="shared" si="29"/>
        <v>6500</v>
      </c>
      <c r="T96" s="19">
        <v>500</v>
      </c>
    </row>
    <row r="97" spans="1:20" s="19" customFormat="1" ht="25.8" x14ac:dyDescent="0.3">
      <c r="A97" s="30" t="s">
        <v>138</v>
      </c>
      <c r="B97" s="36" t="s">
        <v>139</v>
      </c>
      <c r="C97" s="32"/>
      <c r="D97" s="38"/>
      <c r="E97" s="32"/>
      <c r="F97" s="32"/>
      <c r="G97" s="39"/>
      <c r="H97" s="32"/>
      <c r="I97" s="33"/>
      <c r="J97" s="33"/>
      <c r="K97" s="41"/>
      <c r="L97" s="41"/>
      <c r="M97" s="41"/>
      <c r="N97" s="41"/>
      <c r="O97" s="41"/>
      <c r="P97" s="22">
        <f t="shared" si="27"/>
        <v>0</v>
      </c>
      <c r="Q97" s="22"/>
      <c r="R97" s="23"/>
    </row>
    <row r="98" spans="1:20" s="19" customFormat="1" ht="25.8" x14ac:dyDescent="0.3">
      <c r="A98" s="30"/>
      <c r="B98" s="33" t="s">
        <v>140</v>
      </c>
      <c r="C98" s="32" t="s">
        <v>41</v>
      </c>
      <c r="D98" s="38">
        <v>4</v>
      </c>
      <c r="E98" s="39">
        <v>5</v>
      </c>
      <c r="F98" s="39">
        <v>22000</v>
      </c>
      <c r="G98" s="39">
        <f>R98/E98</f>
        <v>16011</v>
      </c>
      <c r="H98" s="39">
        <v>22000</v>
      </c>
      <c r="I98" s="40">
        <v>22000</v>
      </c>
      <c r="J98" s="40">
        <f>E98*I98</f>
        <v>110000</v>
      </c>
      <c r="K98" s="41">
        <f t="shared" si="23"/>
        <v>13200</v>
      </c>
      <c r="L98" s="41">
        <f t="shared" si="24"/>
        <v>96800</v>
      </c>
      <c r="M98" s="41">
        <f t="shared" si="25"/>
        <v>7850</v>
      </c>
      <c r="N98" s="41">
        <f t="shared" si="26"/>
        <v>88950</v>
      </c>
      <c r="O98" s="41">
        <f t="shared" ref="O98" si="37">SUM(G98-(T98*5%))</f>
        <v>15210.45</v>
      </c>
      <c r="P98" s="22">
        <f t="shared" si="27"/>
        <v>76052.25</v>
      </c>
      <c r="Q98" s="22">
        <f t="shared" si="28"/>
        <v>8895</v>
      </c>
      <c r="R98" s="23">
        <f t="shared" si="29"/>
        <v>80055</v>
      </c>
      <c r="T98" s="19">
        <v>16011</v>
      </c>
    </row>
    <row r="99" spans="1:20" s="19" customFormat="1" ht="25.8" x14ac:dyDescent="0.3">
      <c r="A99" s="30" t="s">
        <v>141</v>
      </c>
      <c r="B99" s="33" t="s">
        <v>142</v>
      </c>
      <c r="C99" s="32"/>
      <c r="D99" s="38"/>
      <c r="E99" s="32"/>
      <c r="F99" s="32"/>
      <c r="G99" s="39"/>
      <c r="H99" s="32"/>
      <c r="I99" s="33"/>
      <c r="J99" s="33"/>
      <c r="K99" s="41"/>
      <c r="L99" s="41"/>
      <c r="M99" s="41"/>
      <c r="N99" s="41"/>
      <c r="O99" s="41"/>
      <c r="P99" s="22">
        <f t="shared" si="27"/>
        <v>0</v>
      </c>
      <c r="Q99" s="22"/>
      <c r="R99" s="23"/>
    </row>
    <row r="100" spans="1:20" s="19" customFormat="1" ht="25.8" x14ac:dyDescent="0.3">
      <c r="A100" s="30"/>
      <c r="B100" s="33" t="s">
        <v>143</v>
      </c>
      <c r="C100" s="32" t="s">
        <v>41</v>
      </c>
      <c r="D100" s="38">
        <v>4</v>
      </c>
      <c r="E100" s="39">
        <v>5</v>
      </c>
      <c r="F100" s="39">
        <v>6600</v>
      </c>
      <c r="G100" s="39">
        <f>R100/E100</f>
        <v>4803.2</v>
      </c>
      <c r="H100" s="39">
        <v>6600</v>
      </c>
      <c r="I100" s="40">
        <v>6600</v>
      </c>
      <c r="J100" s="40">
        <f>E100*I100</f>
        <v>33000</v>
      </c>
      <c r="K100" s="41">
        <f t="shared" si="23"/>
        <v>3960</v>
      </c>
      <c r="L100" s="41">
        <f t="shared" si="24"/>
        <v>29040</v>
      </c>
      <c r="M100" s="41">
        <f t="shared" si="25"/>
        <v>2355</v>
      </c>
      <c r="N100" s="41">
        <f t="shared" si="26"/>
        <v>26685</v>
      </c>
      <c r="O100" s="41">
        <f t="shared" ref="O100:O101" si="38">SUM(G100-(T100*5%))</f>
        <v>4563.04</v>
      </c>
      <c r="P100" s="22">
        <f t="shared" si="27"/>
        <v>22815.200000000001</v>
      </c>
      <c r="Q100" s="22">
        <f t="shared" si="28"/>
        <v>2669</v>
      </c>
      <c r="R100" s="23">
        <f t="shared" si="29"/>
        <v>24016</v>
      </c>
      <c r="T100" s="19">
        <v>4803.2</v>
      </c>
    </row>
    <row r="101" spans="1:20" s="19" customFormat="1" ht="25.8" x14ac:dyDescent="0.3">
      <c r="A101" s="30" t="s">
        <v>144</v>
      </c>
      <c r="B101" s="36" t="s">
        <v>145</v>
      </c>
      <c r="C101" s="32" t="s">
        <v>41</v>
      </c>
      <c r="D101" s="38">
        <v>16</v>
      </c>
      <c r="E101" s="39">
        <v>20</v>
      </c>
      <c r="F101" s="39">
        <v>8000</v>
      </c>
      <c r="G101" s="39">
        <f>R101/E101</f>
        <v>5822.15</v>
      </c>
      <c r="H101" s="39">
        <v>8000</v>
      </c>
      <c r="I101" s="40">
        <v>8000</v>
      </c>
      <c r="J101" s="40">
        <f>E101*I101</f>
        <v>160000</v>
      </c>
      <c r="K101" s="41">
        <f t="shared" si="23"/>
        <v>19200</v>
      </c>
      <c r="L101" s="41">
        <f t="shared" si="24"/>
        <v>140800</v>
      </c>
      <c r="M101" s="41">
        <f t="shared" si="25"/>
        <v>11419</v>
      </c>
      <c r="N101" s="41">
        <f t="shared" si="26"/>
        <v>129381</v>
      </c>
      <c r="O101" s="41">
        <f t="shared" si="38"/>
        <v>5531.0424999999996</v>
      </c>
      <c r="P101" s="22">
        <f t="shared" si="27"/>
        <v>110620.84999999999</v>
      </c>
      <c r="Q101" s="22">
        <f t="shared" si="28"/>
        <v>12938</v>
      </c>
      <c r="R101" s="23">
        <f t="shared" si="29"/>
        <v>116443</v>
      </c>
      <c r="T101" s="19">
        <v>5822.15</v>
      </c>
    </row>
    <row r="102" spans="1:20" s="19" customFormat="1" ht="25.8" x14ac:dyDescent="0.3">
      <c r="A102" s="34" t="s">
        <v>146</v>
      </c>
      <c r="B102" s="44" t="s">
        <v>147</v>
      </c>
      <c r="C102" s="32"/>
      <c r="D102" s="38"/>
      <c r="E102" s="32"/>
      <c r="F102" s="32"/>
      <c r="G102" s="39"/>
      <c r="H102" s="32"/>
      <c r="I102" s="33"/>
      <c r="J102" s="33"/>
      <c r="K102" s="41"/>
      <c r="L102" s="41"/>
      <c r="M102" s="41"/>
      <c r="N102" s="41"/>
      <c r="O102" s="41"/>
      <c r="P102" s="22">
        <f t="shared" si="27"/>
        <v>0</v>
      </c>
      <c r="Q102" s="22"/>
      <c r="R102" s="23"/>
    </row>
    <row r="103" spans="1:20" s="19" customFormat="1" ht="51.6" x14ac:dyDescent="0.3">
      <c r="A103" s="30"/>
      <c r="B103" s="36" t="s">
        <v>234</v>
      </c>
      <c r="C103" s="32"/>
      <c r="D103" s="38"/>
      <c r="E103" s="32"/>
      <c r="F103" s="32"/>
      <c r="G103" s="39"/>
      <c r="H103" s="32"/>
      <c r="I103" s="33"/>
      <c r="J103" s="33"/>
      <c r="K103" s="41"/>
      <c r="L103" s="41"/>
      <c r="M103" s="41"/>
      <c r="N103" s="41"/>
      <c r="O103" s="41"/>
      <c r="P103" s="22">
        <f t="shared" si="27"/>
        <v>0</v>
      </c>
      <c r="Q103" s="22"/>
      <c r="R103" s="23"/>
    </row>
    <row r="104" spans="1:20" s="19" customFormat="1" ht="25.8" x14ac:dyDescent="0.3">
      <c r="A104" s="30" t="s">
        <v>148</v>
      </c>
      <c r="B104" s="36" t="s">
        <v>149</v>
      </c>
      <c r="C104" s="32"/>
      <c r="D104" s="38"/>
      <c r="E104" s="32"/>
      <c r="F104" s="32"/>
      <c r="G104" s="39"/>
      <c r="H104" s="32"/>
      <c r="I104" s="33"/>
      <c r="J104" s="33"/>
      <c r="K104" s="41"/>
      <c r="L104" s="41"/>
      <c r="M104" s="41"/>
      <c r="N104" s="41"/>
      <c r="O104" s="41"/>
      <c r="P104" s="22">
        <f t="shared" si="27"/>
        <v>0</v>
      </c>
      <c r="Q104" s="22"/>
      <c r="R104" s="23"/>
    </row>
    <row r="105" spans="1:20" s="19" customFormat="1" ht="25.8" x14ac:dyDescent="0.3">
      <c r="A105" s="30"/>
      <c r="B105" s="33" t="s">
        <v>150</v>
      </c>
      <c r="C105" s="32" t="s">
        <v>30</v>
      </c>
      <c r="D105" s="38">
        <v>10</v>
      </c>
      <c r="E105" s="39">
        <v>13</v>
      </c>
      <c r="F105" s="39">
        <v>1450</v>
      </c>
      <c r="G105" s="39">
        <f>R105/E105</f>
        <v>1055.3076923076924</v>
      </c>
      <c r="H105" s="39">
        <v>1450</v>
      </c>
      <c r="I105" s="40">
        <v>1450</v>
      </c>
      <c r="J105" s="40">
        <f>E105*I105</f>
        <v>18850</v>
      </c>
      <c r="K105" s="41">
        <f t="shared" si="23"/>
        <v>2262</v>
      </c>
      <c r="L105" s="41">
        <f t="shared" si="24"/>
        <v>16588</v>
      </c>
      <c r="M105" s="41">
        <f t="shared" si="25"/>
        <v>1345</v>
      </c>
      <c r="N105" s="41">
        <f t="shared" si="26"/>
        <v>15243</v>
      </c>
      <c r="O105" s="41">
        <f t="shared" ref="O105:O108" si="39">SUM(G105-(T105*5%))</f>
        <v>1002.5423076923078</v>
      </c>
      <c r="P105" s="22">
        <f t="shared" si="27"/>
        <v>13033.050000000001</v>
      </c>
      <c r="Q105" s="22">
        <f t="shared" si="28"/>
        <v>1524</v>
      </c>
      <c r="R105" s="23">
        <f t="shared" si="29"/>
        <v>13719</v>
      </c>
      <c r="T105" s="19">
        <v>1055.3076923076924</v>
      </c>
    </row>
    <row r="106" spans="1:20" s="19" customFormat="1" ht="25.8" x14ac:dyDescent="0.3">
      <c r="A106" s="30"/>
      <c r="B106" s="33" t="s">
        <v>151</v>
      </c>
      <c r="C106" s="32" t="s">
        <v>30</v>
      </c>
      <c r="D106" s="38">
        <v>750</v>
      </c>
      <c r="E106" s="39">
        <v>938</v>
      </c>
      <c r="F106" s="39">
        <v>2188</v>
      </c>
      <c r="G106" s="39">
        <f>R106/E106</f>
        <v>1592.358208955224</v>
      </c>
      <c r="H106" s="39">
        <v>2188</v>
      </c>
      <c r="I106" s="40">
        <v>2188</v>
      </c>
      <c r="J106" s="40">
        <f>E106*I106</f>
        <v>2052344</v>
      </c>
      <c r="K106" s="41">
        <f t="shared" si="23"/>
        <v>246281</v>
      </c>
      <c r="L106" s="41">
        <f t="shared" si="24"/>
        <v>1806063</v>
      </c>
      <c r="M106" s="41">
        <f t="shared" si="25"/>
        <v>146472</v>
      </c>
      <c r="N106" s="41">
        <f t="shared" si="26"/>
        <v>1659591</v>
      </c>
      <c r="O106" s="41">
        <f t="shared" si="39"/>
        <v>1512.7402985074627</v>
      </c>
      <c r="P106" s="22">
        <f t="shared" si="27"/>
        <v>1418950.4000000001</v>
      </c>
      <c r="Q106" s="22">
        <f t="shared" si="28"/>
        <v>165959</v>
      </c>
      <c r="R106" s="23">
        <f t="shared" si="29"/>
        <v>1493632</v>
      </c>
      <c r="T106" s="19">
        <v>1592.358208955224</v>
      </c>
    </row>
    <row r="107" spans="1:20" s="19" customFormat="1" ht="25.8" x14ac:dyDescent="0.3">
      <c r="A107" s="30"/>
      <c r="B107" s="33" t="s">
        <v>152</v>
      </c>
      <c r="C107" s="32" t="s">
        <v>30</v>
      </c>
      <c r="D107" s="38">
        <v>75</v>
      </c>
      <c r="E107" s="39">
        <v>94</v>
      </c>
      <c r="F107" s="39">
        <v>4017</v>
      </c>
      <c r="G107" s="39">
        <f>R107/E107</f>
        <v>2923.4468085106382</v>
      </c>
      <c r="H107" s="39">
        <v>4017</v>
      </c>
      <c r="I107" s="40">
        <v>4017</v>
      </c>
      <c r="J107" s="40">
        <f>E107*I107</f>
        <v>377598</v>
      </c>
      <c r="K107" s="41">
        <f t="shared" si="23"/>
        <v>45312</v>
      </c>
      <c r="L107" s="41">
        <f t="shared" si="24"/>
        <v>332286</v>
      </c>
      <c r="M107" s="41">
        <f t="shared" si="25"/>
        <v>26948</v>
      </c>
      <c r="N107" s="41">
        <f t="shared" si="26"/>
        <v>305338</v>
      </c>
      <c r="O107" s="41">
        <f t="shared" si="39"/>
        <v>2777.2744680851065</v>
      </c>
      <c r="P107" s="22">
        <f t="shared" si="27"/>
        <v>261063.80000000002</v>
      </c>
      <c r="Q107" s="22">
        <f t="shared" si="28"/>
        <v>30534</v>
      </c>
      <c r="R107" s="23">
        <f t="shared" si="29"/>
        <v>274804</v>
      </c>
      <c r="T107" s="19">
        <v>2923.4468085106382</v>
      </c>
    </row>
    <row r="108" spans="1:20" s="19" customFormat="1" ht="25.8" x14ac:dyDescent="0.3">
      <c r="A108" s="30"/>
      <c r="B108" s="33" t="s">
        <v>153</v>
      </c>
      <c r="C108" s="32" t="s">
        <v>30</v>
      </c>
      <c r="D108" s="38">
        <v>100</v>
      </c>
      <c r="E108" s="39">
        <v>125</v>
      </c>
      <c r="F108" s="39">
        <v>5577</v>
      </c>
      <c r="G108" s="39">
        <f>R108/E108</f>
        <v>4058.768</v>
      </c>
      <c r="H108" s="39">
        <v>5577</v>
      </c>
      <c r="I108" s="40">
        <v>5577</v>
      </c>
      <c r="J108" s="40">
        <f>E108*I108</f>
        <v>697125</v>
      </c>
      <c r="K108" s="41">
        <f t="shared" si="23"/>
        <v>83655</v>
      </c>
      <c r="L108" s="41">
        <f t="shared" si="24"/>
        <v>613470</v>
      </c>
      <c r="M108" s="41">
        <f t="shared" si="25"/>
        <v>49752</v>
      </c>
      <c r="N108" s="41">
        <f t="shared" si="26"/>
        <v>563718</v>
      </c>
      <c r="O108" s="41">
        <f t="shared" si="39"/>
        <v>3855.8296</v>
      </c>
      <c r="P108" s="22">
        <f t="shared" si="27"/>
        <v>481978.7</v>
      </c>
      <c r="Q108" s="22">
        <f t="shared" si="28"/>
        <v>56372</v>
      </c>
      <c r="R108" s="23">
        <f t="shared" si="29"/>
        <v>507346</v>
      </c>
      <c r="T108" s="19">
        <v>4058.768</v>
      </c>
    </row>
    <row r="109" spans="1:20" s="19" customFormat="1" ht="51.6" x14ac:dyDescent="0.3">
      <c r="A109" s="30"/>
      <c r="B109" s="36" t="s">
        <v>235</v>
      </c>
      <c r="C109" s="32"/>
      <c r="D109" s="38"/>
      <c r="E109" s="32"/>
      <c r="F109" s="32"/>
      <c r="G109" s="39"/>
      <c r="H109" s="32"/>
      <c r="I109" s="33"/>
      <c r="J109" s="33"/>
      <c r="K109" s="41"/>
      <c r="L109" s="41"/>
      <c r="M109" s="41"/>
      <c r="N109" s="41"/>
      <c r="O109" s="41"/>
      <c r="P109" s="22">
        <f t="shared" si="27"/>
        <v>0</v>
      </c>
      <c r="Q109" s="22"/>
      <c r="R109" s="23"/>
    </row>
    <row r="110" spans="1:20" s="19" customFormat="1" ht="25.8" x14ac:dyDescent="0.3">
      <c r="A110" s="30" t="s">
        <v>154</v>
      </c>
      <c r="B110" s="36" t="s">
        <v>155</v>
      </c>
      <c r="C110" s="32"/>
      <c r="D110" s="38"/>
      <c r="E110" s="32"/>
      <c r="F110" s="32"/>
      <c r="G110" s="39"/>
      <c r="H110" s="32"/>
      <c r="I110" s="33"/>
      <c r="J110" s="33"/>
      <c r="K110" s="41"/>
      <c r="L110" s="41"/>
      <c r="M110" s="41"/>
      <c r="N110" s="41"/>
      <c r="O110" s="41"/>
      <c r="P110" s="22">
        <f t="shared" si="27"/>
        <v>0</v>
      </c>
      <c r="Q110" s="22"/>
      <c r="R110" s="23"/>
    </row>
    <row r="111" spans="1:20" s="19" customFormat="1" ht="25.8" x14ac:dyDescent="0.3">
      <c r="A111" s="30"/>
      <c r="B111" s="33" t="s">
        <v>156</v>
      </c>
      <c r="C111" s="32" t="s">
        <v>41</v>
      </c>
      <c r="D111" s="38">
        <v>11</v>
      </c>
      <c r="E111" s="39">
        <v>14</v>
      </c>
      <c r="F111" s="39">
        <v>30000</v>
      </c>
      <c r="G111" s="39">
        <f>R111/E111</f>
        <v>21833</v>
      </c>
      <c r="H111" s="39">
        <v>30000</v>
      </c>
      <c r="I111" s="40">
        <v>30000</v>
      </c>
      <c r="J111" s="40">
        <f>E111*I111</f>
        <v>420000</v>
      </c>
      <c r="K111" s="41">
        <f t="shared" si="23"/>
        <v>50400</v>
      </c>
      <c r="L111" s="41">
        <f t="shared" si="24"/>
        <v>369600</v>
      </c>
      <c r="M111" s="41">
        <f t="shared" si="25"/>
        <v>29975</v>
      </c>
      <c r="N111" s="41">
        <f t="shared" si="26"/>
        <v>339625</v>
      </c>
      <c r="O111" s="41">
        <f t="shared" ref="O111:O112" si="40">SUM(G111-(T111*5%))</f>
        <v>20741.349999999999</v>
      </c>
      <c r="P111" s="22">
        <f t="shared" si="27"/>
        <v>290378.89999999997</v>
      </c>
      <c r="Q111" s="22">
        <f t="shared" si="28"/>
        <v>33963</v>
      </c>
      <c r="R111" s="23">
        <f t="shared" si="29"/>
        <v>305662</v>
      </c>
      <c r="T111" s="19">
        <v>21833</v>
      </c>
    </row>
    <row r="112" spans="1:20" s="19" customFormat="1" ht="25.8" x14ac:dyDescent="0.3">
      <c r="A112" s="30"/>
      <c r="B112" s="33" t="s">
        <v>157</v>
      </c>
      <c r="C112" s="32" t="s">
        <v>41</v>
      </c>
      <c r="D112" s="38">
        <v>1</v>
      </c>
      <c r="E112" s="39">
        <v>1</v>
      </c>
      <c r="F112" s="39">
        <v>55000</v>
      </c>
      <c r="G112" s="39">
        <f>R112/E112</f>
        <v>40027</v>
      </c>
      <c r="H112" s="39">
        <v>55000</v>
      </c>
      <c r="I112" s="40">
        <v>55000</v>
      </c>
      <c r="J112" s="40">
        <f>E112*I112</f>
        <v>55000</v>
      </c>
      <c r="K112" s="41">
        <f t="shared" si="23"/>
        <v>6600</v>
      </c>
      <c r="L112" s="41">
        <f t="shared" si="24"/>
        <v>48400</v>
      </c>
      <c r="M112" s="41">
        <f t="shared" si="25"/>
        <v>3925</v>
      </c>
      <c r="N112" s="41">
        <f t="shared" si="26"/>
        <v>44475</v>
      </c>
      <c r="O112" s="41">
        <f t="shared" si="40"/>
        <v>38025.65</v>
      </c>
      <c r="P112" s="22">
        <f t="shared" si="27"/>
        <v>38025.65</v>
      </c>
      <c r="Q112" s="22">
        <f t="shared" si="28"/>
        <v>4448</v>
      </c>
      <c r="R112" s="23">
        <f t="shared" si="29"/>
        <v>40027</v>
      </c>
      <c r="T112" s="19">
        <v>40027</v>
      </c>
    </row>
    <row r="113" spans="1:20" s="19" customFormat="1" ht="51.6" x14ac:dyDescent="0.3">
      <c r="A113" s="30"/>
      <c r="B113" s="36" t="s">
        <v>236</v>
      </c>
      <c r="C113" s="32"/>
      <c r="D113" s="38"/>
      <c r="E113" s="32"/>
      <c r="F113" s="32"/>
      <c r="G113" s="39"/>
      <c r="H113" s="32"/>
      <c r="I113" s="33"/>
      <c r="J113" s="33"/>
      <c r="K113" s="41"/>
      <c r="L113" s="41"/>
      <c r="M113" s="41"/>
      <c r="N113" s="41"/>
      <c r="O113" s="41"/>
      <c r="P113" s="22">
        <f t="shared" si="27"/>
        <v>0</v>
      </c>
      <c r="Q113" s="22"/>
      <c r="R113" s="23"/>
    </row>
    <row r="114" spans="1:20" s="19" customFormat="1" ht="77.400000000000006" x14ac:dyDescent="0.3">
      <c r="A114" s="30" t="s">
        <v>158</v>
      </c>
      <c r="B114" s="36" t="s">
        <v>159</v>
      </c>
      <c r="C114" s="32"/>
      <c r="D114" s="38"/>
      <c r="E114" s="32"/>
      <c r="F114" s="32"/>
      <c r="G114" s="39"/>
      <c r="H114" s="32"/>
      <c r="I114" s="33"/>
      <c r="J114" s="33"/>
      <c r="K114" s="41"/>
      <c r="L114" s="41"/>
      <c r="M114" s="41"/>
      <c r="N114" s="41"/>
      <c r="O114" s="41"/>
      <c r="P114" s="22">
        <f t="shared" si="27"/>
        <v>0</v>
      </c>
      <c r="Q114" s="22"/>
      <c r="R114" s="23"/>
    </row>
    <row r="115" spans="1:20" s="19" customFormat="1" ht="25.8" x14ac:dyDescent="0.3">
      <c r="A115" s="30"/>
      <c r="B115" s="33" t="s">
        <v>160</v>
      </c>
      <c r="C115" s="32" t="s">
        <v>57</v>
      </c>
      <c r="D115" s="38">
        <v>18</v>
      </c>
      <c r="E115" s="39">
        <v>23</v>
      </c>
      <c r="F115" s="39">
        <v>80000</v>
      </c>
      <c r="G115" s="39">
        <f>R115/E115</f>
        <v>58221.521739130432</v>
      </c>
      <c r="H115" s="39">
        <v>80000</v>
      </c>
      <c r="I115" s="40">
        <v>80000</v>
      </c>
      <c r="J115" s="40">
        <f>E115*I115</f>
        <v>1840000</v>
      </c>
      <c r="K115" s="41">
        <f t="shared" si="23"/>
        <v>220800</v>
      </c>
      <c r="L115" s="41">
        <f t="shared" si="24"/>
        <v>1619200</v>
      </c>
      <c r="M115" s="41">
        <f t="shared" si="25"/>
        <v>131317</v>
      </c>
      <c r="N115" s="41">
        <f t="shared" si="26"/>
        <v>1487883</v>
      </c>
      <c r="O115" s="41">
        <f t="shared" ref="O115:O116" si="41">SUM(G115-(T115*5%))</f>
        <v>55310.445652173912</v>
      </c>
      <c r="P115" s="22">
        <f t="shared" si="27"/>
        <v>1272140.25</v>
      </c>
      <c r="Q115" s="22">
        <f t="shared" si="28"/>
        <v>148788</v>
      </c>
      <c r="R115" s="23">
        <f t="shared" si="29"/>
        <v>1339095</v>
      </c>
      <c r="T115" s="19">
        <v>58221.521739130432</v>
      </c>
    </row>
    <row r="116" spans="1:20" s="19" customFormat="1" ht="25.8" x14ac:dyDescent="0.3">
      <c r="A116" s="30"/>
      <c r="B116" s="33" t="s">
        <v>157</v>
      </c>
      <c r="C116" s="32" t="s">
        <v>57</v>
      </c>
      <c r="D116" s="38">
        <v>1</v>
      </c>
      <c r="E116" s="39">
        <v>1</v>
      </c>
      <c r="F116" s="39">
        <v>65000</v>
      </c>
      <c r="G116" s="39">
        <f>R116/E116</f>
        <v>47305</v>
      </c>
      <c r="H116" s="39">
        <v>65000</v>
      </c>
      <c r="I116" s="40">
        <v>65000</v>
      </c>
      <c r="J116" s="40">
        <f>E116*I116</f>
        <v>65000</v>
      </c>
      <c r="K116" s="41">
        <f t="shared" si="23"/>
        <v>7800</v>
      </c>
      <c r="L116" s="41">
        <f t="shared" si="24"/>
        <v>57200</v>
      </c>
      <c r="M116" s="41">
        <f t="shared" si="25"/>
        <v>4639</v>
      </c>
      <c r="N116" s="41">
        <f t="shared" si="26"/>
        <v>52561</v>
      </c>
      <c r="O116" s="41">
        <f t="shared" si="41"/>
        <v>44939.75</v>
      </c>
      <c r="P116" s="22">
        <f t="shared" si="27"/>
        <v>44939.75</v>
      </c>
      <c r="Q116" s="22">
        <f t="shared" si="28"/>
        <v>5256</v>
      </c>
      <c r="R116" s="23">
        <f t="shared" si="29"/>
        <v>47305</v>
      </c>
      <c r="T116" s="19">
        <v>47305</v>
      </c>
    </row>
    <row r="117" spans="1:20" s="19" customFormat="1" ht="51.6" x14ac:dyDescent="0.3">
      <c r="A117" s="30"/>
      <c r="B117" s="36" t="s">
        <v>237</v>
      </c>
      <c r="C117" s="32"/>
      <c r="D117" s="38"/>
      <c r="E117" s="32"/>
      <c r="F117" s="32"/>
      <c r="G117" s="39"/>
      <c r="H117" s="32"/>
      <c r="I117" s="33"/>
      <c r="J117" s="33"/>
      <c r="K117" s="41"/>
      <c r="L117" s="41"/>
      <c r="M117" s="41"/>
      <c r="N117" s="41"/>
      <c r="O117" s="41"/>
      <c r="P117" s="22">
        <f t="shared" si="27"/>
        <v>0</v>
      </c>
      <c r="Q117" s="22"/>
      <c r="R117" s="23"/>
    </row>
    <row r="118" spans="1:20" s="19" customFormat="1" ht="25.8" x14ac:dyDescent="0.3">
      <c r="A118" s="30" t="s">
        <v>161</v>
      </c>
      <c r="B118" s="36" t="s">
        <v>162</v>
      </c>
      <c r="C118" s="32" t="s">
        <v>57</v>
      </c>
      <c r="D118" s="38">
        <v>1</v>
      </c>
      <c r="E118" s="39">
        <v>1</v>
      </c>
      <c r="F118" s="39">
        <v>120000</v>
      </c>
      <c r="G118" s="39">
        <f>R118/E118</f>
        <v>87332</v>
      </c>
      <c r="H118" s="39">
        <v>120000</v>
      </c>
      <c r="I118" s="40">
        <v>120000</v>
      </c>
      <c r="J118" s="40">
        <f>E118*I118</f>
        <v>120000</v>
      </c>
      <c r="K118" s="41">
        <f t="shared" si="23"/>
        <v>14400</v>
      </c>
      <c r="L118" s="41">
        <f t="shared" si="24"/>
        <v>105600</v>
      </c>
      <c r="M118" s="41">
        <f t="shared" si="25"/>
        <v>8564</v>
      </c>
      <c r="N118" s="41">
        <f t="shared" si="26"/>
        <v>97036</v>
      </c>
      <c r="O118" s="41">
        <f t="shared" ref="O118" si="42">SUM(G118-(T118*5%))</f>
        <v>82965.399999999994</v>
      </c>
      <c r="P118" s="22">
        <f t="shared" si="27"/>
        <v>82965.399999999994</v>
      </c>
      <c r="Q118" s="22">
        <f t="shared" si="28"/>
        <v>9704</v>
      </c>
      <c r="R118" s="23">
        <f t="shared" si="29"/>
        <v>87332</v>
      </c>
      <c r="T118" s="19">
        <v>87332</v>
      </c>
    </row>
    <row r="119" spans="1:20" s="19" customFormat="1" ht="51.6" x14ac:dyDescent="0.3">
      <c r="A119" s="34" t="s">
        <v>163</v>
      </c>
      <c r="B119" s="36" t="s">
        <v>238</v>
      </c>
      <c r="C119" s="32"/>
      <c r="D119" s="38"/>
      <c r="E119" s="32"/>
      <c r="F119" s="32"/>
      <c r="G119" s="39"/>
      <c r="H119" s="32"/>
      <c r="I119" s="33"/>
      <c r="J119" s="33"/>
      <c r="K119" s="41"/>
      <c r="L119" s="41"/>
      <c r="M119" s="41"/>
      <c r="N119" s="41"/>
      <c r="O119" s="41"/>
      <c r="P119" s="22">
        <f t="shared" si="27"/>
        <v>0</v>
      </c>
      <c r="Q119" s="22"/>
      <c r="R119" s="23"/>
    </row>
    <row r="120" spans="1:20" s="19" customFormat="1" ht="25.8" x14ac:dyDescent="0.3">
      <c r="A120" s="30" t="s">
        <v>164</v>
      </c>
      <c r="B120" s="33" t="s">
        <v>165</v>
      </c>
      <c r="C120" s="32" t="s">
        <v>166</v>
      </c>
      <c r="D120" s="38">
        <v>4</v>
      </c>
      <c r="E120" s="39">
        <v>5</v>
      </c>
      <c r="F120" s="39">
        <v>11900</v>
      </c>
      <c r="G120" s="39">
        <f>R120/E120</f>
        <v>8660.6</v>
      </c>
      <c r="H120" s="39">
        <v>11900</v>
      </c>
      <c r="I120" s="40">
        <v>11900</v>
      </c>
      <c r="J120" s="40">
        <f>E120*I120</f>
        <v>59500</v>
      </c>
      <c r="K120" s="41">
        <f t="shared" si="23"/>
        <v>7140</v>
      </c>
      <c r="L120" s="41">
        <f t="shared" si="24"/>
        <v>52360</v>
      </c>
      <c r="M120" s="41">
        <f t="shared" si="25"/>
        <v>4246</v>
      </c>
      <c r="N120" s="41">
        <f t="shared" si="26"/>
        <v>48114</v>
      </c>
      <c r="O120" s="41">
        <f t="shared" ref="O120:O122" si="43">SUM(G120-(T120*5%))</f>
        <v>8227.57</v>
      </c>
      <c r="P120" s="22">
        <f t="shared" si="27"/>
        <v>41137.85</v>
      </c>
      <c r="Q120" s="22">
        <f t="shared" si="28"/>
        <v>4811</v>
      </c>
      <c r="R120" s="23">
        <f t="shared" si="29"/>
        <v>43303</v>
      </c>
      <c r="T120" s="19">
        <v>8660.6</v>
      </c>
    </row>
    <row r="121" spans="1:20" s="19" customFormat="1" ht="25.8" x14ac:dyDescent="0.3">
      <c r="A121" s="30" t="s">
        <v>167</v>
      </c>
      <c r="B121" s="33" t="s">
        <v>168</v>
      </c>
      <c r="C121" s="32" t="s">
        <v>166</v>
      </c>
      <c r="D121" s="38">
        <v>26</v>
      </c>
      <c r="E121" s="39">
        <v>33</v>
      </c>
      <c r="F121" s="39">
        <v>6900</v>
      </c>
      <c r="G121" s="39">
        <f>R121/E121</f>
        <v>5021.606060606061</v>
      </c>
      <c r="H121" s="39">
        <v>6900</v>
      </c>
      <c r="I121" s="40">
        <v>6900</v>
      </c>
      <c r="J121" s="40">
        <f>E121*I121</f>
        <v>227700</v>
      </c>
      <c r="K121" s="41">
        <f t="shared" si="23"/>
        <v>27324</v>
      </c>
      <c r="L121" s="41">
        <f t="shared" si="24"/>
        <v>200376</v>
      </c>
      <c r="M121" s="41">
        <f t="shared" si="25"/>
        <v>16250</v>
      </c>
      <c r="N121" s="41">
        <f t="shared" si="26"/>
        <v>184126</v>
      </c>
      <c r="O121" s="41">
        <f t="shared" si="43"/>
        <v>4770.5257575757578</v>
      </c>
      <c r="P121" s="22">
        <f t="shared" si="27"/>
        <v>157427.35</v>
      </c>
      <c r="Q121" s="22">
        <f t="shared" si="28"/>
        <v>18413</v>
      </c>
      <c r="R121" s="23">
        <f t="shared" si="29"/>
        <v>165713</v>
      </c>
      <c r="T121" s="19">
        <v>5021.606060606061</v>
      </c>
    </row>
    <row r="122" spans="1:20" s="19" customFormat="1" ht="25.8" x14ac:dyDescent="0.3">
      <c r="A122" s="30" t="s">
        <v>169</v>
      </c>
      <c r="B122" s="33" t="s">
        <v>170</v>
      </c>
      <c r="C122" s="32" t="s">
        <v>166</v>
      </c>
      <c r="D122" s="38">
        <v>2</v>
      </c>
      <c r="E122" s="39">
        <v>3</v>
      </c>
      <c r="F122" s="39">
        <v>14400</v>
      </c>
      <c r="G122" s="39">
        <f>R122/E122</f>
        <v>10480</v>
      </c>
      <c r="H122" s="39">
        <v>14400</v>
      </c>
      <c r="I122" s="40">
        <v>14400</v>
      </c>
      <c r="J122" s="40">
        <f>E122*I122</f>
        <v>43200</v>
      </c>
      <c r="K122" s="41">
        <f t="shared" si="23"/>
        <v>5184</v>
      </c>
      <c r="L122" s="41">
        <f t="shared" si="24"/>
        <v>38016</v>
      </c>
      <c r="M122" s="41">
        <f t="shared" si="25"/>
        <v>3083</v>
      </c>
      <c r="N122" s="41">
        <f t="shared" si="26"/>
        <v>34933</v>
      </c>
      <c r="O122" s="41">
        <f t="shared" si="43"/>
        <v>9956</v>
      </c>
      <c r="P122" s="22">
        <f t="shared" si="27"/>
        <v>29868</v>
      </c>
      <c r="Q122" s="22">
        <f t="shared" si="28"/>
        <v>3493</v>
      </c>
      <c r="R122" s="23">
        <f t="shared" si="29"/>
        <v>31440</v>
      </c>
      <c r="T122" s="19">
        <v>10480</v>
      </c>
    </row>
    <row r="123" spans="1:20" s="19" customFormat="1" ht="51.6" x14ac:dyDescent="0.3">
      <c r="A123" s="30" t="s">
        <v>171</v>
      </c>
      <c r="B123" s="36" t="s">
        <v>172</v>
      </c>
      <c r="C123" s="32"/>
      <c r="D123" s="38"/>
      <c r="E123" s="32"/>
      <c r="F123" s="32"/>
      <c r="G123" s="39"/>
      <c r="H123" s="32"/>
      <c r="I123" s="33"/>
      <c r="J123" s="33"/>
      <c r="K123" s="41"/>
      <c r="L123" s="41"/>
      <c r="M123" s="41"/>
      <c r="N123" s="41"/>
      <c r="O123" s="41"/>
      <c r="P123" s="22">
        <f t="shared" si="27"/>
        <v>0</v>
      </c>
      <c r="Q123" s="22"/>
      <c r="R123" s="23"/>
    </row>
    <row r="124" spans="1:20" s="19" customFormat="1" ht="25.8" x14ac:dyDescent="0.3">
      <c r="A124" s="30"/>
      <c r="B124" s="33" t="s">
        <v>173</v>
      </c>
      <c r="C124" s="32" t="s">
        <v>30</v>
      </c>
      <c r="D124" s="38">
        <v>112</v>
      </c>
      <c r="E124" s="39">
        <v>140</v>
      </c>
      <c r="F124" s="39">
        <v>2100</v>
      </c>
      <c r="G124" s="39">
        <f>R124/E124</f>
        <v>1528.3142857142857</v>
      </c>
      <c r="H124" s="39">
        <v>2100</v>
      </c>
      <c r="I124" s="40">
        <v>2100</v>
      </c>
      <c r="J124" s="40">
        <f>E124*I124</f>
        <v>294000</v>
      </c>
      <c r="K124" s="41">
        <f t="shared" si="23"/>
        <v>35280</v>
      </c>
      <c r="L124" s="41">
        <f t="shared" si="24"/>
        <v>258720</v>
      </c>
      <c r="M124" s="41">
        <f t="shared" si="25"/>
        <v>20982</v>
      </c>
      <c r="N124" s="41">
        <f t="shared" si="26"/>
        <v>237738</v>
      </c>
      <c r="O124" s="41">
        <f t="shared" ref="O124:O127" si="44">SUM(G124-(T124*5%))</f>
        <v>1451.8985714285714</v>
      </c>
      <c r="P124" s="22">
        <f t="shared" si="27"/>
        <v>203265.8</v>
      </c>
      <c r="Q124" s="22">
        <f t="shared" si="28"/>
        <v>23774</v>
      </c>
      <c r="R124" s="23">
        <f t="shared" si="29"/>
        <v>213964</v>
      </c>
      <c r="T124" s="19">
        <v>1528.3142857142857</v>
      </c>
    </row>
    <row r="125" spans="1:20" s="19" customFormat="1" ht="25.8" x14ac:dyDescent="0.3">
      <c r="A125" s="30"/>
      <c r="B125" s="33" t="s">
        <v>174</v>
      </c>
      <c r="C125" s="32" t="s">
        <v>30</v>
      </c>
      <c r="D125" s="38">
        <v>310</v>
      </c>
      <c r="E125" s="39">
        <v>388</v>
      </c>
      <c r="F125" s="39">
        <v>1600</v>
      </c>
      <c r="G125" s="39">
        <f>R125/E125</f>
        <v>1208.0953608247423</v>
      </c>
      <c r="H125" s="39">
        <v>1660</v>
      </c>
      <c r="I125" s="40">
        <v>1660</v>
      </c>
      <c r="J125" s="40">
        <f>E125*I125</f>
        <v>644080</v>
      </c>
      <c r="K125" s="41">
        <f t="shared" si="23"/>
        <v>77290</v>
      </c>
      <c r="L125" s="41">
        <f t="shared" si="24"/>
        <v>566790</v>
      </c>
      <c r="M125" s="41">
        <f t="shared" si="25"/>
        <v>45967</v>
      </c>
      <c r="N125" s="41">
        <f t="shared" si="26"/>
        <v>520823</v>
      </c>
      <c r="O125" s="41">
        <f t="shared" si="44"/>
        <v>1147.6905927835053</v>
      </c>
      <c r="P125" s="22">
        <f t="shared" si="27"/>
        <v>445303.95000000007</v>
      </c>
      <c r="Q125" s="22">
        <f t="shared" si="28"/>
        <v>52082</v>
      </c>
      <c r="R125" s="23">
        <f t="shared" si="29"/>
        <v>468741</v>
      </c>
      <c r="T125" s="19">
        <v>1208.0953608247423</v>
      </c>
    </row>
    <row r="126" spans="1:20" s="19" customFormat="1" ht="25.8" x14ac:dyDescent="0.3">
      <c r="A126" s="30"/>
      <c r="B126" s="33" t="s">
        <v>175</v>
      </c>
      <c r="C126" s="32" t="s">
        <v>30</v>
      </c>
      <c r="D126" s="38">
        <v>700</v>
      </c>
      <c r="E126" s="39">
        <v>875</v>
      </c>
      <c r="F126" s="39">
        <v>1310</v>
      </c>
      <c r="G126" s="39">
        <f>R126/E126</f>
        <v>953.37714285714287</v>
      </c>
      <c r="H126" s="39">
        <v>1310</v>
      </c>
      <c r="I126" s="40">
        <v>1310</v>
      </c>
      <c r="J126" s="40">
        <f>E126*I126</f>
        <v>1146250</v>
      </c>
      <c r="K126" s="41">
        <f t="shared" si="23"/>
        <v>137550</v>
      </c>
      <c r="L126" s="41">
        <f t="shared" si="24"/>
        <v>1008700</v>
      </c>
      <c r="M126" s="41">
        <f t="shared" si="25"/>
        <v>81806</v>
      </c>
      <c r="N126" s="41">
        <f t="shared" si="26"/>
        <v>926894</v>
      </c>
      <c r="O126" s="41">
        <f t="shared" si="44"/>
        <v>905.70828571428569</v>
      </c>
      <c r="P126" s="22">
        <f t="shared" si="27"/>
        <v>792494.75</v>
      </c>
      <c r="Q126" s="22">
        <f t="shared" si="28"/>
        <v>92689</v>
      </c>
      <c r="R126" s="23">
        <f t="shared" si="29"/>
        <v>834205</v>
      </c>
      <c r="T126" s="19">
        <v>953.37714285714287</v>
      </c>
    </row>
    <row r="127" spans="1:20" s="19" customFormat="1" ht="25.8" x14ac:dyDescent="0.3">
      <c r="A127" s="30" t="s">
        <v>176</v>
      </c>
      <c r="B127" s="36" t="s">
        <v>177</v>
      </c>
      <c r="C127" s="32" t="s">
        <v>166</v>
      </c>
      <c r="D127" s="45">
        <v>16</v>
      </c>
      <c r="E127" s="39">
        <v>20</v>
      </c>
      <c r="F127" s="39">
        <v>42500</v>
      </c>
      <c r="G127" s="39">
        <f>R127/E127</f>
        <v>30930.15</v>
      </c>
      <c r="H127" s="39">
        <v>42500</v>
      </c>
      <c r="I127" s="40">
        <v>42500</v>
      </c>
      <c r="J127" s="40">
        <f>E127*I127</f>
        <v>850000</v>
      </c>
      <c r="K127" s="41">
        <f t="shared" si="23"/>
        <v>102000</v>
      </c>
      <c r="L127" s="41">
        <f t="shared" si="24"/>
        <v>748000</v>
      </c>
      <c r="M127" s="41">
        <f t="shared" si="25"/>
        <v>60663</v>
      </c>
      <c r="N127" s="41">
        <f t="shared" si="26"/>
        <v>687337</v>
      </c>
      <c r="O127" s="41">
        <f t="shared" si="44"/>
        <v>29383.642500000002</v>
      </c>
      <c r="P127" s="22">
        <f t="shared" si="27"/>
        <v>587672.85000000009</v>
      </c>
      <c r="Q127" s="22">
        <f t="shared" si="28"/>
        <v>68734</v>
      </c>
      <c r="R127" s="23">
        <f t="shared" si="29"/>
        <v>618603</v>
      </c>
      <c r="T127" s="19">
        <v>30930.15</v>
      </c>
    </row>
    <row r="128" spans="1:20" s="19" customFormat="1" ht="51.6" x14ac:dyDescent="0.3">
      <c r="A128" s="34" t="s">
        <v>178</v>
      </c>
      <c r="B128" s="36" t="s">
        <v>239</v>
      </c>
      <c r="C128" s="32"/>
      <c r="D128" s="45"/>
      <c r="E128" s="32"/>
      <c r="F128" s="32"/>
      <c r="G128" s="39"/>
      <c r="H128" s="32"/>
      <c r="I128" s="33"/>
      <c r="J128" s="33"/>
      <c r="K128" s="41"/>
      <c r="L128" s="41"/>
      <c r="M128" s="41"/>
      <c r="N128" s="41"/>
      <c r="O128" s="41"/>
      <c r="P128" s="22">
        <f t="shared" si="27"/>
        <v>0</v>
      </c>
      <c r="Q128" s="22"/>
      <c r="R128" s="23"/>
    </row>
    <row r="129" spans="1:20" s="19" customFormat="1" ht="51.6" x14ac:dyDescent="0.3">
      <c r="A129" s="30" t="s">
        <v>179</v>
      </c>
      <c r="B129" s="36" t="s">
        <v>180</v>
      </c>
      <c r="C129" s="32"/>
      <c r="D129" s="45"/>
      <c r="E129" s="32"/>
      <c r="F129" s="32"/>
      <c r="G129" s="39"/>
      <c r="H129" s="32"/>
      <c r="I129" s="33"/>
      <c r="J129" s="33"/>
      <c r="K129" s="41"/>
      <c r="L129" s="41"/>
      <c r="M129" s="41"/>
      <c r="N129" s="41"/>
      <c r="O129" s="41"/>
      <c r="P129" s="22">
        <f t="shared" si="27"/>
        <v>0</v>
      </c>
      <c r="Q129" s="22"/>
      <c r="R129" s="23"/>
    </row>
    <row r="130" spans="1:20" s="19" customFormat="1" ht="25.8" x14ac:dyDescent="0.3">
      <c r="A130" s="30"/>
      <c r="B130" s="33" t="s">
        <v>150</v>
      </c>
      <c r="C130" s="32" t="s">
        <v>30</v>
      </c>
      <c r="D130" s="45">
        <v>800</v>
      </c>
      <c r="E130" s="39">
        <v>1000</v>
      </c>
      <c r="F130" s="39">
        <v>3500</v>
      </c>
      <c r="G130" s="39">
        <f>R130/E130</f>
        <v>2547.1909999999998</v>
      </c>
      <c r="H130" s="39">
        <v>3500</v>
      </c>
      <c r="I130" s="40">
        <v>3500</v>
      </c>
      <c r="J130" s="40">
        <f>E130*I130</f>
        <v>3500000</v>
      </c>
      <c r="K130" s="41">
        <f t="shared" si="23"/>
        <v>420000</v>
      </c>
      <c r="L130" s="41">
        <f t="shared" si="24"/>
        <v>3080000</v>
      </c>
      <c r="M130" s="41">
        <f t="shared" si="25"/>
        <v>249788</v>
      </c>
      <c r="N130" s="41">
        <f t="shared" si="26"/>
        <v>2830212</v>
      </c>
      <c r="O130" s="41">
        <f t="shared" ref="O130" si="45">SUM(G130-(T130*5%))</f>
        <v>2419.8314499999997</v>
      </c>
      <c r="P130" s="22">
        <f t="shared" si="27"/>
        <v>2419831.4499999997</v>
      </c>
      <c r="Q130" s="22">
        <f t="shared" si="28"/>
        <v>283021</v>
      </c>
      <c r="R130" s="23">
        <f t="shared" si="29"/>
        <v>2547191</v>
      </c>
      <c r="T130" s="19">
        <v>2547.1909999999998</v>
      </c>
    </row>
    <row r="131" spans="1:20" s="19" customFormat="1" ht="51.6" x14ac:dyDescent="0.3">
      <c r="A131" s="30" t="s">
        <v>181</v>
      </c>
      <c r="B131" s="36" t="s">
        <v>182</v>
      </c>
      <c r="C131" s="32"/>
      <c r="D131" s="45"/>
      <c r="E131" s="32"/>
      <c r="F131" s="32"/>
      <c r="G131" s="39"/>
      <c r="H131" s="32"/>
      <c r="I131" s="33"/>
      <c r="J131" s="33"/>
      <c r="K131" s="41"/>
      <c r="L131" s="41"/>
      <c r="M131" s="41"/>
      <c r="N131" s="41"/>
      <c r="O131" s="41"/>
      <c r="P131" s="22">
        <f t="shared" si="27"/>
        <v>0</v>
      </c>
      <c r="Q131" s="22"/>
      <c r="R131" s="23"/>
    </row>
    <row r="132" spans="1:20" s="19" customFormat="1" ht="25.8" x14ac:dyDescent="0.3">
      <c r="A132" s="30"/>
      <c r="B132" s="33" t="s">
        <v>150</v>
      </c>
      <c r="C132" s="32" t="s">
        <v>41</v>
      </c>
      <c r="D132" s="38">
        <v>3</v>
      </c>
      <c r="E132" s="39">
        <v>4</v>
      </c>
      <c r="F132" s="39">
        <v>92202</v>
      </c>
      <c r="G132" s="39">
        <f>R132/E132</f>
        <v>67101.75</v>
      </c>
      <c r="H132" s="39">
        <v>92202</v>
      </c>
      <c r="I132" s="40">
        <v>92202</v>
      </c>
      <c r="J132" s="40">
        <f>E132*I132</f>
        <v>368808</v>
      </c>
      <c r="K132" s="41">
        <f t="shared" si="23"/>
        <v>44257</v>
      </c>
      <c r="L132" s="41">
        <f t="shared" si="24"/>
        <v>324551</v>
      </c>
      <c r="M132" s="41">
        <f t="shared" si="25"/>
        <v>26321</v>
      </c>
      <c r="N132" s="41">
        <f t="shared" si="26"/>
        <v>298230</v>
      </c>
      <c r="O132" s="41">
        <f t="shared" ref="O132:O133" si="46">SUM(G132-(T132*5%))</f>
        <v>63746.662499999999</v>
      </c>
      <c r="P132" s="22">
        <f t="shared" si="27"/>
        <v>254986.65</v>
      </c>
      <c r="Q132" s="22">
        <f t="shared" si="28"/>
        <v>29823</v>
      </c>
      <c r="R132" s="23">
        <f t="shared" si="29"/>
        <v>268407</v>
      </c>
      <c r="T132" s="19">
        <v>67101.75</v>
      </c>
    </row>
    <row r="133" spans="1:20" s="19" customFormat="1" ht="25.8" x14ac:dyDescent="0.3">
      <c r="A133" s="30" t="s">
        <v>183</v>
      </c>
      <c r="B133" s="36" t="s">
        <v>184</v>
      </c>
      <c r="C133" s="32" t="s">
        <v>41</v>
      </c>
      <c r="D133" s="38">
        <v>1</v>
      </c>
      <c r="E133" s="39">
        <v>1</v>
      </c>
      <c r="F133" s="39">
        <v>70000</v>
      </c>
      <c r="G133" s="39">
        <f>R133/E133</f>
        <v>50944</v>
      </c>
      <c r="H133" s="39">
        <v>70000</v>
      </c>
      <c r="I133" s="40">
        <v>70000</v>
      </c>
      <c r="J133" s="40">
        <f>E133*I133</f>
        <v>70000</v>
      </c>
      <c r="K133" s="41">
        <f t="shared" si="23"/>
        <v>8400</v>
      </c>
      <c r="L133" s="41">
        <f t="shared" si="24"/>
        <v>61600</v>
      </c>
      <c r="M133" s="41">
        <f t="shared" si="25"/>
        <v>4996</v>
      </c>
      <c r="N133" s="41">
        <f t="shared" si="26"/>
        <v>56604</v>
      </c>
      <c r="O133" s="41">
        <f t="shared" si="46"/>
        <v>48396.800000000003</v>
      </c>
      <c r="P133" s="22">
        <f t="shared" si="27"/>
        <v>48396.800000000003</v>
      </c>
      <c r="Q133" s="22">
        <f t="shared" si="28"/>
        <v>5660</v>
      </c>
      <c r="R133" s="23">
        <f t="shared" si="29"/>
        <v>50944</v>
      </c>
      <c r="T133" s="19">
        <v>50944</v>
      </c>
    </row>
    <row r="134" spans="1:20" s="19" customFormat="1" ht="25.8" x14ac:dyDescent="0.3">
      <c r="A134" s="30"/>
      <c r="B134" s="36"/>
      <c r="C134" s="32"/>
      <c r="D134" s="38"/>
      <c r="E134" s="39"/>
      <c r="F134" s="39"/>
      <c r="G134" s="39"/>
      <c r="H134" s="39"/>
      <c r="I134" s="40"/>
      <c r="J134" s="40"/>
      <c r="K134" s="41"/>
      <c r="L134" s="41"/>
      <c r="M134" s="41"/>
      <c r="N134" s="41"/>
      <c r="O134" s="41"/>
      <c r="P134" s="22">
        <f t="shared" si="27"/>
        <v>0</v>
      </c>
      <c r="Q134" s="22"/>
      <c r="R134" s="23"/>
    </row>
    <row r="135" spans="1:20" s="19" customFormat="1" ht="25.8" x14ac:dyDescent="0.3">
      <c r="A135" s="30"/>
      <c r="B135" s="46" t="s">
        <v>185</v>
      </c>
      <c r="C135" s="47"/>
      <c r="D135" s="38"/>
      <c r="E135" s="32"/>
      <c r="F135" s="32"/>
      <c r="G135" s="39"/>
      <c r="H135" s="32"/>
      <c r="I135" s="47"/>
      <c r="J135" s="48"/>
      <c r="K135" s="41"/>
      <c r="L135" s="41"/>
      <c r="M135" s="41"/>
      <c r="N135" s="41"/>
      <c r="O135" s="41"/>
      <c r="P135" s="22">
        <f t="shared" si="27"/>
        <v>0</v>
      </c>
      <c r="Q135" s="22"/>
      <c r="R135" s="23"/>
    </row>
    <row r="136" spans="1:20" s="19" customFormat="1" ht="25.8" x14ac:dyDescent="0.3">
      <c r="A136" s="30"/>
      <c r="B136" s="31" t="s">
        <v>186</v>
      </c>
      <c r="C136" s="32"/>
      <c r="D136" s="38"/>
      <c r="E136" s="32"/>
      <c r="F136" s="32"/>
      <c r="G136" s="39"/>
      <c r="H136" s="32"/>
      <c r="I136" s="33"/>
      <c r="J136" s="33"/>
      <c r="K136" s="41"/>
      <c r="L136" s="41"/>
      <c r="M136" s="41"/>
      <c r="N136" s="41"/>
      <c r="O136" s="41"/>
      <c r="P136" s="22">
        <f t="shared" si="27"/>
        <v>0</v>
      </c>
      <c r="Q136" s="22"/>
      <c r="R136" s="23"/>
    </row>
    <row r="137" spans="1:20" s="19" customFormat="1" ht="25.8" x14ac:dyDescent="0.3">
      <c r="A137" s="30"/>
      <c r="B137" s="31" t="s">
        <v>187</v>
      </c>
      <c r="C137" s="32"/>
      <c r="D137" s="38"/>
      <c r="E137" s="32"/>
      <c r="F137" s="32"/>
      <c r="G137" s="39"/>
      <c r="H137" s="32"/>
      <c r="I137" s="33"/>
      <c r="J137" s="33"/>
      <c r="K137" s="41"/>
      <c r="L137" s="41"/>
      <c r="M137" s="41"/>
      <c r="N137" s="41"/>
      <c r="O137" s="41"/>
      <c r="P137" s="22">
        <f t="shared" si="27"/>
        <v>0</v>
      </c>
      <c r="Q137" s="22"/>
      <c r="R137" s="23"/>
    </row>
    <row r="138" spans="1:20" s="19" customFormat="1" ht="51.6" x14ac:dyDescent="0.3">
      <c r="A138" s="30"/>
      <c r="B138" s="36" t="s">
        <v>240</v>
      </c>
      <c r="C138" s="32"/>
      <c r="D138" s="38"/>
      <c r="E138" s="32"/>
      <c r="F138" s="32"/>
      <c r="G138" s="39"/>
      <c r="H138" s="32"/>
      <c r="I138" s="33"/>
      <c r="J138" s="33"/>
      <c r="K138" s="41"/>
      <c r="L138" s="41"/>
      <c r="M138" s="41"/>
      <c r="N138" s="41"/>
      <c r="O138" s="41"/>
      <c r="P138" s="22">
        <f t="shared" si="27"/>
        <v>0</v>
      </c>
      <c r="Q138" s="22"/>
      <c r="R138" s="23"/>
    </row>
    <row r="139" spans="1:20" s="19" customFormat="1" ht="77.400000000000006" x14ac:dyDescent="0.3">
      <c r="A139" s="30" t="s">
        <v>188</v>
      </c>
      <c r="B139" s="36" t="s">
        <v>189</v>
      </c>
      <c r="C139" s="32"/>
      <c r="D139" s="38"/>
      <c r="E139" s="32"/>
      <c r="F139" s="32"/>
      <c r="G139" s="39"/>
      <c r="H139" s="32"/>
      <c r="I139" s="33"/>
      <c r="J139" s="33"/>
      <c r="K139" s="41"/>
      <c r="L139" s="41"/>
      <c r="M139" s="41"/>
      <c r="N139" s="41"/>
      <c r="O139" s="41"/>
      <c r="P139" s="22">
        <f t="shared" si="27"/>
        <v>0</v>
      </c>
      <c r="Q139" s="22"/>
      <c r="R139" s="23"/>
    </row>
    <row r="140" spans="1:20" s="19" customFormat="1" ht="25.8" x14ac:dyDescent="0.3">
      <c r="A140" s="30"/>
      <c r="B140" s="33" t="s">
        <v>190</v>
      </c>
      <c r="C140" s="32" t="s">
        <v>191</v>
      </c>
      <c r="D140" s="38">
        <v>25</v>
      </c>
      <c r="E140" s="39">
        <v>31</v>
      </c>
      <c r="F140" s="39">
        <v>2270</v>
      </c>
      <c r="G140" s="39">
        <f>R140/E140</f>
        <v>2452.5806451612902</v>
      </c>
      <c r="H140" s="39">
        <v>3370</v>
      </c>
      <c r="I140" s="40">
        <v>3370</v>
      </c>
      <c r="J140" s="40">
        <f>E140*I140</f>
        <v>104470</v>
      </c>
      <c r="K140" s="41">
        <f t="shared" si="23"/>
        <v>12536</v>
      </c>
      <c r="L140" s="41">
        <f t="shared" si="24"/>
        <v>91934</v>
      </c>
      <c r="M140" s="41">
        <f t="shared" si="25"/>
        <v>7456</v>
      </c>
      <c r="N140" s="41">
        <f t="shared" si="26"/>
        <v>84478</v>
      </c>
      <c r="O140" s="41">
        <f t="shared" ref="O140:O142" si="47">SUM(G140-(T140*5%))</f>
        <v>2329.9516129032259</v>
      </c>
      <c r="P140" s="22">
        <f t="shared" si="27"/>
        <v>72228.5</v>
      </c>
      <c r="Q140" s="22">
        <f t="shared" si="28"/>
        <v>8448</v>
      </c>
      <c r="R140" s="23">
        <f t="shared" si="29"/>
        <v>76030</v>
      </c>
      <c r="T140" s="19">
        <v>2452.5806451612902</v>
      </c>
    </row>
    <row r="141" spans="1:20" s="19" customFormat="1" ht="25.8" x14ac:dyDescent="0.3">
      <c r="A141" s="30"/>
      <c r="B141" s="33" t="s">
        <v>192</v>
      </c>
      <c r="C141" s="32" t="s">
        <v>191</v>
      </c>
      <c r="D141" s="45">
        <v>95</v>
      </c>
      <c r="E141" s="39">
        <v>119</v>
      </c>
      <c r="F141" s="39">
        <v>2100</v>
      </c>
      <c r="G141" s="39">
        <f>R141/E141</f>
        <v>1528.3109243697479</v>
      </c>
      <c r="H141" s="39">
        <v>2100</v>
      </c>
      <c r="I141" s="40">
        <v>2100</v>
      </c>
      <c r="J141" s="40">
        <f>E141*I141</f>
        <v>249900</v>
      </c>
      <c r="K141" s="41">
        <f t="shared" ref="K141:K173" si="48">+ROUND(J141*12%,0)</f>
        <v>29988</v>
      </c>
      <c r="L141" s="41">
        <f t="shared" ref="L141:L173" si="49">+J141-K141</f>
        <v>219912</v>
      </c>
      <c r="M141" s="41">
        <f t="shared" ref="M141:M173" si="50">+ROUND(L141*8.11%,0)</f>
        <v>17835</v>
      </c>
      <c r="N141" s="41">
        <f t="shared" ref="N141:N173" si="51">+L141-M141</f>
        <v>202077</v>
      </c>
      <c r="O141" s="41">
        <f t="shared" si="47"/>
        <v>1451.8953781512605</v>
      </c>
      <c r="P141" s="22">
        <f t="shared" ref="P141:P173" si="52">O141*E141</f>
        <v>172775.55</v>
      </c>
      <c r="Q141" s="22">
        <f t="shared" ref="Q141:Q173" si="53">+ROUND(N141*10%,0)</f>
        <v>20208</v>
      </c>
      <c r="R141" s="23">
        <f t="shared" ref="R141:R173" si="54">+N141-Q141</f>
        <v>181869</v>
      </c>
      <c r="T141" s="19">
        <v>1528.3109243697479</v>
      </c>
    </row>
    <row r="142" spans="1:20" s="19" customFormat="1" ht="25.8" x14ac:dyDescent="0.3">
      <c r="A142" s="30"/>
      <c r="B142" s="33" t="s">
        <v>193</v>
      </c>
      <c r="C142" s="32" t="s">
        <v>191</v>
      </c>
      <c r="D142" s="45">
        <v>5</v>
      </c>
      <c r="E142" s="39">
        <v>6</v>
      </c>
      <c r="F142" s="39">
        <v>1310</v>
      </c>
      <c r="G142" s="39">
        <f>R142/E142</f>
        <v>953.33333333333337</v>
      </c>
      <c r="H142" s="39">
        <v>1310</v>
      </c>
      <c r="I142" s="33">
        <v>1310</v>
      </c>
      <c r="J142" s="40">
        <f>E142*I142</f>
        <v>7860</v>
      </c>
      <c r="K142" s="41">
        <f t="shared" si="48"/>
        <v>943</v>
      </c>
      <c r="L142" s="41">
        <f t="shared" si="49"/>
        <v>6917</v>
      </c>
      <c r="M142" s="41">
        <f t="shared" si="50"/>
        <v>561</v>
      </c>
      <c r="N142" s="41">
        <f t="shared" si="51"/>
        <v>6356</v>
      </c>
      <c r="O142" s="41">
        <f t="shared" si="47"/>
        <v>905.66666666666674</v>
      </c>
      <c r="P142" s="22">
        <f t="shared" si="52"/>
        <v>5434</v>
      </c>
      <c r="Q142" s="22">
        <f t="shared" si="53"/>
        <v>636</v>
      </c>
      <c r="R142" s="23">
        <f t="shared" si="54"/>
        <v>5720</v>
      </c>
      <c r="T142" s="19">
        <v>953.33333333333337</v>
      </c>
    </row>
    <row r="143" spans="1:20" s="19" customFormat="1" ht="51.6" x14ac:dyDescent="0.3">
      <c r="A143" s="30"/>
      <c r="B143" s="36" t="s">
        <v>241</v>
      </c>
      <c r="C143" s="32"/>
      <c r="D143" s="45"/>
      <c r="E143" s="32"/>
      <c r="F143" s="32"/>
      <c r="G143" s="39"/>
      <c r="H143" s="32"/>
      <c r="I143" s="33"/>
      <c r="J143" s="33"/>
      <c r="K143" s="41"/>
      <c r="L143" s="41"/>
      <c r="M143" s="41"/>
      <c r="N143" s="41"/>
      <c r="O143" s="41"/>
      <c r="P143" s="22">
        <f t="shared" si="52"/>
        <v>0</v>
      </c>
      <c r="Q143" s="22"/>
      <c r="R143" s="23"/>
    </row>
    <row r="144" spans="1:20" s="19" customFormat="1" ht="77.400000000000006" x14ac:dyDescent="0.3">
      <c r="A144" s="30" t="s">
        <v>194</v>
      </c>
      <c r="B144" s="36" t="s">
        <v>195</v>
      </c>
      <c r="C144" s="32"/>
      <c r="D144" s="45"/>
      <c r="E144" s="32"/>
      <c r="F144" s="32"/>
      <c r="G144" s="39"/>
      <c r="H144" s="32"/>
      <c r="I144" s="40"/>
      <c r="J144" s="33"/>
      <c r="K144" s="41"/>
      <c r="L144" s="41"/>
      <c r="M144" s="41"/>
      <c r="N144" s="41"/>
      <c r="O144" s="41"/>
      <c r="P144" s="22">
        <f t="shared" si="52"/>
        <v>0</v>
      </c>
      <c r="Q144" s="22"/>
      <c r="R144" s="23"/>
    </row>
    <row r="145" spans="1:20" s="19" customFormat="1" ht="25.8" x14ac:dyDescent="0.3">
      <c r="A145" s="30"/>
      <c r="B145" s="33" t="s">
        <v>196</v>
      </c>
      <c r="C145" s="32" t="s">
        <v>191</v>
      </c>
      <c r="D145" s="38">
        <v>100</v>
      </c>
      <c r="E145" s="39">
        <v>125</v>
      </c>
      <c r="F145" s="39">
        <v>1870</v>
      </c>
      <c r="G145" s="39">
        <f>R145/E145</f>
        <v>1360.9280000000001</v>
      </c>
      <c r="H145" s="39">
        <v>1870</v>
      </c>
      <c r="I145" s="33">
        <v>1870</v>
      </c>
      <c r="J145" s="40">
        <f>E145*I145</f>
        <v>233750</v>
      </c>
      <c r="K145" s="41">
        <f t="shared" si="48"/>
        <v>28050</v>
      </c>
      <c r="L145" s="41">
        <f t="shared" si="49"/>
        <v>205700</v>
      </c>
      <c r="M145" s="41">
        <f t="shared" si="50"/>
        <v>16682</v>
      </c>
      <c r="N145" s="41">
        <f t="shared" si="51"/>
        <v>189018</v>
      </c>
      <c r="O145" s="41">
        <f t="shared" ref="O145" si="55">SUM(G145-(T145*5%))</f>
        <v>1292.8816000000002</v>
      </c>
      <c r="P145" s="22">
        <f t="shared" si="52"/>
        <v>161610.20000000001</v>
      </c>
      <c r="Q145" s="22">
        <f t="shared" si="53"/>
        <v>18902</v>
      </c>
      <c r="R145" s="23">
        <f t="shared" si="54"/>
        <v>170116</v>
      </c>
      <c r="T145" s="19">
        <v>1360.9280000000001</v>
      </c>
    </row>
    <row r="146" spans="1:20" s="19" customFormat="1" ht="51.6" x14ac:dyDescent="0.3">
      <c r="A146" s="30"/>
      <c r="B146" s="36" t="s">
        <v>242</v>
      </c>
      <c r="C146" s="32"/>
      <c r="D146" s="38"/>
      <c r="E146" s="32"/>
      <c r="F146" s="32"/>
      <c r="G146" s="39"/>
      <c r="H146" s="32"/>
      <c r="I146" s="33"/>
      <c r="J146" s="33"/>
      <c r="K146" s="41"/>
      <c r="L146" s="41"/>
      <c r="M146" s="41"/>
      <c r="N146" s="41"/>
      <c r="O146" s="41"/>
      <c r="P146" s="22">
        <f t="shared" si="52"/>
        <v>0</v>
      </c>
      <c r="Q146" s="22"/>
      <c r="R146" s="23"/>
    </row>
    <row r="147" spans="1:20" s="19" customFormat="1" ht="51.6" x14ac:dyDescent="0.3">
      <c r="A147" s="30" t="s">
        <v>197</v>
      </c>
      <c r="B147" s="36" t="s">
        <v>198</v>
      </c>
      <c r="C147" s="32"/>
      <c r="D147" s="38"/>
      <c r="E147" s="32"/>
      <c r="F147" s="32"/>
      <c r="G147" s="39"/>
      <c r="H147" s="32"/>
      <c r="I147" s="40"/>
      <c r="J147" s="33"/>
      <c r="K147" s="41"/>
      <c r="L147" s="41"/>
      <c r="M147" s="41"/>
      <c r="N147" s="41"/>
      <c r="O147" s="41"/>
      <c r="P147" s="22">
        <f t="shared" si="52"/>
        <v>0</v>
      </c>
      <c r="Q147" s="22"/>
      <c r="R147" s="23"/>
    </row>
    <row r="148" spans="1:20" s="19" customFormat="1" ht="25.8" x14ac:dyDescent="0.3">
      <c r="A148" s="30"/>
      <c r="B148" s="33" t="s">
        <v>190</v>
      </c>
      <c r="C148" s="32" t="s">
        <v>199</v>
      </c>
      <c r="D148" s="38">
        <v>2</v>
      </c>
      <c r="E148" s="39">
        <v>3</v>
      </c>
      <c r="F148" s="39">
        <v>93202</v>
      </c>
      <c r="G148" s="39">
        <f>R148/E148</f>
        <v>67829.333333333328</v>
      </c>
      <c r="H148" s="39">
        <v>93202</v>
      </c>
      <c r="I148" s="40">
        <v>93202</v>
      </c>
      <c r="J148" s="40">
        <f>E148*I148</f>
        <v>279606</v>
      </c>
      <c r="K148" s="41">
        <f t="shared" si="48"/>
        <v>33553</v>
      </c>
      <c r="L148" s="41">
        <f t="shared" si="49"/>
        <v>246053</v>
      </c>
      <c r="M148" s="41">
        <f t="shared" si="50"/>
        <v>19955</v>
      </c>
      <c r="N148" s="41">
        <f t="shared" si="51"/>
        <v>226098</v>
      </c>
      <c r="O148" s="41">
        <f t="shared" ref="O148:O150" si="56">SUM(G148-(T148*5%))</f>
        <v>64437.866666666661</v>
      </c>
      <c r="P148" s="22">
        <f t="shared" si="52"/>
        <v>193313.59999999998</v>
      </c>
      <c r="Q148" s="22">
        <f t="shared" si="53"/>
        <v>22610</v>
      </c>
      <c r="R148" s="23">
        <f t="shared" si="54"/>
        <v>203488</v>
      </c>
      <c r="T148" s="19">
        <v>67829.333333333328</v>
      </c>
    </row>
    <row r="149" spans="1:20" s="19" customFormat="1" ht="25.8" x14ac:dyDescent="0.3">
      <c r="A149" s="30"/>
      <c r="B149" s="33" t="s">
        <v>192</v>
      </c>
      <c r="C149" s="32" t="s">
        <v>199</v>
      </c>
      <c r="D149" s="38">
        <v>7</v>
      </c>
      <c r="E149" s="39">
        <v>9</v>
      </c>
      <c r="F149" s="39">
        <v>52900</v>
      </c>
      <c r="G149" s="39">
        <f>R149/E149</f>
        <v>38499</v>
      </c>
      <c r="H149" s="39">
        <v>52900</v>
      </c>
      <c r="I149" s="40">
        <v>52900</v>
      </c>
      <c r="J149" s="40">
        <f>E149*I149</f>
        <v>476100</v>
      </c>
      <c r="K149" s="41">
        <f t="shared" si="48"/>
        <v>57132</v>
      </c>
      <c r="L149" s="41">
        <f t="shared" si="49"/>
        <v>418968</v>
      </c>
      <c r="M149" s="41">
        <f t="shared" si="50"/>
        <v>33978</v>
      </c>
      <c r="N149" s="41">
        <f t="shared" si="51"/>
        <v>384990</v>
      </c>
      <c r="O149" s="41">
        <f t="shared" si="56"/>
        <v>36574.050000000003</v>
      </c>
      <c r="P149" s="22">
        <f t="shared" si="52"/>
        <v>329166.45</v>
      </c>
      <c r="Q149" s="22">
        <f t="shared" si="53"/>
        <v>38499</v>
      </c>
      <c r="R149" s="23">
        <f t="shared" si="54"/>
        <v>346491</v>
      </c>
      <c r="T149" s="19">
        <v>38499</v>
      </c>
    </row>
    <row r="150" spans="1:20" s="19" customFormat="1" ht="25.8" x14ac:dyDescent="0.3">
      <c r="A150" s="30"/>
      <c r="B150" s="33" t="s">
        <v>193</v>
      </c>
      <c r="C150" s="32" t="s">
        <v>199</v>
      </c>
      <c r="D150" s="38">
        <v>1</v>
      </c>
      <c r="E150" s="39">
        <v>1</v>
      </c>
      <c r="F150" s="39">
        <v>31460</v>
      </c>
      <c r="G150" s="39">
        <f>R150/E150</f>
        <v>22896</v>
      </c>
      <c r="H150" s="39">
        <v>31460</v>
      </c>
      <c r="I150" s="33">
        <v>31460</v>
      </c>
      <c r="J150" s="40">
        <f>E150*I150</f>
        <v>31460</v>
      </c>
      <c r="K150" s="41">
        <f t="shared" si="48"/>
        <v>3775</v>
      </c>
      <c r="L150" s="41">
        <f t="shared" si="49"/>
        <v>27685</v>
      </c>
      <c r="M150" s="41">
        <f t="shared" si="50"/>
        <v>2245</v>
      </c>
      <c r="N150" s="41">
        <f t="shared" si="51"/>
        <v>25440</v>
      </c>
      <c r="O150" s="41">
        <f t="shared" si="56"/>
        <v>21751.200000000001</v>
      </c>
      <c r="P150" s="22">
        <f t="shared" si="52"/>
        <v>21751.200000000001</v>
      </c>
      <c r="Q150" s="22">
        <f t="shared" si="53"/>
        <v>2544</v>
      </c>
      <c r="R150" s="23">
        <f t="shared" si="54"/>
        <v>22896</v>
      </c>
      <c r="T150" s="19">
        <v>22896</v>
      </c>
    </row>
    <row r="151" spans="1:20" s="19" customFormat="1" ht="51.6" x14ac:dyDescent="0.3">
      <c r="A151" s="30" t="s">
        <v>200</v>
      </c>
      <c r="B151" s="36" t="s">
        <v>201</v>
      </c>
      <c r="C151" s="32"/>
      <c r="D151" s="38"/>
      <c r="E151" s="32"/>
      <c r="F151" s="32"/>
      <c r="G151" s="39"/>
      <c r="H151" s="32"/>
      <c r="I151" s="40"/>
      <c r="J151" s="33"/>
      <c r="K151" s="41"/>
      <c r="L151" s="41"/>
      <c r="M151" s="41"/>
      <c r="N151" s="41"/>
      <c r="O151" s="41"/>
      <c r="P151" s="22">
        <f t="shared" si="52"/>
        <v>0</v>
      </c>
      <c r="Q151" s="22"/>
      <c r="R151" s="23"/>
    </row>
    <row r="152" spans="1:20" s="19" customFormat="1" ht="25.8" x14ac:dyDescent="0.3">
      <c r="A152" s="30"/>
      <c r="B152" s="33" t="s">
        <v>202</v>
      </c>
      <c r="C152" s="32" t="s">
        <v>199</v>
      </c>
      <c r="D152" s="38">
        <v>5</v>
      </c>
      <c r="E152" s="39">
        <v>6</v>
      </c>
      <c r="F152" s="39">
        <v>58880</v>
      </c>
      <c r="G152" s="39">
        <f>R152/E152</f>
        <v>42851</v>
      </c>
      <c r="H152" s="39">
        <v>58880</v>
      </c>
      <c r="I152" s="40">
        <v>58880</v>
      </c>
      <c r="J152" s="40">
        <f>E152*I152</f>
        <v>353280</v>
      </c>
      <c r="K152" s="41">
        <f t="shared" si="48"/>
        <v>42394</v>
      </c>
      <c r="L152" s="41">
        <f t="shared" si="49"/>
        <v>310886</v>
      </c>
      <c r="M152" s="41">
        <f t="shared" si="50"/>
        <v>25213</v>
      </c>
      <c r="N152" s="41">
        <f t="shared" si="51"/>
        <v>285673</v>
      </c>
      <c r="O152" s="41">
        <f t="shared" ref="O152:O153" si="57">SUM(G152-(T152*5%))</f>
        <v>40708.449999999997</v>
      </c>
      <c r="P152" s="22">
        <f t="shared" si="52"/>
        <v>244250.69999999998</v>
      </c>
      <c r="Q152" s="22">
        <f t="shared" si="53"/>
        <v>28567</v>
      </c>
      <c r="R152" s="23">
        <f t="shared" si="54"/>
        <v>257106</v>
      </c>
      <c r="T152" s="19">
        <v>42851</v>
      </c>
    </row>
    <row r="153" spans="1:20" s="19" customFormat="1" ht="25.8" x14ac:dyDescent="0.3">
      <c r="A153" s="30"/>
      <c r="B153" s="33" t="s">
        <v>203</v>
      </c>
      <c r="C153" s="32" t="s">
        <v>199</v>
      </c>
      <c r="D153" s="45">
        <v>1</v>
      </c>
      <c r="E153" s="39">
        <v>1</v>
      </c>
      <c r="F153" s="39">
        <v>30240</v>
      </c>
      <c r="G153" s="39">
        <f>R153/E153</f>
        <v>22008</v>
      </c>
      <c r="H153" s="39">
        <v>30240</v>
      </c>
      <c r="I153" s="33">
        <v>30240</v>
      </c>
      <c r="J153" s="40">
        <f>E153*I153</f>
        <v>30240</v>
      </c>
      <c r="K153" s="41">
        <f t="shared" si="48"/>
        <v>3629</v>
      </c>
      <c r="L153" s="41">
        <f t="shared" si="49"/>
        <v>26611</v>
      </c>
      <c r="M153" s="41">
        <f t="shared" si="50"/>
        <v>2158</v>
      </c>
      <c r="N153" s="41">
        <f t="shared" si="51"/>
        <v>24453</v>
      </c>
      <c r="O153" s="41">
        <f t="shared" si="57"/>
        <v>20907.599999999999</v>
      </c>
      <c r="P153" s="22">
        <f t="shared" si="52"/>
        <v>20907.599999999999</v>
      </c>
      <c r="Q153" s="22">
        <f t="shared" si="53"/>
        <v>2445</v>
      </c>
      <c r="R153" s="23">
        <f t="shared" si="54"/>
        <v>22008</v>
      </c>
      <c r="T153" s="19">
        <v>22008</v>
      </c>
    </row>
    <row r="154" spans="1:20" s="19" customFormat="1" ht="51.6" x14ac:dyDescent="0.3">
      <c r="A154" s="30" t="s">
        <v>204</v>
      </c>
      <c r="B154" s="36" t="s">
        <v>205</v>
      </c>
      <c r="C154" s="32"/>
      <c r="D154" s="45"/>
      <c r="E154" s="32"/>
      <c r="F154" s="32"/>
      <c r="G154" s="39"/>
      <c r="H154" s="32"/>
      <c r="I154" s="40"/>
      <c r="J154" s="33"/>
      <c r="K154" s="41"/>
      <c r="L154" s="41"/>
      <c r="M154" s="41"/>
      <c r="N154" s="41"/>
      <c r="O154" s="41"/>
      <c r="P154" s="22">
        <f t="shared" si="52"/>
        <v>0</v>
      </c>
      <c r="Q154" s="22"/>
      <c r="R154" s="23"/>
    </row>
    <row r="155" spans="1:20" s="19" customFormat="1" ht="25.8" x14ac:dyDescent="0.3">
      <c r="A155" s="30"/>
      <c r="B155" s="33" t="s">
        <v>206</v>
      </c>
      <c r="C155" s="32" t="s">
        <v>199</v>
      </c>
      <c r="D155" s="38">
        <v>1</v>
      </c>
      <c r="E155" s="39">
        <v>1</v>
      </c>
      <c r="F155" s="39">
        <v>22567</v>
      </c>
      <c r="G155" s="39">
        <f>R155/E155</f>
        <v>16423</v>
      </c>
      <c r="H155" s="39">
        <v>22567</v>
      </c>
      <c r="I155" s="33">
        <v>22567</v>
      </c>
      <c r="J155" s="40">
        <f>E155*I155</f>
        <v>22567</v>
      </c>
      <c r="K155" s="41">
        <f t="shared" si="48"/>
        <v>2708</v>
      </c>
      <c r="L155" s="41">
        <f t="shared" si="49"/>
        <v>19859</v>
      </c>
      <c r="M155" s="41">
        <f t="shared" si="50"/>
        <v>1611</v>
      </c>
      <c r="N155" s="41">
        <f t="shared" si="51"/>
        <v>18248</v>
      </c>
      <c r="O155" s="41">
        <f t="shared" ref="O155" si="58">SUM(G155-(T155*5%))</f>
        <v>15601.85</v>
      </c>
      <c r="P155" s="22">
        <f t="shared" si="52"/>
        <v>15601.85</v>
      </c>
      <c r="Q155" s="22">
        <f t="shared" si="53"/>
        <v>1825</v>
      </c>
      <c r="R155" s="23">
        <f t="shared" si="54"/>
        <v>16423</v>
      </c>
      <c r="T155" s="19">
        <v>16423</v>
      </c>
    </row>
    <row r="156" spans="1:20" s="19" customFormat="1" ht="51.6" x14ac:dyDescent="0.3">
      <c r="A156" s="30" t="s">
        <v>207</v>
      </c>
      <c r="B156" s="36" t="s">
        <v>208</v>
      </c>
      <c r="C156" s="32"/>
      <c r="D156" s="38"/>
      <c r="E156" s="32"/>
      <c r="F156" s="32"/>
      <c r="G156" s="39"/>
      <c r="H156" s="32"/>
      <c r="I156" s="40"/>
      <c r="J156" s="33"/>
      <c r="K156" s="41"/>
      <c r="L156" s="41"/>
      <c r="M156" s="41"/>
      <c r="N156" s="41"/>
      <c r="O156" s="41"/>
      <c r="P156" s="22">
        <f t="shared" si="52"/>
        <v>0</v>
      </c>
      <c r="Q156" s="22"/>
      <c r="R156" s="23"/>
    </row>
    <row r="157" spans="1:20" s="19" customFormat="1" ht="25.8" x14ac:dyDescent="0.3">
      <c r="A157" s="30"/>
      <c r="B157" s="33" t="s">
        <v>202</v>
      </c>
      <c r="C157" s="32" t="s">
        <v>199</v>
      </c>
      <c r="D157" s="38">
        <v>3</v>
      </c>
      <c r="E157" s="39">
        <v>4</v>
      </c>
      <c r="F157" s="39">
        <v>4500</v>
      </c>
      <c r="G157" s="39">
        <f>R157/E157</f>
        <v>3274.75</v>
      </c>
      <c r="H157" s="39">
        <v>4500</v>
      </c>
      <c r="I157" s="33">
        <v>4500</v>
      </c>
      <c r="J157" s="40">
        <f>E157*I157</f>
        <v>18000</v>
      </c>
      <c r="K157" s="41">
        <f t="shared" si="48"/>
        <v>2160</v>
      </c>
      <c r="L157" s="41">
        <f t="shared" si="49"/>
        <v>15840</v>
      </c>
      <c r="M157" s="41">
        <f t="shared" si="50"/>
        <v>1285</v>
      </c>
      <c r="N157" s="41">
        <f t="shared" si="51"/>
        <v>14555</v>
      </c>
      <c r="O157" s="41">
        <f t="shared" ref="O157" si="59">SUM(G157-(T157*5%))</f>
        <v>3111.0124999999998</v>
      </c>
      <c r="P157" s="22">
        <f t="shared" si="52"/>
        <v>12444.05</v>
      </c>
      <c r="Q157" s="22">
        <f t="shared" si="53"/>
        <v>1456</v>
      </c>
      <c r="R157" s="23">
        <f t="shared" si="54"/>
        <v>13099</v>
      </c>
      <c r="T157" s="19">
        <v>3274.75</v>
      </c>
    </row>
    <row r="158" spans="1:20" s="19" customFormat="1" ht="77.400000000000006" x14ac:dyDescent="0.3">
      <c r="A158" s="30" t="s">
        <v>209</v>
      </c>
      <c r="B158" s="36" t="s">
        <v>210</v>
      </c>
      <c r="C158" s="32"/>
      <c r="D158" s="38"/>
      <c r="E158" s="32"/>
      <c r="F158" s="32"/>
      <c r="G158" s="39"/>
      <c r="H158" s="32"/>
      <c r="I158" s="40"/>
      <c r="J158" s="33"/>
      <c r="K158" s="41"/>
      <c r="L158" s="41"/>
      <c r="M158" s="41"/>
      <c r="N158" s="41"/>
      <c r="O158" s="41"/>
      <c r="P158" s="22">
        <f t="shared" si="52"/>
        <v>0</v>
      </c>
      <c r="Q158" s="22"/>
      <c r="R158" s="23"/>
    </row>
    <row r="159" spans="1:20" s="19" customFormat="1" ht="25.8" x14ac:dyDescent="0.3">
      <c r="A159" s="30"/>
      <c r="B159" s="33" t="s">
        <v>190</v>
      </c>
      <c r="C159" s="32" t="s">
        <v>199</v>
      </c>
      <c r="D159" s="38">
        <v>1</v>
      </c>
      <c r="E159" s="39">
        <v>1</v>
      </c>
      <c r="F159" s="39">
        <v>18000</v>
      </c>
      <c r="G159" s="39">
        <f>R159/E159</f>
        <v>1310</v>
      </c>
      <c r="H159" s="39">
        <v>1800</v>
      </c>
      <c r="I159" s="33">
        <v>1800</v>
      </c>
      <c r="J159" s="40">
        <f>E159*I159</f>
        <v>1800</v>
      </c>
      <c r="K159" s="41">
        <f t="shared" si="48"/>
        <v>216</v>
      </c>
      <c r="L159" s="41">
        <f t="shared" si="49"/>
        <v>1584</v>
      </c>
      <c r="M159" s="41">
        <f t="shared" si="50"/>
        <v>128</v>
      </c>
      <c r="N159" s="41">
        <f t="shared" si="51"/>
        <v>1456</v>
      </c>
      <c r="O159" s="41">
        <f t="shared" ref="O159" si="60">SUM(G159-(T159*5%))</f>
        <v>1244.5</v>
      </c>
      <c r="P159" s="22">
        <f t="shared" si="52"/>
        <v>1244.5</v>
      </c>
      <c r="Q159" s="22">
        <f t="shared" si="53"/>
        <v>146</v>
      </c>
      <c r="R159" s="23">
        <f t="shared" si="54"/>
        <v>1310</v>
      </c>
      <c r="T159" s="19">
        <v>1310</v>
      </c>
    </row>
    <row r="160" spans="1:20" s="19" customFormat="1" ht="51.6" x14ac:dyDescent="0.3">
      <c r="A160" s="30" t="s">
        <v>211</v>
      </c>
      <c r="B160" s="36" t="s">
        <v>212</v>
      </c>
      <c r="C160" s="32"/>
      <c r="D160" s="38"/>
      <c r="E160" s="32"/>
      <c r="F160" s="32"/>
      <c r="G160" s="39"/>
      <c r="H160" s="32"/>
      <c r="I160" s="40"/>
      <c r="J160" s="33"/>
      <c r="K160" s="41"/>
      <c r="L160" s="41"/>
      <c r="M160" s="41"/>
      <c r="N160" s="41"/>
      <c r="O160" s="41"/>
      <c r="P160" s="22">
        <f t="shared" si="52"/>
        <v>0</v>
      </c>
      <c r="Q160" s="22"/>
      <c r="R160" s="23"/>
    </row>
    <row r="161" spans="1:20" s="19" customFormat="1" ht="25.8" x14ac:dyDescent="0.3">
      <c r="A161" s="30"/>
      <c r="B161" s="33" t="s">
        <v>202</v>
      </c>
      <c r="C161" s="32" t="s">
        <v>199</v>
      </c>
      <c r="D161" s="38">
        <v>8</v>
      </c>
      <c r="E161" s="39">
        <v>10</v>
      </c>
      <c r="F161" s="39">
        <v>8200</v>
      </c>
      <c r="G161" s="39">
        <f>R161/E161</f>
        <v>5967.7</v>
      </c>
      <c r="H161" s="39">
        <v>8200</v>
      </c>
      <c r="I161" s="33">
        <v>8200</v>
      </c>
      <c r="J161" s="40">
        <f>E161*I161</f>
        <v>82000</v>
      </c>
      <c r="K161" s="41">
        <f t="shared" si="48"/>
        <v>9840</v>
      </c>
      <c r="L161" s="41">
        <f t="shared" si="49"/>
        <v>72160</v>
      </c>
      <c r="M161" s="41">
        <f t="shared" si="50"/>
        <v>5852</v>
      </c>
      <c r="N161" s="41">
        <f t="shared" si="51"/>
        <v>66308</v>
      </c>
      <c r="O161" s="41">
        <f t="shared" ref="O161" si="61">SUM(G161-(T161*5%))</f>
        <v>5669.3149999999996</v>
      </c>
      <c r="P161" s="22">
        <f t="shared" si="52"/>
        <v>56693.149999999994</v>
      </c>
      <c r="Q161" s="22">
        <f t="shared" si="53"/>
        <v>6631</v>
      </c>
      <c r="R161" s="23">
        <f t="shared" si="54"/>
        <v>59677</v>
      </c>
      <c r="T161" s="19">
        <v>5967.7</v>
      </c>
    </row>
    <row r="162" spans="1:20" s="19" customFormat="1" ht="51.6" x14ac:dyDescent="0.3">
      <c r="A162" s="30"/>
      <c r="B162" s="42" t="s">
        <v>243</v>
      </c>
      <c r="C162" s="32"/>
      <c r="D162" s="38"/>
      <c r="E162" s="32"/>
      <c r="F162" s="32"/>
      <c r="G162" s="39"/>
      <c r="H162" s="32"/>
      <c r="I162" s="33"/>
      <c r="J162" s="33"/>
      <c r="K162" s="41"/>
      <c r="L162" s="41"/>
      <c r="M162" s="41"/>
      <c r="N162" s="41"/>
      <c r="O162" s="41"/>
      <c r="P162" s="22">
        <f t="shared" si="52"/>
        <v>0</v>
      </c>
      <c r="Q162" s="22"/>
      <c r="R162" s="23"/>
    </row>
    <row r="163" spans="1:20" s="19" customFormat="1" ht="77.400000000000006" x14ac:dyDescent="0.3">
      <c r="A163" s="30" t="s">
        <v>213</v>
      </c>
      <c r="B163" s="36" t="s">
        <v>214</v>
      </c>
      <c r="C163" s="32"/>
      <c r="D163" s="38"/>
      <c r="E163" s="32"/>
      <c r="F163" s="32"/>
      <c r="G163" s="39"/>
      <c r="H163" s="32"/>
      <c r="I163" s="40"/>
      <c r="J163" s="33"/>
      <c r="K163" s="41"/>
      <c r="L163" s="41"/>
      <c r="M163" s="41"/>
      <c r="N163" s="41"/>
      <c r="O163" s="41"/>
      <c r="P163" s="22">
        <f t="shared" si="52"/>
        <v>0</v>
      </c>
      <c r="Q163" s="22"/>
      <c r="R163" s="23"/>
    </row>
    <row r="164" spans="1:20" s="19" customFormat="1" ht="25.8" x14ac:dyDescent="0.3">
      <c r="A164" s="30"/>
      <c r="B164" s="33" t="s">
        <v>215</v>
      </c>
      <c r="C164" s="32" t="s">
        <v>57</v>
      </c>
      <c r="D164" s="38">
        <v>3</v>
      </c>
      <c r="E164" s="39">
        <v>3</v>
      </c>
      <c r="F164" s="39">
        <v>375000</v>
      </c>
      <c r="G164" s="39">
        <f>R164/E164</f>
        <v>272913.33333333331</v>
      </c>
      <c r="H164" s="39">
        <v>375000</v>
      </c>
      <c r="I164" s="37">
        <v>375000</v>
      </c>
      <c r="J164" s="40">
        <f>E164*I164</f>
        <v>1125000</v>
      </c>
      <c r="K164" s="41">
        <f t="shared" si="48"/>
        <v>135000</v>
      </c>
      <c r="L164" s="41">
        <f t="shared" si="49"/>
        <v>990000</v>
      </c>
      <c r="M164" s="41">
        <f t="shared" si="50"/>
        <v>80289</v>
      </c>
      <c r="N164" s="41">
        <f t="shared" si="51"/>
        <v>909711</v>
      </c>
      <c r="O164" s="41">
        <f t="shared" ref="O164" si="62">SUM(G164-(T164*5%))</f>
        <v>259267.66666666666</v>
      </c>
      <c r="P164" s="22">
        <f t="shared" si="52"/>
        <v>777803</v>
      </c>
      <c r="Q164" s="22">
        <f t="shared" si="53"/>
        <v>90971</v>
      </c>
      <c r="R164" s="23">
        <f t="shared" si="54"/>
        <v>818740</v>
      </c>
      <c r="T164" s="26">
        <v>272913.33333333331</v>
      </c>
    </row>
    <row r="165" spans="1:20" s="19" customFormat="1" ht="77.400000000000006" x14ac:dyDescent="0.3">
      <c r="A165" s="30" t="s">
        <v>216</v>
      </c>
      <c r="B165" s="36" t="s">
        <v>217</v>
      </c>
      <c r="C165" s="32"/>
      <c r="D165" s="38"/>
      <c r="E165" s="32"/>
      <c r="F165" s="32"/>
      <c r="G165" s="39"/>
      <c r="H165" s="32"/>
      <c r="I165" s="49"/>
      <c r="J165" s="33"/>
      <c r="K165" s="41"/>
      <c r="L165" s="41"/>
      <c r="M165" s="41"/>
      <c r="N165" s="41"/>
      <c r="O165" s="41"/>
      <c r="P165" s="22">
        <f t="shared" si="52"/>
        <v>0</v>
      </c>
      <c r="Q165" s="22"/>
      <c r="R165" s="23"/>
    </row>
    <row r="166" spans="1:20" s="19" customFormat="1" ht="25.8" x14ac:dyDescent="0.3">
      <c r="A166" s="30"/>
      <c r="B166" s="33" t="s">
        <v>218</v>
      </c>
      <c r="C166" s="32" t="s">
        <v>57</v>
      </c>
      <c r="D166" s="38">
        <v>2</v>
      </c>
      <c r="E166" s="39">
        <v>2</v>
      </c>
      <c r="F166" s="39">
        <v>3400000</v>
      </c>
      <c r="G166" s="39">
        <f>R166/E166</f>
        <v>836934.5</v>
      </c>
      <c r="H166" s="39">
        <v>1150000</v>
      </c>
      <c r="I166" s="49">
        <v>1150000</v>
      </c>
      <c r="J166" s="40">
        <f>E166*I166</f>
        <v>2300000</v>
      </c>
      <c r="K166" s="41">
        <f t="shared" si="48"/>
        <v>276000</v>
      </c>
      <c r="L166" s="41">
        <f t="shared" si="49"/>
        <v>2024000</v>
      </c>
      <c r="M166" s="41">
        <f t="shared" si="50"/>
        <v>164146</v>
      </c>
      <c r="N166" s="41">
        <f t="shared" si="51"/>
        <v>1859854</v>
      </c>
      <c r="O166" s="41">
        <f t="shared" ref="O166:O168" si="63">SUM(G166-(T166*5%))</f>
        <v>795087.77500000002</v>
      </c>
      <c r="P166" s="22">
        <f t="shared" si="52"/>
        <v>1590175.55</v>
      </c>
      <c r="Q166" s="22">
        <f t="shared" si="53"/>
        <v>185985</v>
      </c>
      <c r="R166" s="23">
        <f t="shared" si="54"/>
        <v>1673869</v>
      </c>
      <c r="T166" s="19">
        <v>836934.5</v>
      </c>
    </row>
    <row r="167" spans="1:20" s="19" customFormat="1" ht="25.8" x14ac:dyDescent="0.3">
      <c r="A167" s="30"/>
      <c r="B167" s="33" t="s">
        <v>219</v>
      </c>
      <c r="C167" s="32" t="s">
        <v>57</v>
      </c>
      <c r="D167" s="38">
        <v>1</v>
      </c>
      <c r="E167" s="39">
        <v>1</v>
      </c>
      <c r="F167" s="39"/>
      <c r="G167" s="39">
        <f>R167/E167</f>
        <v>2561746</v>
      </c>
      <c r="H167" s="39">
        <v>3520000</v>
      </c>
      <c r="I167" s="40">
        <v>3520000</v>
      </c>
      <c r="J167" s="40">
        <f>E167*I167</f>
        <v>3520000</v>
      </c>
      <c r="K167" s="41">
        <f t="shared" si="48"/>
        <v>422400</v>
      </c>
      <c r="L167" s="41">
        <f t="shared" si="49"/>
        <v>3097600</v>
      </c>
      <c r="M167" s="41">
        <f t="shared" si="50"/>
        <v>251215</v>
      </c>
      <c r="N167" s="41">
        <f t="shared" si="51"/>
        <v>2846385</v>
      </c>
      <c r="O167" s="41">
        <f t="shared" si="63"/>
        <v>2433658.7000000002</v>
      </c>
      <c r="P167" s="22">
        <f t="shared" si="52"/>
        <v>2433658.7000000002</v>
      </c>
      <c r="Q167" s="22">
        <f t="shared" si="53"/>
        <v>284639</v>
      </c>
      <c r="R167" s="23">
        <f t="shared" si="54"/>
        <v>2561746</v>
      </c>
      <c r="T167" s="19">
        <v>2561746</v>
      </c>
    </row>
    <row r="168" spans="1:20" s="19" customFormat="1" ht="51.6" x14ac:dyDescent="0.3">
      <c r="A168" s="30" t="s">
        <v>220</v>
      </c>
      <c r="B168" s="36" t="s">
        <v>221</v>
      </c>
      <c r="C168" s="32" t="s">
        <v>57</v>
      </c>
      <c r="D168" s="38">
        <v>1</v>
      </c>
      <c r="E168" s="39">
        <v>1</v>
      </c>
      <c r="F168" s="39">
        <v>25000</v>
      </c>
      <c r="G168" s="39">
        <f>R168/E168</f>
        <v>18194</v>
      </c>
      <c r="H168" s="39">
        <v>25000</v>
      </c>
      <c r="I168" s="33">
        <v>25000</v>
      </c>
      <c r="J168" s="40">
        <f>E168*I168</f>
        <v>25000</v>
      </c>
      <c r="K168" s="41">
        <f t="shared" si="48"/>
        <v>3000</v>
      </c>
      <c r="L168" s="41">
        <f t="shared" si="49"/>
        <v>22000</v>
      </c>
      <c r="M168" s="41">
        <f t="shared" si="50"/>
        <v>1784</v>
      </c>
      <c r="N168" s="41">
        <f t="shared" si="51"/>
        <v>20216</v>
      </c>
      <c r="O168" s="41">
        <f t="shared" si="63"/>
        <v>17284.3</v>
      </c>
      <c r="P168" s="22">
        <f t="shared" si="52"/>
        <v>17284.3</v>
      </c>
      <c r="Q168" s="22">
        <f t="shared" si="53"/>
        <v>2022</v>
      </c>
      <c r="R168" s="23">
        <f t="shared" si="54"/>
        <v>18194</v>
      </c>
      <c r="T168" s="19">
        <v>18194</v>
      </c>
    </row>
    <row r="169" spans="1:20" s="19" customFormat="1" ht="25.8" x14ac:dyDescent="0.3">
      <c r="A169" s="30" t="s">
        <v>222</v>
      </c>
      <c r="B169" s="36" t="s">
        <v>223</v>
      </c>
      <c r="C169" s="32"/>
      <c r="D169" s="38"/>
      <c r="E169" s="32"/>
      <c r="F169" s="32"/>
      <c r="G169" s="39"/>
      <c r="H169" s="32"/>
      <c r="I169" s="40"/>
      <c r="J169" s="33"/>
      <c r="K169" s="41"/>
      <c r="L169" s="41"/>
      <c r="M169" s="41"/>
      <c r="N169" s="41"/>
      <c r="O169" s="41"/>
      <c r="P169" s="22">
        <f t="shared" si="52"/>
        <v>0</v>
      </c>
      <c r="Q169" s="22"/>
      <c r="R169" s="23"/>
    </row>
    <row r="170" spans="1:20" s="19" customFormat="1" ht="25.8" x14ac:dyDescent="0.3">
      <c r="A170" s="30"/>
      <c r="B170" s="33" t="s">
        <v>202</v>
      </c>
      <c r="C170" s="32" t="s">
        <v>199</v>
      </c>
      <c r="D170" s="38">
        <v>3</v>
      </c>
      <c r="E170" s="39">
        <v>4</v>
      </c>
      <c r="F170" s="39">
        <v>32000</v>
      </c>
      <c r="G170" s="39">
        <f>R170/E170</f>
        <v>23288.5</v>
      </c>
      <c r="H170" s="39">
        <v>32000</v>
      </c>
      <c r="I170" s="40">
        <v>32000</v>
      </c>
      <c r="J170" s="40">
        <f>E170*I170</f>
        <v>128000</v>
      </c>
      <c r="K170" s="41">
        <f t="shared" si="48"/>
        <v>15360</v>
      </c>
      <c r="L170" s="41">
        <f t="shared" si="49"/>
        <v>112640</v>
      </c>
      <c r="M170" s="41">
        <f t="shared" si="50"/>
        <v>9135</v>
      </c>
      <c r="N170" s="41">
        <f t="shared" si="51"/>
        <v>103505</v>
      </c>
      <c r="O170" s="41">
        <f t="shared" ref="O170:O171" si="64">SUM(G170-(T170*5%))</f>
        <v>22124.075000000001</v>
      </c>
      <c r="P170" s="22">
        <f t="shared" si="52"/>
        <v>88496.3</v>
      </c>
      <c r="Q170" s="22">
        <f t="shared" si="53"/>
        <v>10351</v>
      </c>
      <c r="R170" s="23">
        <f t="shared" si="54"/>
        <v>93154</v>
      </c>
      <c r="T170" s="19">
        <v>23288.5</v>
      </c>
    </row>
    <row r="171" spans="1:20" s="19" customFormat="1" ht="25.8" x14ac:dyDescent="0.3">
      <c r="A171" s="30" t="s">
        <v>224</v>
      </c>
      <c r="B171" s="36" t="s">
        <v>225</v>
      </c>
      <c r="C171" s="32" t="s">
        <v>199</v>
      </c>
      <c r="D171" s="38">
        <v>1</v>
      </c>
      <c r="E171" s="39">
        <v>1</v>
      </c>
      <c r="F171" s="39">
        <v>72000</v>
      </c>
      <c r="G171" s="39">
        <f>R171/E171</f>
        <v>52400</v>
      </c>
      <c r="H171" s="39">
        <v>72000</v>
      </c>
      <c r="I171" s="33">
        <v>72000</v>
      </c>
      <c r="J171" s="40">
        <f>E171*I171</f>
        <v>72000</v>
      </c>
      <c r="K171" s="41">
        <f t="shared" si="48"/>
        <v>8640</v>
      </c>
      <c r="L171" s="41">
        <f t="shared" si="49"/>
        <v>63360</v>
      </c>
      <c r="M171" s="41">
        <f t="shared" si="50"/>
        <v>5138</v>
      </c>
      <c r="N171" s="41">
        <f t="shared" si="51"/>
        <v>58222</v>
      </c>
      <c r="O171" s="41">
        <f t="shared" si="64"/>
        <v>49780</v>
      </c>
      <c r="P171" s="22">
        <f t="shared" si="52"/>
        <v>49780</v>
      </c>
      <c r="Q171" s="22">
        <f t="shared" si="53"/>
        <v>5822</v>
      </c>
      <c r="R171" s="23">
        <f t="shared" si="54"/>
        <v>52400</v>
      </c>
      <c r="T171" s="19">
        <v>52400</v>
      </c>
    </row>
    <row r="172" spans="1:20" s="19" customFormat="1" ht="25.8" x14ac:dyDescent="0.3">
      <c r="A172" s="30" t="s">
        <v>226</v>
      </c>
      <c r="B172" s="36" t="s">
        <v>227</v>
      </c>
      <c r="C172" s="32"/>
      <c r="D172" s="38"/>
      <c r="E172" s="32"/>
      <c r="F172" s="32"/>
      <c r="G172" s="39"/>
      <c r="H172" s="32"/>
      <c r="I172" s="40"/>
      <c r="J172" s="33"/>
      <c r="K172" s="41"/>
      <c r="L172" s="41"/>
      <c r="M172" s="41"/>
      <c r="N172" s="41"/>
      <c r="O172" s="41"/>
      <c r="P172" s="22">
        <f t="shared" si="52"/>
        <v>0</v>
      </c>
      <c r="Q172" s="22"/>
      <c r="R172" s="23"/>
    </row>
    <row r="173" spans="1:20" s="19" customFormat="1" ht="26.4" thickBot="1" x14ac:dyDescent="0.35">
      <c r="A173" s="60"/>
      <c r="B173" s="61" t="s">
        <v>228</v>
      </c>
      <c r="C173" s="62" t="s">
        <v>199</v>
      </c>
      <c r="D173" s="63">
        <v>4</v>
      </c>
      <c r="E173" s="64">
        <v>5</v>
      </c>
      <c r="F173" s="64">
        <v>19000</v>
      </c>
      <c r="G173" s="64">
        <f>R173/E173</f>
        <v>13827.6</v>
      </c>
      <c r="H173" s="64">
        <v>19000</v>
      </c>
      <c r="I173" s="61">
        <v>19000</v>
      </c>
      <c r="J173" s="65">
        <f>E173*I173</f>
        <v>95000</v>
      </c>
      <c r="K173" s="66">
        <f t="shared" si="48"/>
        <v>11400</v>
      </c>
      <c r="L173" s="66">
        <f t="shared" si="49"/>
        <v>83600</v>
      </c>
      <c r="M173" s="66">
        <f t="shared" si="50"/>
        <v>6780</v>
      </c>
      <c r="N173" s="66">
        <f t="shared" si="51"/>
        <v>76820</v>
      </c>
      <c r="O173" s="66">
        <f t="shared" ref="O173" si="65">SUM(G173-(T173*5%))</f>
        <v>13136.220000000001</v>
      </c>
      <c r="P173" s="67">
        <f t="shared" si="52"/>
        <v>65681.100000000006</v>
      </c>
      <c r="Q173" s="22">
        <f t="shared" si="53"/>
        <v>7682</v>
      </c>
      <c r="R173" s="23">
        <f t="shared" si="54"/>
        <v>69138</v>
      </c>
      <c r="T173" s="19">
        <v>13827.6</v>
      </c>
    </row>
    <row r="174" spans="1:20" x14ac:dyDescent="0.3">
      <c r="A174" s="68" t="s">
        <v>247</v>
      </c>
      <c r="B174" s="69"/>
      <c r="C174" s="69"/>
      <c r="D174" s="69"/>
      <c r="E174" s="69"/>
      <c r="F174" s="69"/>
      <c r="G174" s="69"/>
      <c r="H174" s="69"/>
      <c r="I174" s="69"/>
      <c r="J174" s="69"/>
      <c r="K174" s="69"/>
      <c r="L174" s="69"/>
      <c r="M174" s="69"/>
      <c r="N174" s="69"/>
      <c r="O174" s="69"/>
      <c r="P174" s="70">
        <f>SUM(P2:P173)</f>
        <v>32015851.20000001</v>
      </c>
    </row>
    <row r="175" spans="1:20" ht="21.6" thickBot="1" x14ac:dyDescent="0.35">
      <c r="A175" s="71"/>
      <c r="B175" s="72"/>
      <c r="C175" s="72"/>
      <c r="D175" s="72"/>
      <c r="E175" s="72"/>
      <c r="F175" s="72"/>
      <c r="G175" s="72"/>
      <c r="H175" s="72"/>
      <c r="I175" s="72"/>
      <c r="J175" s="72"/>
      <c r="K175" s="72"/>
      <c r="L175" s="72"/>
      <c r="M175" s="72"/>
      <c r="N175" s="72"/>
      <c r="O175" s="72"/>
      <c r="P175" s="73"/>
    </row>
  </sheetData>
  <mergeCells count="9">
    <mergeCell ref="A174:O175"/>
    <mergeCell ref="P174:P175"/>
    <mergeCell ref="A1:R1"/>
    <mergeCell ref="A2:R2"/>
    <mergeCell ref="A3:R3"/>
    <mergeCell ref="A4:R4"/>
    <mergeCell ref="K6:L6"/>
    <mergeCell ref="M6:N6"/>
    <mergeCell ref="Q6:R6"/>
  </mergeCells>
  <pageMargins left="0.7" right="0.7" top="0.75" bottom="0.75" header="0.3" footer="0.3"/>
  <pageSetup paperSize="9" scale="4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2020-12-24T12:26:07Z</dcterms:modified>
</cp:coreProperties>
</file>