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Sheet1!$A$1:$N$25</definedName>
  </definedNames>
  <calcPr calcId="152511"/>
</workbook>
</file>

<file path=xl/calcChain.xml><?xml version="1.0" encoding="utf-8"?>
<calcChain xmlns="http://schemas.openxmlformats.org/spreadsheetml/2006/main">
  <c r="R15" i="1" l="1"/>
  <c r="R19" i="1" s="1"/>
  <c r="F15" i="1" l="1"/>
  <c r="E15" i="1"/>
  <c r="D15" i="1"/>
  <c r="J15" i="1" l="1"/>
  <c r="I15" i="1"/>
  <c r="H15" i="1"/>
  <c r="G15" i="1"/>
  <c r="K15" i="1" l="1"/>
  <c r="N15" i="1" s="1"/>
  <c r="N16" i="1" s="1"/>
  <c r="N20" i="1" s="1"/>
</calcChain>
</file>

<file path=xl/sharedStrings.xml><?xml version="1.0" encoding="utf-8"?>
<sst xmlns="http://schemas.openxmlformats.org/spreadsheetml/2006/main" count="24" uniqueCount="24">
  <si>
    <t>S. #</t>
  </si>
  <si>
    <t>Description</t>
  </si>
  <si>
    <t>Unit</t>
  </si>
  <si>
    <t>Qty</t>
  </si>
  <si>
    <t>Amount</t>
  </si>
  <si>
    <t>Total Amount Rs.</t>
  </si>
  <si>
    <t>For PIONEER ENGINEERING SERVICES.</t>
  </si>
  <si>
    <t>Material Rate</t>
  </si>
  <si>
    <t>Bilal Habib</t>
  </si>
  <si>
    <t>Tax 7.5%</t>
  </si>
  <si>
    <t>Total</t>
  </si>
  <si>
    <t>PES/KS/001/10/22</t>
  </si>
  <si>
    <t xml:space="preserve">Supply, fabrication and installation of antimicrobial pre-insulated ductwork (internal area) of polyurethane foam panel with 52 Kg/m3 density, 20mm thickness, coated on both sides with 80 micron thick aluminum foil complete with a 2 g/m2 layer for internal duct work including manufacturer's aluminum hardware glue, Hot Dipped galvanized hangers and supports, flexible duct connection, wooden
frame, civil work, etc. Complete in all respects </t>
  </si>
  <si>
    <t>Wastage
10%</t>
  </si>
  <si>
    <t>Hangers &amp; supports
10%</t>
  </si>
  <si>
    <t>Over Head profit 15%</t>
  </si>
  <si>
    <t>Sqft</t>
  </si>
  <si>
    <t>Variation order of Antimicrobial Pre-insulated ductwork  - The Kidney Center Karachi</t>
  </si>
  <si>
    <t>BOQ Amount</t>
  </si>
  <si>
    <t>Difference amount</t>
  </si>
  <si>
    <t>Extra related Accessories
5%</t>
  </si>
  <si>
    <t>Flexbile duct coonector wooden frame etc
5%</t>
  </si>
  <si>
    <t>Trans, lifting Shifting
2%</t>
  </si>
  <si>
    <t>Attn: Mr. Waqas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</si>
</sst>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164" fontId="3" fillId="0" borderId="1" xfId="0" applyNumberFormat="1" applyFont="1" applyBorder="1" applyAlignment="1">
      <alignment horizontal="right" vertical="center"/>
    </xf>
    <xf numFmtId="164" fontId="5" fillId="0" borderId="0" xfId="1" applyNumberFormat="1" applyFont="1"/>
    <xf numFmtId="164" fontId="0" fillId="0" borderId="0" xfId="0" applyNumberFormat="1"/>
    <xf numFmtId="14" fontId="0" fillId="0" borderId="0" xfId="1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1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/>
    </xf>
    <xf numFmtId="43" fontId="3" fillId="0" borderId="0" xfId="0" applyNumberFormat="1" applyFont="1"/>
    <xf numFmtId="164" fontId="6" fillId="0" borderId="1" xfId="1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3" xfId="1" applyNumberFormat="1" applyFont="1" applyBorder="1" applyAlignment="1">
      <alignment horizontal="center" vertical="center" wrapText="1"/>
    </xf>
    <xf numFmtId="43" fontId="6" fillId="0" borderId="1" xfId="1" applyNumberFormat="1" applyFont="1" applyFill="1" applyBorder="1" applyAlignment="1">
      <alignment horizontal="right" vertical="center"/>
    </xf>
    <xf numFmtId="43" fontId="6" fillId="0" borderId="1" xfId="1" applyNumberFormat="1" applyFont="1" applyBorder="1" applyAlignment="1">
      <alignment horizontal="right" vertical="center"/>
    </xf>
    <xf numFmtId="164" fontId="7" fillId="0" borderId="1" xfId="1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/>
    </xf>
    <xf numFmtId="0" fontId="9" fillId="0" borderId="1" xfId="0" applyFont="1" applyFill="1" applyBorder="1" applyAlignment="1">
      <alignment horizontal="justify" vertical="center" wrapText="1"/>
    </xf>
    <xf numFmtId="164" fontId="7" fillId="0" borderId="1" xfId="1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43" fontId="6" fillId="0" borderId="1" xfId="1" applyNumberFormat="1" applyFont="1" applyBorder="1" applyAlignment="1">
      <alignment horizontal="right" vertical="center" wrapText="1"/>
    </xf>
    <xf numFmtId="166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28575</xdr:colOff>
      <xdr:row>6</xdr:row>
      <xdr:rowOff>57150</xdr:rowOff>
    </xdr:from>
    <xdr:to>
      <xdr:col>26</xdr:col>
      <xdr:colOff>570035</xdr:colOff>
      <xdr:row>11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1050" y="1571625"/>
          <a:ext cx="23702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17145</xdr:rowOff>
    </xdr:from>
    <xdr:to>
      <xdr:col>1</xdr:col>
      <xdr:colOff>545465</xdr:colOff>
      <xdr:row>24</xdr:row>
      <xdr:rowOff>220091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"/>
          <a:ext cx="831215" cy="669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523875</xdr:colOff>
      <xdr:row>0</xdr:row>
      <xdr:rowOff>9525</xdr:rowOff>
    </xdr:from>
    <xdr:ext cx="2370260" cy="952500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525"/>
          <a:ext cx="23702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28"/>
  <sheetViews>
    <sheetView tabSelected="1" topLeftCell="A10" zoomScaleNormal="100" workbookViewId="0">
      <selection activeCell="P19" sqref="P19"/>
    </sheetView>
  </sheetViews>
  <sheetFormatPr defaultRowHeight="15" x14ac:dyDescent="0.25"/>
  <cols>
    <col min="1" max="1" width="4.28515625" style="2" customWidth="1"/>
    <col min="2" max="2" width="36.85546875" customWidth="1"/>
    <col min="3" max="3" width="9.5703125" style="2" customWidth="1"/>
    <col min="4" max="5" width="13" style="2" customWidth="1"/>
    <col min="6" max="6" width="8.42578125" style="2" customWidth="1"/>
    <col min="7" max="7" width="9.140625" style="2" bestFit="1" customWidth="1"/>
    <col min="8" max="8" width="10.85546875" style="2" customWidth="1"/>
    <col min="9" max="9" width="8" style="2" customWidth="1"/>
    <col min="10" max="10" width="6.42578125" style="3" customWidth="1"/>
    <col min="11" max="11" width="10.140625" style="3" customWidth="1"/>
    <col min="12" max="12" width="5.28515625" style="2" customWidth="1"/>
    <col min="13" max="13" width="7.5703125" style="2" bestFit="1" customWidth="1"/>
    <col min="14" max="14" width="14.7109375" style="3" customWidth="1"/>
    <col min="16" max="16" width="16" bestFit="1" customWidth="1"/>
    <col min="17" max="17" width="13" bestFit="1" customWidth="1"/>
    <col min="18" max="18" width="16.140625" customWidth="1"/>
    <col min="20" max="20" width="12.140625" customWidth="1"/>
  </cols>
  <sheetData>
    <row r="6" spans="1:20" ht="11.25" customHeight="1" x14ac:dyDescent="0.25"/>
    <row r="7" spans="1:20" ht="22.9" customHeight="1" x14ac:dyDescent="0.25">
      <c r="A7" s="38" t="s">
        <v>11</v>
      </c>
      <c r="B7" s="38"/>
      <c r="N7" s="9">
        <v>44848</v>
      </c>
    </row>
    <row r="8" spans="1:20" ht="6" customHeight="1" x14ac:dyDescent="0.25"/>
    <row r="9" spans="1:20" ht="11.25" customHeight="1" x14ac:dyDescent="0.25">
      <c r="A9" s="4"/>
      <c r="B9" s="4"/>
    </row>
    <row r="10" spans="1:20" ht="23.25" x14ac:dyDescent="0.35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1:20" ht="8.25" customHeight="1" x14ac:dyDescent="0.35">
      <c r="A11" s="13"/>
      <c r="B11" s="13"/>
      <c r="C11" s="13"/>
      <c r="D11" s="28"/>
      <c r="E11" s="28"/>
      <c r="F11" s="22"/>
      <c r="G11" s="28"/>
      <c r="H11" s="28"/>
      <c r="I11" s="14"/>
      <c r="J11" s="13"/>
      <c r="K11" s="22"/>
      <c r="L11" s="13"/>
      <c r="M11" s="13"/>
      <c r="N11" s="13"/>
    </row>
    <row r="12" spans="1:20" ht="40.5" customHeight="1" x14ac:dyDescent="0.25">
      <c r="A12" s="40" t="s">
        <v>17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20" ht="3.75" customHeight="1" x14ac:dyDescent="0.25"/>
    <row r="14" spans="1:20" ht="72" customHeight="1" x14ac:dyDescent="0.25">
      <c r="A14" s="33" t="s">
        <v>0</v>
      </c>
      <c r="B14" s="33" t="s">
        <v>1</v>
      </c>
      <c r="C14" s="29" t="s">
        <v>7</v>
      </c>
      <c r="D14" s="29" t="s">
        <v>20</v>
      </c>
      <c r="E14" s="29" t="s">
        <v>21</v>
      </c>
      <c r="F14" s="29" t="s">
        <v>22</v>
      </c>
      <c r="G14" s="29" t="s">
        <v>13</v>
      </c>
      <c r="H14" s="29" t="s">
        <v>14</v>
      </c>
      <c r="I14" s="29" t="s">
        <v>15</v>
      </c>
      <c r="J14" s="29" t="s">
        <v>9</v>
      </c>
      <c r="K14" s="29" t="s">
        <v>10</v>
      </c>
      <c r="L14" s="33" t="s">
        <v>2</v>
      </c>
      <c r="M14" s="33" t="s">
        <v>3</v>
      </c>
      <c r="N14" s="34" t="s">
        <v>4</v>
      </c>
    </row>
    <row r="15" spans="1:20" s="5" customFormat="1" ht="194.25" customHeight="1" x14ac:dyDescent="0.3">
      <c r="A15" s="10">
        <v>2</v>
      </c>
      <c r="B15" s="36" t="s">
        <v>12</v>
      </c>
      <c r="C15" s="11">
        <v>425</v>
      </c>
      <c r="D15" s="31">
        <f>C15*5%</f>
        <v>21.25</v>
      </c>
      <c r="E15" s="31">
        <f>C15*5%</f>
        <v>21.25</v>
      </c>
      <c r="F15" s="30">
        <f>C15*2%</f>
        <v>8.5</v>
      </c>
      <c r="G15" s="30">
        <f>C15*10%</f>
        <v>42.5</v>
      </c>
      <c r="H15" s="30">
        <f>C15*10%</f>
        <v>42.5</v>
      </c>
      <c r="I15" s="30">
        <f>C15*15%</f>
        <v>63.75</v>
      </c>
      <c r="J15" s="12">
        <f>C15*7.5%</f>
        <v>31.875</v>
      </c>
      <c r="K15" s="42">
        <f>J15+I15+H15+G15+F15+C15+D15+E15</f>
        <v>656.625</v>
      </c>
      <c r="L15" s="24" t="s">
        <v>16</v>
      </c>
      <c r="M15" s="24">
        <v>5436</v>
      </c>
      <c r="N15" s="11">
        <f t="shared" ref="N15" si="0">M15*K15</f>
        <v>3569413.5</v>
      </c>
      <c r="P15" s="23">
        <v>656.63</v>
      </c>
      <c r="Q15" s="23">
        <v>10.763999999999999</v>
      </c>
      <c r="R15" s="43">
        <f>Q15*P15</f>
        <v>7067.9653199999993</v>
      </c>
    </row>
    <row r="16" spans="1:20" s="26" customFormat="1" ht="23.25" customHeight="1" thickBot="1" x14ac:dyDescent="0.3">
      <c r="A16" s="41" t="s">
        <v>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35">
        <f>SUM(N15:N15)</f>
        <v>3569413.5</v>
      </c>
      <c r="P16" s="19"/>
      <c r="Q16" s="27"/>
      <c r="R16" s="25">
        <v>505</v>
      </c>
      <c r="T16" s="6"/>
    </row>
    <row r="17" spans="1:19" ht="9.6" customHeight="1" thickTop="1" x14ac:dyDescent="0.25"/>
    <row r="18" spans="1:19" ht="6" customHeight="1" x14ac:dyDescent="0.25"/>
    <row r="19" spans="1:19" ht="18.75" customHeight="1" x14ac:dyDescent="0.3">
      <c r="A19" s="16" t="s">
        <v>6</v>
      </c>
      <c r="B19" s="17"/>
      <c r="C19" s="18"/>
      <c r="J19" s="37" t="s">
        <v>18</v>
      </c>
      <c r="K19" s="37"/>
      <c r="L19" s="37"/>
      <c r="M19" s="37"/>
      <c r="N19" s="32">
        <v>3822850</v>
      </c>
      <c r="R19">
        <f>R16*R15</f>
        <v>3569322.4865999995</v>
      </c>
    </row>
    <row r="20" spans="1:19" ht="18.75" customHeight="1" x14ac:dyDescent="0.3">
      <c r="A20" s="16"/>
      <c r="B20" s="16"/>
      <c r="C20" s="18"/>
      <c r="J20" s="37" t="s">
        <v>19</v>
      </c>
      <c r="K20" s="37"/>
      <c r="L20" s="37"/>
      <c r="M20" s="37"/>
      <c r="N20" s="32">
        <f>N19-N16</f>
        <v>253436.5</v>
      </c>
    </row>
    <row r="21" spans="1:19" ht="20.25" customHeight="1" x14ac:dyDescent="0.3">
      <c r="A21" s="20" t="s">
        <v>8</v>
      </c>
      <c r="B21" s="21"/>
      <c r="C21" s="18"/>
      <c r="Q21" s="8"/>
      <c r="R21" s="8"/>
      <c r="S21" s="8"/>
    </row>
    <row r="22" spans="1:19" ht="8.4499999999999993" customHeight="1" x14ac:dyDescent="0.25"/>
    <row r="23" spans="1:19" s="5" customFormat="1" ht="18.75" x14ac:dyDescent="0.3">
      <c r="A23" s="2"/>
      <c r="B23"/>
      <c r="C23" s="2"/>
      <c r="D23" s="18"/>
      <c r="E23" s="18"/>
      <c r="F23" s="18"/>
      <c r="G23" s="18"/>
      <c r="H23" s="18"/>
      <c r="I23" s="18"/>
      <c r="J23" s="19"/>
      <c r="K23" s="19"/>
      <c r="L23" s="18"/>
      <c r="M23" s="18"/>
      <c r="N23" s="19"/>
    </row>
    <row r="24" spans="1:19" s="5" customFormat="1" ht="10.15" customHeight="1" x14ac:dyDescent="0.3">
      <c r="A24" s="2"/>
      <c r="B24"/>
      <c r="C24" s="2"/>
      <c r="D24" s="18"/>
      <c r="E24" s="18"/>
      <c r="F24" s="18"/>
      <c r="G24" s="18"/>
      <c r="H24" s="18"/>
      <c r="I24" s="18"/>
      <c r="J24" s="19"/>
      <c r="K24" s="19"/>
      <c r="L24" s="18"/>
      <c r="M24" s="18"/>
      <c r="N24" s="19"/>
      <c r="P24" s="15"/>
    </row>
    <row r="25" spans="1:19" s="5" customFormat="1" ht="18.75" x14ac:dyDescent="0.3">
      <c r="A25" s="2"/>
      <c r="B25"/>
      <c r="C25" s="2"/>
      <c r="D25" s="18"/>
      <c r="E25" s="18"/>
      <c r="F25" s="18"/>
      <c r="G25" s="18"/>
      <c r="H25" s="18"/>
      <c r="I25" s="18"/>
      <c r="J25" s="19"/>
      <c r="K25" s="19"/>
      <c r="L25" s="18"/>
      <c r="M25" s="18"/>
      <c r="N25" s="19"/>
      <c r="P25" s="15"/>
    </row>
    <row r="26" spans="1:19" x14ac:dyDescent="0.25">
      <c r="P26" s="1"/>
    </row>
    <row r="27" spans="1:19" x14ac:dyDescent="0.25">
      <c r="P27" s="1"/>
    </row>
    <row r="28" spans="1:19" x14ac:dyDescent="0.25">
      <c r="P28" s="7"/>
    </row>
  </sheetData>
  <mergeCells count="6">
    <mergeCell ref="J20:M20"/>
    <mergeCell ref="A7:B7"/>
    <mergeCell ref="A10:N10"/>
    <mergeCell ref="A12:N12"/>
    <mergeCell ref="A16:M16"/>
    <mergeCell ref="J19:M19"/>
  </mergeCells>
  <printOptions horizontalCentered="1"/>
  <pageMargins left="0" right="0" top="0" bottom="0" header="0.3" footer="0.3"/>
  <pageSetup paperSize="9" scale="93" orientation="landscape" r:id="rId1"/>
  <rowBreaks count="1" manualBreakCount="1">
    <brk id="25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2022-10-19T06:00:02Z</dcterms:modified>
</cp:coreProperties>
</file>