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cts 2022\Prism Area The Forum\"/>
    </mc:Choice>
  </mc:AlternateContent>
  <bookViews>
    <workbookView xWindow="0" yWindow="0" windowWidth="17520" windowHeight="11745"/>
  </bookViews>
  <sheets>
    <sheet name="Quotation" sheetId="1" r:id="rId1"/>
  </sheets>
  <definedNames>
    <definedName name="_xlnm.Print_Area" localSheetId="0">Quotation!$A$1:$H$49</definedName>
    <definedName name="_xlnm.Print_Titles" localSheetId="0">Quotation!$18:$18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N43" i="1" l="1"/>
  <c r="J49" i="1" l="1"/>
  <c r="J50" i="1" s="1"/>
  <c r="N35" i="1" l="1"/>
  <c r="M33" i="1"/>
  <c r="N33" i="1"/>
  <c r="M32" i="1"/>
  <c r="N32" i="1"/>
  <c r="N31" i="1"/>
  <c r="M31" i="1"/>
  <c r="H29" i="1" l="1"/>
  <c r="G29" i="1"/>
  <c r="H20" i="1" l="1"/>
  <c r="H21" i="1"/>
  <c r="H22" i="1"/>
  <c r="H23" i="1"/>
  <c r="H24" i="1"/>
  <c r="H25" i="1"/>
  <c r="H26" i="1"/>
  <c r="H27" i="1"/>
  <c r="H28" i="1"/>
  <c r="H30" i="1"/>
  <c r="H31" i="1"/>
  <c r="H32" i="1"/>
  <c r="H33" i="1"/>
  <c r="H35" i="1"/>
  <c r="I37" i="1" l="1"/>
  <c r="J37" i="1" s="1"/>
  <c r="K37" i="1" s="1"/>
  <c r="G35" i="1"/>
  <c r="G32" i="1"/>
  <c r="H19" i="1" l="1"/>
  <c r="H36" i="1" s="1"/>
  <c r="I39" i="1" l="1"/>
  <c r="J39" i="1" s="1"/>
  <c r="K39" i="1" s="1"/>
  <c r="I38" i="1"/>
  <c r="J38" i="1" s="1"/>
  <c r="K38" i="1" s="1"/>
  <c r="G33" i="1"/>
  <c r="G31" i="1"/>
  <c r="G26" i="1"/>
  <c r="G28" i="1"/>
  <c r="G27" i="1"/>
  <c r="G25" i="1"/>
  <c r="G24" i="1"/>
  <c r="G23" i="1"/>
  <c r="G22" i="1"/>
  <c r="G21" i="1"/>
  <c r="G20" i="1"/>
  <c r="G30" i="1"/>
  <c r="G19" i="1" l="1"/>
  <c r="G36" i="1" s="1"/>
  <c r="G37" i="1" s="1"/>
  <c r="G39" i="1" s="1"/>
  <c r="G51" i="1" l="1"/>
  <c r="G52" i="1" s="1"/>
  <c r="L47" i="1" l="1"/>
  <c r="I46" i="1"/>
</calcChain>
</file>

<file path=xl/sharedStrings.xml><?xml version="1.0" encoding="utf-8"?>
<sst xmlns="http://schemas.openxmlformats.org/spreadsheetml/2006/main" count="52" uniqueCount="39">
  <si>
    <t>S. No</t>
  </si>
  <si>
    <t>Description</t>
  </si>
  <si>
    <t>Unit</t>
  </si>
  <si>
    <t>Qty</t>
  </si>
  <si>
    <t>Thanking you,</t>
  </si>
  <si>
    <t>Material Rate</t>
  </si>
  <si>
    <t>Material Amount</t>
  </si>
  <si>
    <t>Sub Total Amount Rs.</t>
  </si>
  <si>
    <t>Nos</t>
  </si>
  <si>
    <t>Labor Rate</t>
  </si>
  <si>
    <t>Labor Amount</t>
  </si>
  <si>
    <t>Rft</t>
  </si>
  <si>
    <t>Supply and installation of Cladding</t>
  </si>
  <si>
    <t>Supply and installation of drain Pipe with insulation</t>
  </si>
  <si>
    <t>Supply and installation of G.I ducting</t>
  </si>
  <si>
    <t>Sqft</t>
  </si>
  <si>
    <t>Supply and installation of hangers and supports</t>
  </si>
  <si>
    <t>Job</t>
  </si>
  <si>
    <t>Supply and installation of electrical wiring.</t>
  </si>
  <si>
    <t>Supply and installation of thermostat</t>
  </si>
  <si>
    <t>Supply and installation of Motorized Valve  1-1/4"</t>
  </si>
  <si>
    <t>Supply and installation of Balancing Valve  1-1/4"</t>
  </si>
  <si>
    <t>Supply and installation of Gate Valve  1-1/4"</t>
  </si>
  <si>
    <t>Supply and installation of M.S SCH-40 Pipe 1-1/4"</t>
  </si>
  <si>
    <t>Supply and installation of thermopore insulation 1-1/4"</t>
  </si>
  <si>
    <t>Supply and installation of flexible duct connector.</t>
  </si>
  <si>
    <t>Testing and commissioing of system.</t>
  </si>
  <si>
    <t>Removal &amp; re-installation of units.</t>
  </si>
  <si>
    <t>Supply &amp; installation of Strainer   1-1/4"</t>
  </si>
  <si>
    <t>Supply and installation of Fiber glass insulation.</t>
  </si>
  <si>
    <t xml:space="preserve">Ceiling fore cutting, reparing work is not insucl in our scopy, Client will </t>
  </si>
  <si>
    <t>Note: False Ceiling cutting &amp; repairing work is not included in our scope, client will furnish this work.</t>
  </si>
  <si>
    <t>Core cuttings works</t>
  </si>
  <si>
    <t>Grand Total Amount Rs</t>
  </si>
  <si>
    <t>PS/TF/015/05/22.</t>
  </si>
  <si>
    <t>For PIONEER ENGINEERING SERVICES.</t>
  </si>
  <si>
    <t>Bill for installation of Fan Coil units (EBCO Supermarket - The Forum Shopping mall)</t>
  </si>
  <si>
    <t>A/C to Mr. Sajjad Already paid on cash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</si>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</sst>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4" fontId="3" fillId="0" borderId="0" xfId="1" applyNumberFormat="1" applyFont="1"/>
    <xf numFmtId="43" fontId="3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164" fontId="4" fillId="0" borderId="3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4" fontId="3" fillId="0" borderId="2" xfId="1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57146</xdr:colOff>
      <xdr:row>3</xdr:row>
      <xdr:rowOff>23815</xdr:rowOff>
    </xdr:from>
    <xdr:to>
      <xdr:col>7</xdr:col>
      <xdr:colOff>0</xdr:colOff>
      <xdr:row>4</xdr:row>
      <xdr:rowOff>0</xdr:rowOff>
    </xdr:to>
    <xdr:sp macro="" textlink="">
      <xdr:nvSpPr>
        <xdr:cNvPr id="26" name="WordArt 3"/>
        <xdr:cNvSpPr>
          <a:spLocks noChangeArrowheads="1" noChangeShapeType="1" noTextEdit="1"/>
        </xdr:cNvSpPr>
      </xdr:nvSpPr>
      <xdr:spPr bwMode="auto">
        <a:xfrm>
          <a:off x="2224084" y="690565"/>
          <a:ext cx="2517775" cy="193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kern="10" spc="0">
            <a:ln w="9525">
              <a:noFill/>
              <a:round/>
              <a:headEnd/>
              <a:tailEnd/>
            </a:ln>
            <a:solidFill>
              <a:srgbClr val="000000"/>
            </a:solidFill>
            <a:effectLst>
              <a:outerShdw dist="45791" dir="2021404" algn="ctr" rotWithShape="0">
                <a:srgbClr val="C0C0C0"/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122095</xdr:colOff>
      <xdr:row>2</xdr:row>
      <xdr:rowOff>4333</xdr:rowOff>
    </xdr:from>
    <xdr:to>
      <xdr:col>16</xdr:col>
      <xdr:colOff>536864</xdr:colOff>
      <xdr:row>4</xdr:row>
      <xdr:rowOff>164527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8434822" y="402651"/>
          <a:ext cx="5021406" cy="5585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39835</xdr:colOff>
      <xdr:row>1</xdr:row>
      <xdr:rowOff>133351</xdr:rowOff>
    </xdr:from>
    <xdr:to>
      <xdr:col>10</xdr:col>
      <xdr:colOff>133196</xdr:colOff>
      <xdr:row>4</xdr:row>
      <xdr:rowOff>190501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03971" y="332510"/>
          <a:ext cx="941952" cy="6546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289359</xdr:colOff>
      <xdr:row>52</xdr:row>
      <xdr:rowOff>66389</xdr:rowOff>
    </xdr:from>
    <xdr:to>
      <xdr:col>1</xdr:col>
      <xdr:colOff>374072</xdr:colOff>
      <xdr:row>54</xdr:row>
      <xdr:rowOff>111991</xdr:rowOff>
    </xdr:to>
    <xdr:pic>
      <xdr:nvPicPr>
        <xdr:cNvPr id="5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59" y="11032262"/>
          <a:ext cx="458786" cy="4473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934316</xdr:colOff>
      <xdr:row>54</xdr:row>
      <xdr:rowOff>161058</xdr:rowOff>
    </xdr:from>
    <xdr:to>
      <xdr:col>1</xdr:col>
      <xdr:colOff>1575954</xdr:colOff>
      <xdr:row>57</xdr:row>
      <xdr:rowOff>35095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089" y="11686308"/>
          <a:ext cx="641638" cy="471515"/>
        </a:xfrm>
        <a:prstGeom prst="rect">
          <a:avLst/>
        </a:prstGeom>
      </xdr:spPr>
    </xdr:pic>
    <xdr:clientData/>
  </xdr:twoCellAnchor>
  <xdr:twoCellAnchor editAs="oneCell">
    <xdr:from>
      <xdr:col>0</xdr:col>
      <xdr:colOff>155864</xdr:colOff>
      <xdr:row>45</xdr:row>
      <xdr:rowOff>51954</xdr:rowOff>
    </xdr:from>
    <xdr:to>
      <xdr:col>1</xdr:col>
      <xdr:colOff>518756</xdr:colOff>
      <xdr:row>48</xdr:row>
      <xdr:rowOff>76199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64" y="8979477"/>
          <a:ext cx="622665" cy="5784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1610591</xdr:colOff>
      <xdr:row>0</xdr:row>
      <xdr:rowOff>22514</xdr:rowOff>
    </xdr:from>
    <xdr:to>
      <xdr:col>4</xdr:col>
      <xdr:colOff>548296</xdr:colOff>
      <xdr:row>4</xdr:row>
      <xdr:rowOff>174048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22514"/>
          <a:ext cx="2366705" cy="94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52"/>
  <sheetViews>
    <sheetView tabSelected="1" view="pageBreakPreview" topLeftCell="A10" zoomScale="110" zoomScaleNormal="100" zoomScaleSheetLayoutView="110" workbookViewId="0">
      <selection activeCell="H40" sqref="H40"/>
    </sheetView>
  </sheetViews>
  <sheetFormatPr defaultColWidth="9.28515625" defaultRowHeight="15.75" x14ac:dyDescent="0.25"/>
  <cols>
    <col min="1" max="1" width="3.85546875" style="4" customWidth="1"/>
    <col min="2" max="2" width="40.28515625" style="2" customWidth="1"/>
    <col min="3" max="3" width="5.85546875" style="4" bestFit="1" customWidth="1"/>
    <col min="4" max="4" width="5.28515625" style="4" bestFit="1" customWidth="1"/>
    <col min="5" max="5" width="9.7109375" style="2" customWidth="1"/>
    <col min="6" max="6" width="8.7109375" style="2" bestFit="1" customWidth="1"/>
    <col min="7" max="7" width="12.85546875" style="2" customWidth="1"/>
    <col min="8" max="8" width="11.7109375" style="2" customWidth="1"/>
    <col min="9" max="10" width="12.7109375" style="2" bestFit="1" customWidth="1"/>
    <col min="11" max="11" width="11.85546875" style="2" bestFit="1" customWidth="1"/>
    <col min="12" max="12" width="15.42578125" style="2" customWidth="1"/>
    <col min="13" max="14" width="11.5703125" style="2" bestFit="1" customWidth="1"/>
    <col min="15" max="16384" width="9.28515625" style="2"/>
  </cols>
  <sheetData>
    <row r="7" spans="1:8" ht="6" customHeight="1" x14ac:dyDescent="0.25"/>
    <row r="8" spans="1:8" ht="6" customHeight="1" x14ac:dyDescent="0.25"/>
    <row r="9" spans="1:8" ht="18" customHeight="1" x14ac:dyDescent="0.25"/>
    <row r="10" spans="1:8" x14ac:dyDescent="0.25">
      <c r="A10" s="35" t="s">
        <v>34</v>
      </c>
      <c r="B10" s="35"/>
      <c r="C10" s="35"/>
      <c r="D10" s="35"/>
      <c r="H10" s="3">
        <v>44699</v>
      </c>
    </row>
    <row r="11" spans="1:8" ht="1.5" customHeight="1" x14ac:dyDescent="0.25"/>
    <row r="12" spans="1:8" ht="1.5" customHeight="1" x14ac:dyDescent="0.25"/>
    <row r="13" spans="1:8" ht="12.75" customHeight="1" x14ac:dyDescent="0.25"/>
    <row r="14" spans="1:8" x14ac:dyDescent="0.25">
      <c r="A14" s="36" t="s">
        <v>36</v>
      </c>
      <c r="B14" s="36"/>
      <c r="C14" s="36"/>
      <c r="D14" s="36"/>
      <c r="E14" s="36"/>
      <c r="F14" s="36"/>
      <c r="G14" s="36"/>
      <c r="H14" s="36"/>
    </row>
    <row r="15" spans="1:8" ht="9" customHeight="1" x14ac:dyDescent="0.25">
      <c r="A15" s="36"/>
      <c r="B15" s="36"/>
      <c r="C15" s="36"/>
      <c r="D15" s="36"/>
      <c r="E15" s="36"/>
      <c r="F15" s="36"/>
      <c r="G15" s="36"/>
      <c r="H15" s="36"/>
    </row>
    <row r="16" spans="1:8" ht="1.5" customHeight="1" x14ac:dyDescent="0.25">
      <c r="A16" s="22"/>
      <c r="B16" s="22"/>
      <c r="C16" s="22"/>
      <c r="D16" s="22"/>
      <c r="E16" s="22"/>
      <c r="F16" s="22"/>
      <c r="G16" s="22"/>
      <c r="H16" s="22"/>
    </row>
    <row r="17" spans="1:14" ht="15" customHeight="1" x14ac:dyDescent="0.25">
      <c r="A17" s="22"/>
      <c r="B17" s="22"/>
      <c r="C17" s="22"/>
      <c r="D17" s="22"/>
      <c r="E17" s="22"/>
      <c r="F17" s="22"/>
      <c r="G17" s="22"/>
      <c r="H17" s="22"/>
    </row>
    <row r="18" spans="1:14" ht="31.5" x14ac:dyDescent="0.25">
      <c r="A18" s="9" t="s">
        <v>0</v>
      </c>
      <c r="B18" s="9" t="s">
        <v>1</v>
      </c>
      <c r="C18" s="9" t="s">
        <v>3</v>
      </c>
      <c r="D18" s="9" t="s">
        <v>2</v>
      </c>
      <c r="E18" s="9" t="s">
        <v>5</v>
      </c>
      <c r="F18" s="9" t="s">
        <v>9</v>
      </c>
      <c r="G18" s="9" t="s">
        <v>6</v>
      </c>
      <c r="H18" s="9" t="s">
        <v>10</v>
      </c>
    </row>
    <row r="19" spans="1:14" ht="31.5" x14ac:dyDescent="0.25">
      <c r="A19" s="11">
        <v>1</v>
      </c>
      <c r="B19" s="14" t="s">
        <v>23</v>
      </c>
      <c r="C19" s="13">
        <v>485</v>
      </c>
      <c r="D19" s="13" t="s">
        <v>11</v>
      </c>
      <c r="E19" s="12">
        <v>950</v>
      </c>
      <c r="F19" s="12">
        <v>185</v>
      </c>
      <c r="G19" s="12">
        <f>E19*C19</f>
        <v>460750</v>
      </c>
      <c r="H19" s="12">
        <f t="shared" ref="H19" si="0">F19*C19</f>
        <v>89725</v>
      </c>
    </row>
    <row r="20" spans="1:14" ht="31.5" x14ac:dyDescent="0.25">
      <c r="A20" s="11">
        <v>2</v>
      </c>
      <c r="B20" s="14" t="s">
        <v>24</v>
      </c>
      <c r="C20" s="13">
        <v>485</v>
      </c>
      <c r="D20" s="13" t="s">
        <v>11</v>
      </c>
      <c r="E20" s="12">
        <v>410</v>
      </c>
      <c r="F20" s="12">
        <v>65</v>
      </c>
      <c r="G20" s="12">
        <f t="shared" ref="G20:G29" si="1">E20*C20</f>
        <v>198850</v>
      </c>
      <c r="H20" s="12">
        <f t="shared" ref="H20:H35" si="2">F20*C20</f>
        <v>31525</v>
      </c>
    </row>
    <row r="21" spans="1:14" x14ac:dyDescent="0.25">
      <c r="A21" s="11">
        <v>3</v>
      </c>
      <c r="B21" s="14" t="s">
        <v>12</v>
      </c>
      <c r="C21" s="13">
        <v>485</v>
      </c>
      <c r="D21" s="24" t="s">
        <v>11</v>
      </c>
      <c r="E21" s="12">
        <v>300</v>
      </c>
      <c r="F21" s="12">
        <v>85</v>
      </c>
      <c r="G21" s="12">
        <f t="shared" si="1"/>
        <v>145500</v>
      </c>
      <c r="H21" s="12">
        <f t="shared" si="2"/>
        <v>41225</v>
      </c>
    </row>
    <row r="22" spans="1:14" x14ac:dyDescent="0.25">
      <c r="A22" s="11">
        <v>4</v>
      </c>
      <c r="B22" s="14" t="s">
        <v>22</v>
      </c>
      <c r="C22" s="13">
        <v>8</v>
      </c>
      <c r="D22" s="13" t="s">
        <v>8</v>
      </c>
      <c r="E22" s="12">
        <v>6116</v>
      </c>
      <c r="F22" s="12">
        <v>1000</v>
      </c>
      <c r="G22" s="12">
        <f t="shared" si="1"/>
        <v>48928</v>
      </c>
      <c r="H22" s="12">
        <f t="shared" si="2"/>
        <v>8000</v>
      </c>
    </row>
    <row r="23" spans="1:14" x14ac:dyDescent="0.25">
      <c r="A23" s="11">
        <v>5</v>
      </c>
      <c r="B23" s="14" t="s">
        <v>28</v>
      </c>
      <c r="C23" s="13">
        <v>4</v>
      </c>
      <c r="D23" s="13" t="s">
        <v>8</v>
      </c>
      <c r="E23" s="12">
        <v>5500</v>
      </c>
      <c r="F23" s="12">
        <v>1000</v>
      </c>
      <c r="G23" s="12">
        <f t="shared" si="1"/>
        <v>22000</v>
      </c>
      <c r="H23" s="12">
        <f t="shared" si="2"/>
        <v>4000</v>
      </c>
    </row>
    <row r="24" spans="1:14" ht="31.5" x14ac:dyDescent="0.25">
      <c r="A24" s="11">
        <v>6</v>
      </c>
      <c r="B24" s="14" t="s">
        <v>21</v>
      </c>
      <c r="C24" s="13">
        <v>4</v>
      </c>
      <c r="D24" s="13" t="s">
        <v>8</v>
      </c>
      <c r="E24" s="12">
        <v>10500</v>
      </c>
      <c r="F24" s="12">
        <v>1000</v>
      </c>
      <c r="G24" s="12">
        <f t="shared" si="1"/>
        <v>42000</v>
      </c>
      <c r="H24" s="12">
        <f t="shared" si="2"/>
        <v>4000</v>
      </c>
    </row>
    <row r="25" spans="1:14" ht="31.5" x14ac:dyDescent="0.25">
      <c r="A25" s="11">
        <v>7</v>
      </c>
      <c r="B25" s="14" t="s">
        <v>20</v>
      </c>
      <c r="C25" s="13">
        <v>4</v>
      </c>
      <c r="D25" s="13" t="s">
        <v>8</v>
      </c>
      <c r="E25" s="12">
        <v>25000</v>
      </c>
      <c r="F25" s="12">
        <v>1000</v>
      </c>
      <c r="G25" s="12">
        <f t="shared" si="1"/>
        <v>100000</v>
      </c>
      <c r="H25" s="12">
        <f t="shared" si="2"/>
        <v>4000</v>
      </c>
    </row>
    <row r="26" spans="1:14" x14ac:dyDescent="0.25">
      <c r="A26" s="11">
        <v>8</v>
      </c>
      <c r="B26" s="14" t="s">
        <v>19</v>
      </c>
      <c r="C26" s="13">
        <v>4</v>
      </c>
      <c r="D26" s="13" t="s">
        <v>8</v>
      </c>
      <c r="E26" s="12">
        <v>19500</v>
      </c>
      <c r="F26" s="12">
        <v>2000</v>
      </c>
      <c r="G26" s="12">
        <f t="shared" ref="G26" si="3">E26*C26</f>
        <v>78000</v>
      </c>
      <c r="H26" s="12">
        <f t="shared" si="2"/>
        <v>8000</v>
      </c>
    </row>
    <row r="27" spans="1:14" ht="31.5" x14ac:dyDescent="0.25">
      <c r="A27" s="11">
        <v>9</v>
      </c>
      <c r="B27" s="26" t="s">
        <v>13</v>
      </c>
      <c r="C27" s="24">
        <v>80</v>
      </c>
      <c r="D27" s="24" t="s">
        <v>11</v>
      </c>
      <c r="E27" s="12">
        <v>160</v>
      </c>
      <c r="F27" s="12">
        <v>60</v>
      </c>
      <c r="G27" s="12">
        <f t="shared" si="1"/>
        <v>12800</v>
      </c>
      <c r="H27" s="12">
        <f t="shared" si="2"/>
        <v>4800</v>
      </c>
    </row>
    <row r="28" spans="1:14" x14ac:dyDescent="0.25">
      <c r="A28" s="11">
        <v>10</v>
      </c>
      <c r="B28" s="14" t="s">
        <v>14</v>
      </c>
      <c r="C28" s="13">
        <v>120</v>
      </c>
      <c r="D28" s="13" t="s">
        <v>15</v>
      </c>
      <c r="E28" s="12">
        <v>240</v>
      </c>
      <c r="F28" s="12">
        <v>60</v>
      </c>
      <c r="G28" s="12">
        <f t="shared" si="1"/>
        <v>28800</v>
      </c>
      <c r="H28" s="12">
        <f t="shared" si="2"/>
        <v>7200</v>
      </c>
    </row>
    <row r="29" spans="1:14" ht="31.5" x14ac:dyDescent="0.25">
      <c r="A29" s="11">
        <v>11</v>
      </c>
      <c r="B29" s="14" t="s">
        <v>29</v>
      </c>
      <c r="C29" s="13">
        <v>120</v>
      </c>
      <c r="D29" s="13" t="s">
        <v>15</v>
      </c>
      <c r="E29" s="12">
        <v>120</v>
      </c>
      <c r="F29" s="12">
        <v>50</v>
      </c>
      <c r="G29" s="12">
        <f t="shared" si="1"/>
        <v>14400</v>
      </c>
      <c r="H29" s="12">
        <f t="shared" si="2"/>
        <v>6000</v>
      </c>
    </row>
    <row r="30" spans="1:14" ht="19.5" customHeight="1" x14ac:dyDescent="0.25">
      <c r="A30" s="11">
        <v>12</v>
      </c>
      <c r="B30" s="14" t="s">
        <v>27</v>
      </c>
      <c r="C30" s="13">
        <v>4</v>
      </c>
      <c r="D30" s="13" t="s">
        <v>8</v>
      </c>
      <c r="E30" s="12">
        <v>0</v>
      </c>
      <c r="F30" s="12">
        <v>13000</v>
      </c>
      <c r="G30" s="12">
        <f t="shared" ref="G30" si="4">E30*C30</f>
        <v>0</v>
      </c>
      <c r="H30" s="12">
        <f t="shared" si="2"/>
        <v>52000</v>
      </c>
    </row>
    <row r="31" spans="1:14" ht="31.5" x14ac:dyDescent="0.25">
      <c r="A31" s="11">
        <v>13</v>
      </c>
      <c r="B31" s="14" t="s">
        <v>18</v>
      </c>
      <c r="C31" s="13">
        <v>1</v>
      </c>
      <c r="D31" s="13" t="s">
        <v>17</v>
      </c>
      <c r="E31" s="12">
        <v>116000</v>
      </c>
      <c r="F31" s="12">
        <v>24000</v>
      </c>
      <c r="G31" s="12">
        <f>E31*C31</f>
        <v>116000</v>
      </c>
      <c r="H31" s="12">
        <f t="shared" si="2"/>
        <v>24000</v>
      </c>
      <c r="J31" s="25">
        <v>175000</v>
      </c>
      <c r="K31" s="25">
        <v>35000</v>
      </c>
      <c r="M31" s="25">
        <f t="shared" ref="M31:N33" si="5">J31/6*2</f>
        <v>58333.333333333336</v>
      </c>
      <c r="N31" s="25">
        <f t="shared" si="5"/>
        <v>11666.666666666666</v>
      </c>
    </row>
    <row r="32" spans="1:14" ht="31.5" x14ac:dyDescent="0.25">
      <c r="A32" s="11">
        <v>14</v>
      </c>
      <c r="B32" s="14" t="s">
        <v>25</v>
      </c>
      <c r="C32" s="13">
        <v>1</v>
      </c>
      <c r="D32" s="13" t="s">
        <v>17</v>
      </c>
      <c r="E32" s="12">
        <v>29000</v>
      </c>
      <c r="F32" s="12">
        <v>7000</v>
      </c>
      <c r="G32" s="12">
        <f>E32*C32</f>
        <v>29000</v>
      </c>
      <c r="H32" s="12">
        <f t="shared" si="2"/>
        <v>7000</v>
      </c>
      <c r="J32" s="25">
        <v>35000</v>
      </c>
      <c r="K32" s="25">
        <v>10000</v>
      </c>
      <c r="M32" s="25">
        <f t="shared" si="5"/>
        <v>11666.666666666666</v>
      </c>
      <c r="N32" s="25">
        <f t="shared" si="5"/>
        <v>3333.3333333333335</v>
      </c>
    </row>
    <row r="33" spans="1:14" ht="31.5" x14ac:dyDescent="0.25">
      <c r="A33" s="11">
        <v>15</v>
      </c>
      <c r="B33" s="14" t="s">
        <v>16</v>
      </c>
      <c r="C33" s="13">
        <v>1</v>
      </c>
      <c r="D33" s="13" t="s">
        <v>17</v>
      </c>
      <c r="E33" s="12">
        <v>50000</v>
      </c>
      <c r="F33" s="12">
        <v>15000</v>
      </c>
      <c r="G33" s="12">
        <f t="shared" ref="G33:G34" si="6">E33*C33</f>
        <v>50000</v>
      </c>
      <c r="H33" s="12">
        <f t="shared" si="2"/>
        <v>15000</v>
      </c>
      <c r="J33" s="25">
        <v>75000</v>
      </c>
      <c r="K33" s="25">
        <v>25000</v>
      </c>
      <c r="M33" s="25">
        <f t="shared" si="5"/>
        <v>25000</v>
      </c>
      <c r="N33" s="25">
        <f t="shared" si="5"/>
        <v>8333.3333333333339</v>
      </c>
    </row>
    <row r="34" spans="1:14" x14ac:dyDescent="0.25">
      <c r="A34" s="29">
        <v>16</v>
      </c>
      <c r="B34" s="30" t="s">
        <v>32</v>
      </c>
      <c r="C34" s="13">
        <v>1</v>
      </c>
      <c r="D34" s="13" t="s">
        <v>17</v>
      </c>
      <c r="E34" s="31">
        <v>0</v>
      </c>
      <c r="F34" s="31">
        <v>40000</v>
      </c>
      <c r="G34" s="31">
        <f t="shared" si="6"/>
        <v>0</v>
      </c>
      <c r="H34" s="31">
        <f t="shared" si="2"/>
        <v>40000</v>
      </c>
      <c r="J34" s="25"/>
      <c r="K34" s="25"/>
      <c r="M34" s="25"/>
      <c r="N34" s="25"/>
    </row>
    <row r="35" spans="1:14" ht="16.5" thickBot="1" x14ac:dyDescent="0.3">
      <c r="A35" s="18">
        <v>17</v>
      </c>
      <c r="B35" s="19" t="s">
        <v>26</v>
      </c>
      <c r="C35" s="20">
        <v>1</v>
      </c>
      <c r="D35" s="20" t="s">
        <v>17</v>
      </c>
      <c r="E35" s="21">
        <v>0</v>
      </c>
      <c r="F35" s="21">
        <v>17000</v>
      </c>
      <c r="G35" s="21">
        <f t="shared" ref="G35" si="7">E35*C35</f>
        <v>0</v>
      </c>
      <c r="H35" s="21">
        <f t="shared" si="2"/>
        <v>17000</v>
      </c>
      <c r="J35" s="25"/>
      <c r="K35" s="25">
        <v>25000</v>
      </c>
      <c r="N35" s="25">
        <f>K35/6*2</f>
        <v>8333.3333333333339</v>
      </c>
    </row>
    <row r="36" spans="1:14" ht="16.5" thickTop="1" x14ac:dyDescent="0.25">
      <c r="A36" s="37" t="s">
        <v>7</v>
      </c>
      <c r="B36" s="37"/>
      <c r="C36" s="37"/>
      <c r="D36" s="37"/>
      <c r="E36" s="37"/>
      <c r="F36" s="37"/>
      <c r="G36" s="27">
        <f t="shared" ref="G36:H36" si="8">SUM(G19:G35)</f>
        <v>1347028</v>
      </c>
      <c r="H36" s="27">
        <f t="shared" si="8"/>
        <v>363475</v>
      </c>
      <c r="J36" s="8"/>
    </row>
    <row r="37" spans="1:14" s="15" customFormat="1" ht="18.75" x14ac:dyDescent="0.25">
      <c r="A37" s="37" t="s">
        <v>33</v>
      </c>
      <c r="B37" s="37"/>
      <c r="C37" s="37"/>
      <c r="D37" s="37"/>
      <c r="E37" s="37"/>
      <c r="F37" s="37"/>
      <c r="G37" s="39">
        <f>G36+H36</f>
        <v>1710503</v>
      </c>
      <c r="H37" s="39"/>
      <c r="I37" s="16">
        <f>SUM(H20:H35)</f>
        <v>273750</v>
      </c>
      <c r="J37" s="16">
        <f>I37*13%</f>
        <v>35587.5</v>
      </c>
      <c r="K37" s="17">
        <f>J37*80%</f>
        <v>28470</v>
      </c>
    </row>
    <row r="38" spans="1:14" s="15" customFormat="1" ht="18.75" x14ac:dyDescent="0.25">
      <c r="A38" s="37" t="s">
        <v>37</v>
      </c>
      <c r="B38" s="37"/>
      <c r="C38" s="37"/>
      <c r="D38" s="37"/>
      <c r="E38" s="37"/>
      <c r="F38" s="37"/>
      <c r="G38" s="39">
        <v>840000</v>
      </c>
      <c r="H38" s="39"/>
      <c r="I38" s="16">
        <f>SUM(H21:H36)</f>
        <v>605700</v>
      </c>
      <c r="J38" s="16">
        <f>I38*13%</f>
        <v>78741</v>
      </c>
      <c r="K38" s="17">
        <f>J38*80%</f>
        <v>62992.800000000003</v>
      </c>
    </row>
    <row r="39" spans="1:14" s="15" customFormat="1" ht="19.5" thickBot="1" x14ac:dyDescent="0.3">
      <c r="A39" s="37" t="s">
        <v>38</v>
      </c>
      <c r="B39" s="37"/>
      <c r="C39" s="37"/>
      <c r="D39" s="37"/>
      <c r="E39" s="37"/>
      <c r="F39" s="37"/>
      <c r="G39" s="40">
        <f>G37-G38</f>
        <v>870503</v>
      </c>
      <c r="H39" s="40"/>
      <c r="I39" s="16">
        <f>SUM(H22:H37)</f>
        <v>564475</v>
      </c>
      <c r="J39" s="16">
        <f>I39*13%</f>
        <v>73381.75</v>
      </c>
      <c r="K39" s="17">
        <f>J39*80%</f>
        <v>58705.4</v>
      </c>
    </row>
    <row r="40" spans="1:14" s="15" customFormat="1" ht="19.5" thickTop="1" x14ac:dyDescent="0.25">
      <c r="A40" s="33"/>
      <c r="B40" s="33"/>
      <c r="C40" s="33"/>
      <c r="D40" s="33"/>
      <c r="E40" s="33"/>
      <c r="F40" s="33"/>
      <c r="G40" s="28"/>
      <c r="H40" s="28"/>
      <c r="I40" s="16"/>
      <c r="J40" s="16"/>
      <c r="K40" s="17"/>
    </row>
    <row r="41" spans="1:14" x14ac:dyDescent="0.25">
      <c r="A41" s="38" t="s">
        <v>31</v>
      </c>
      <c r="B41" s="38"/>
      <c r="C41" s="38"/>
      <c r="D41" s="38"/>
      <c r="E41" s="38"/>
      <c r="F41" s="38"/>
      <c r="G41" s="38"/>
      <c r="H41" s="38"/>
      <c r="I41" s="8"/>
    </row>
    <row r="42" spans="1:14" ht="7.15" hidden="1" customHeight="1" x14ac:dyDescent="0.25">
      <c r="A42" s="35" t="s">
        <v>4</v>
      </c>
      <c r="B42" s="35"/>
      <c r="C42" s="35"/>
      <c r="D42" s="35"/>
      <c r="E42" s="35"/>
      <c r="F42" s="35"/>
      <c r="G42" s="35"/>
      <c r="H42" s="35"/>
    </row>
    <row r="43" spans="1:14" ht="3" customHeight="1" x14ac:dyDescent="0.25">
      <c r="A43" s="23"/>
      <c r="B43" s="23"/>
      <c r="C43" s="23"/>
      <c r="D43" s="23"/>
      <c r="E43" s="23"/>
      <c r="F43" s="23"/>
      <c r="G43" s="23"/>
      <c r="H43" s="23"/>
      <c r="N43" s="2">
        <f>N38*60%</f>
        <v>0</v>
      </c>
    </row>
    <row r="44" spans="1:14" ht="3" customHeight="1" x14ac:dyDescent="0.25">
      <c r="A44" s="32"/>
      <c r="B44" s="32"/>
      <c r="C44" s="32"/>
      <c r="D44" s="32"/>
      <c r="E44" s="32"/>
      <c r="F44" s="32"/>
      <c r="G44" s="32"/>
      <c r="H44" s="32"/>
    </row>
    <row r="45" spans="1:14" x14ac:dyDescent="0.25">
      <c r="A45" s="34" t="s">
        <v>35</v>
      </c>
      <c r="B45" s="34"/>
      <c r="C45" s="34"/>
      <c r="D45" s="34"/>
      <c r="E45" s="34"/>
      <c r="F45" s="34"/>
      <c r="G45" s="34"/>
      <c r="H45" s="34"/>
      <c r="I45" s="8"/>
    </row>
    <row r="46" spans="1:14" ht="12.4" customHeight="1" x14ac:dyDescent="0.25">
      <c r="A46" s="1"/>
      <c r="B46" s="5"/>
      <c r="I46" s="8" t="e">
        <f>#REF!-#REF!</f>
        <v>#REF!</v>
      </c>
    </row>
    <row r="47" spans="1:14" x14ac:dyDescent="0.25">
      <c r="A47" s="1"/>
      <c r="B47" s="5"/>
      <c r="L47" s="8">
        <f>G37*60%</f>
        <v>1026301.7999999999</v>
      </c>
    </row>
    <row r="48" spans="1:14" x14ac:dyDescent="0.25">
      <c r="A48" s="10"/>
      <c r="B48" s="6"/>
      <c r="J48" s="7">
        <v>828630</v>
      </c>
    </row>
    <row r="49" spans="1:10" x14ac:dyDescent="0.25">
      <c r="A49" s="10"/>
      <c r="B49" s="6"/>
      <c r="J49" s="7">
        <f>J48*13%</f>
        <v>107721.90000000001</v>
      </c>
    </row>
    <row r="50" spans="1:10" x14ac:dyDescent="0.25">
      <c r="B50" s="2" t="s">
        <v>30</v>
      </c>
      <c r="J50" s="7">
        <f>J49+J48</f>
        <v>936351.9</v>
      </c>
    </row>
    <row r="51" spans="1:10" x14ac:dyDescent="0.25">
      <c r="G51" s="8">
        <f>G36*4.5%</f>
        <v>60616.259999999995</v>
      </c>
    </row>
    <row r="52" spans="1:10" x14ac:dyDescent="0.25">
      <c r="G52" s="8">
        <f>G36-G51</f>
        <v>1286411.74</v>
      </c>
    </row>
  </sheetData>
  <mergeCells count="12">
    <mergeCell ref="A45:H45"/>
    <mergeCell ref="A10:D10"/>
    <mergeCell ref="A42:H42"/>
    <mergeCell ref="A14:H15"/>
    <mergeCell ref="A36:F36"/>
    <mergeCell ref="A41:H41"/>
    <mergeCell ref="A37:F37"/>
    <mergeCell ref="G37:H37"/>
    <mergeCell ref="A38:F38"/>
    <mergeCell ref="G38:H38"/>
    <mergeCell ref="A39:F39"/>
    <mergeCell ref="G39:H39"/>
  </mergeCells>
  <printOptions horizontalCentered="1"/>
  <pageMargins left="0" right="0" top="0" bottom="0" header="0.18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Pioneer Engineeering</cp:lastModifiedBy>
  <cp:lastPrinted>2022-05-19T05:38:17Z</cp:lastPrinted>
  <dcterms:created xsi:type="dcterms:W3CDTF">2015-08-24T06:28:35Z</dcterms:created>
  <dcterms:modified xsi:type="dcterms:W3CDTF">2022-05-19T12:24:51Z</dcterms:modified>
</cp:coreProperties>
</file>