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D:\Pioneer\Projects 2022\Sana Safinaz - Dolmen Mall Clifton Karachi\"/>
    </mc:Choice>
  </mc:AlternateContent>
  <xr:revisionPtr revIDLastSave="0" documentId="13_ncr:1_{75F941E5-2969-49E2-A688-0411E5F7C231}" xr6:coauthVersionLast="47" xr6:coauthVersionMax="47" xr10:uidLastSave="{00000000-0000-0000-0000-000000000000}"/>
  <bookViews>
    <workbookView xWindow="-120" yWindow="-120" windowWidth="29040" windowHeight="15840" xr2:uid="{00000000-000D-0000-FFFF-FFFF00000000}"/>
  </bookViews>
  <sheets>
    <sheet name="PES summary" sheetId="9" r:id="rId1"/>
    <sheet name="summary" sheetId="8" r:id="rId2"/>
    <sheet name="HVAC" sheetId="2" r:id="rId3"/>
    <sheet name="Fire" sheetId="7" r:id="rId4"/>
  </sheets>
  <externalReferences>
    <externalReference r:id="rId5"/>
  </externalReferences>
  <definedNames>
    <definedName name="_xlnm.Print_Area" localSheetId="3">Fire!$A$1:$K$28</definedName>
  </definedNames>
  <calcPr calcId="181029"/>
</workbook>
</file>

<file path=xl/calcChain.xml><?xml version="1.0" encoding="utf-8"?>
<calcChain xmlns="http://schemas.openxmlformats.org/spreadsheetml/2006/main">
  <c r="D38" i="9" l="1"/>
  <c r="C38" i="9"/>
  <c r="C40" i="9" s="1"/>
  <c r="D36" i="9"/>
  <c r="E36" i="9" s="1"/>
  <c r="C36" i="9"/>
  <c r="E34" i="9"/>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D22" i="9"/>
  <c r="C22" i="9"/>
  <c r="E20" i="9"/>
  <c r="D20" i="9"/>
  <c r="C20" i="9"/>
  <c r="E19" i="9"/>
  <c r="D19" i="9"/>
  <c r="C19" i="9"/>
  <c r="E18" i="9"/>
  <c r="D18" i="9"/>
  <c r="C18" i="9"/>
  <c r="E17" i="9"/>
  <c r="D17" i="9"/>
  <c r="C17" i="9"/>
  <c r="E16" i="9"/>
  <c r="D16" i="9"/>
  <c r="C16" i="9"/>
  <c r="E15" i="9"/>
  <c r="D15" i="9"/>
  <c r="C15" i="9"/>
  <c r="E14" i="9"/>
  <c r="D14" i="9"/>
  <c r="C14" i="9"/>
  <c r="E13" i="9"/>
  <c r="D13" i="9"/>
  <c r="C13" i="9"/>
  <c r="E12" i="9"/>
  <c r="D12" i="9"/>
  <c r="C12" i="9"/>
  <c r="E38" i="9" l="1"/>
  <c r="E40" i="9" s="1"/>
  <c r="D40" i="9"/>
  <c r="E11" i="9"/>
  <c r="D21" i="9"/>
  <c r="D11" i="9"/>
  <c r="C21" i="9"/>
  <c r="E21" i="9"/>
  <c r="C11" i="9"/>
  <c r="I26" i="7"/>
  <c r="I25" i="7"/>
  <c r="J25" i="7" s="1"/>
  <c r="I24" i="7"/>
  <c r="J24" i="7" s="1"/>
  <c r="I23" i="7"/>
  <c r="I22" i="7"/>
  <c r="J22" i="7" s="1"/>
  <c r="I21" i="7"/>
  <c r="I20" i="7"/>
  <c r="I19" i="7"/>
  <c r="I18" i="7"/>
  <c r="I17" i="7"/>
  <c r="J17" i="7" s="1"/>
  <c r="I16" i="7"/>
  <c r="J16" i="7" s="1"/>
  <c r="I15" i="7"/>
  <c r="I14" i="7"/>
  <c r="J14" i="7" s="1"/>
  <c r="I13" i="7"/>
  <c r="I12" i="7"/>
  <c r="I11" i="7"/>
  <c r="I10" i="7"/>
  <c r="J10" i="7" s="1"/>
  <c r="I9" i="7"/>
  <c r="I7" i="7"/>
  <c r="J7" i="7" s="1"/>
  <c r="I6" i="7"/>
  <c r="J31" i="2"/>
  <c r="J30" i="2"/>
  <c r="K30" i="2" s="1"/>
  <c r="J29" i="2"/>
  <c r="K29" i="2" s="1"/>
  <c r="L29" i="2" s="1"/>
  <c r="J28" i="2"/>
  <c r="K28" i="2" s="1"/>
  <c r="J27" i="2"/>
  <c r="J26" i="2"/>
  <c r="J25" i="2"/>
  <c r="J24" i="2"/>
  <c r="J23" i="2"/>
  <c r="J22" i="2"/>
  <c r="J19" i="2"/>
  <c r="J18" i="2"/>
  <c r="J17" i="2"/>
  <c r="J16" i="2"/>
  <c r="K16" i="2" s="1"/>
  <c r="L16" i="2" s="1"/>
  <c r="J15" i="2"/>
  <c r="J14" i="2"/>
  <c r="K14" i="2" s="1"/>
  <c r="L14" i="2" s="1"/>
  <c r="J13" i="2"/>
  <c r="K13" i="2" s="1"/>
  <c r="J12" i="2"/>
  <c r="K12" i="2" s="1"/>
  <c r="J11" i="2"/>
  <c r="J7" i="2"/>
  <c r="J6" i="2"/>
  <c r="K6" i="2" s="1"/>
  <c r="J26" i="7"/>
  <c r="H26" i="7"/>
  <c r="H25" i="7"/>
  <c r="H24" i="7"/>
  <c r="J23" i="7"/>
  <c r="H23" i="7"/>
  <c r="H22" i="7"/>
  <c r="J20" i="7"/>
  <c r="H20" i="7"/>
  <c r="J18" i="7"/>
  <c r="H18" i="7"/>
  <c r="H17" i="7"/>
  <c r="H16" i="7"/>
  <c r="J15" i="7"/>
  <c r="H15" i="7"/>
  <c r="H14" i="7"/>
  <c r="J13" i="7"/>
  <c r="H13" i="7"/>
  <c r="H10" i="7"/>
  <c r="J9" i="7"/>
  <c r="H9" i="7"/>
  <c r="H7" i="7"/>
  <c r="J6" i="7"/>
  <c r="H6" i="7"/>
  <c r="K31" i="2"/>
  <c r="I31" i="2"/>
  <c r="I30" i="2"/>
  <c r="I29" i="2"/>
  <c r="I28" i="2"/>
  <c r="L25" i="2"/>
  <c r="K25" i="2"/>
  <c r="I25" i="2"/>
  <c r="K24" i="2"/>
  <c r="L24" i="2" s="1"/>
  <c r="I24" i="2"/>
  <c r="K23" i="2"/>
  <c r="I23" i="2"/>
  <c r="K22" i="2"/>
  <c r="I22" i="2"/>
  <c r="K19" i="2"/>
  <c r="I19" i="2"/>
  <c r="K18" i="2"/>
  <c r="L18" i="2" s="1"/>
  <c r="I18" i="2"/>
  <c r="K17" i="2"/>
  <c r="I17" i="2"/>
  <c r="I16" i="2"/>
  <c r="K15" i="2"/>
  <c r="I15" i="2"/>
  <c r="I14" i="2"/>
  <c r="I13" i="2"/>
  <c r="I12" i="2"/>
  <c r="K11" i="2"/>
  <c r="I11" i="2"/>
  <c r="K7" i="2"/>
  <c r="I7" i="2"/>
  <c r="I6"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0" i="8"/>
  <c r="D20" i="8"/>
  <c r="C20" i="8"/>
  <c r="E19" i="8"/>
  <c r="D19" i="8"/>
  <c r="C19" i="8"/>
  <c r="E18" i="8"/>
  <c r="D18" i="8"/>
  <c r="C18" i="8"/>
  <c r="E17" i="8"/>
  <c r="D17" i="8"/>
  <c r="C17" i="8"/>
  <c r="E16" i="8"/>
  <c r="D16" i="8"/>
  <c r="C16" i="8"/>
  <c r="E15" i="8"/>
  <c r="D15" i="8"/>
  <c r="C15" i="8"/>
  <c r="E14" i="8"/>
  <c r="D14" i="8"/>
  <c r="C14" i="8"/>
  <c r="E13" i="8"/>
  <c r="D13" i="8"/>
  <c r="C13" i="8"/>
  <c r="E12" i="8"/>
  <c r="D12" i="8"/>
  <c r="C12" i="8"/>
  <c r="E41" i="9" l="1"/>
  <c r="E42" i="9" s="1"/>
  <c r="D11" i="8"/>
  <c r="H27" i="7"/>
  <c r="C38" i="8" s="1"/>
  <c r="K20" i="7"/>
  <c r="J27" i="7"/>
  <c r="D38" i="8" s="1"/>
  <c r="L31" i="2"/>
  <c r="L11" i="2"/>
  <c r="L6" i="2"/>
  <c r="I33" i="2"/>
  <c r="C36" i="8" s="1"/>
  <c r="L15" i="2"/>
  <c r="L17" i="2"/>
  <c r="L28" i="2"/>
  <c r="L30" i="2"/>
  <c r="L7" i="2"/>
  <c r="L12" i="2"/>
  <c r="L19" i="2"/>
  <c r="L23" i="2"/>
  <c r="L22" i="2"/>
  <c r="L13" i="2"/>
  <c r="E11" i="8"/>
  <c r="C11" i="8"/>
  <c r="C21" i="8"/>
  <c r="D21" i="8"/>
  <c r="E21" i="8"/>
  <c r="K10" i="7"/>
  <c r="K14" i="7"/>
  <c r="K24" i="7"/>
  <c r="K22" i="7"/>
  <c r="K15" i="7"/>
  <c r="K25" i="7"/>
  <c r="K9" i="7"/>
  <c r="K16" i="7"/>
  <c r="K13" i="7"/>
  <c r="K23" i="7"/>
  <c r="K7" i="7"/>
  <c r="K17" i="7"/>
  <c r="K6" i="7"/>
  <c r="K18" i="7"/>
  <c r="K26" i="7"/>
  <c r="K33" i="2"/>
  <c r="D36" i="8" s="1"/>
  <c r="L33" i="2" l="1"/>
  <c r="E36" i="8"/>
  <c r="C40" i="8"/>
  <c r="E38" i="8" l="1"/>
  <c r="E40" i="8" s="1"/>
  <c r="D40" i="8"/>
  <c r="K27" i="7"/>
</calcChain>
</file>

<file path=xl/sharedStrings.xml><?xml version="1.0" encoding="utf-8"?>
<sst xmlns="http://schemas.openxmlformats.org/spreadsheetml/2006/main" count="206" uniqueCount="115">
  <si>
    <t>AIR GUIDE STEEL CRAFT
SHAN INDUSTRIES ENGATECH
E.A.P AIR DEVICIES</t>
  </si>
  <si>
    <t>S. No.</t>
  </si>
  <si>
    <t>Description</t>
  </si>
  <si>
    <t>Qty.</t>
  </si>
  <si>
    <t>Unit</t>
  </si>
  <si>
    <t>Total (Rs.)</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</si>
  <si>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</si>
  <si>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</si>
  <si>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</si>
  <si>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</si>
  <si>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</si>
  <si>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</si>
  <si>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</si>
  <si>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</si>
  <si>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</si>
  <si>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</si>
  <si>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</si>
  <si>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</si>
  <si>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</si>
  <si>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</si>
  <si>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</si>
  <si>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</si>
  <si>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</si>
  <si>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</si>
  <si>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</si>
  <si>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</si>
  <si>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</si>
  <si>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</si>
  <si>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</si>
  <si>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</si>
  <si>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</si>
  <si>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</si>
  <si>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</si>
  <si>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</si>
  <si>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</si>
  <si>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</si>
  <si>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</si>
  <si>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</si>
  <si>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</si>
  <si>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Item No.</t>
  </si>
  <si>
    <t>Material</t>
  </si>
  <si>
    <t>Labour</t>
  </si>
  <si>
    <t>Total</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</si>
  <si>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</si>
  <si>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</si>
  <si>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</si>
  <si>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</si>
  <si>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</si>
  <si>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</si>
  <si>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</si>
  <si>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</si>
  <si>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</si>
  <si>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</si>
  <si>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</si>
  <si>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Rft.</t>
  </si>
  <si>
    <t>ii</t>
  </si>
  <si>
    <t>Dia.  1-1/4"   (Threaded fitting)</t>
  </si>
  <si>
    <t>iii</t>
  </si>
  <si>
    <t>Dia.  1-1/2"   (Threaded fitting)</t>
  </si>
  <si>
    <t>iv</t>
  </si>
  <si>
    <t>v</t>
  </si>
  <si>
    <t>Dia.  2-1/2"   (Welded joints fitting)</t>
  </si>
  <si>
    <t>vi</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</si>
  <si>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</si>
  <si>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</si>
  <si>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</si>
  <si>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</si>
  <si>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</si>
  <si>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</si>
  <si>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</si>
  <si>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</si>
  <si>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</si>
  <si>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</si>
  <si>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</si>
  <si>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</si>
  <si>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</si>
  <si>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</si>
  <si>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</si>
  <si>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</si>
  <si>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</si>
  <si>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</si>
  <si>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</si>
  <si>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</si>
  <si>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</si>
  <si>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</si>
  <si>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</si>
  <si>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</si>
  <si>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</si>
  <si>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</si>
  <si>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</si>
  <si>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</si>
  <si>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</si>
  <si>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</si>
  <si>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</si>
  <si>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</si>
  <si>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</si>
  <si>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</si>
  <si>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</si>
  <si>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</si>
  <si>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</si>
  <si>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</si>
  <si>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SANA SAFINAS</t>
  </si>
  <si>
    <t>BIILL OF QUANTITIES</t>
  </si>
  <si>
    <t>Material Rates</t>
  </si>
  <si>
    <t>Labour Rates</t>
  </si>
  <si>
    <t>Bill Qty</t>
  </si>
  <si>
    <t>TOTAL AMOUNT</t>
  </si>
  <si>
    <t>RUNNING BILL NO 1</t>
  </si>
  <si>
    <t>SUMMARY OF RUNNING BILL</t>
  </si>
  <si>
    <t>Dia.  1"         (Threaded fitting)</t>
  </si>
  <si>
    <t>Dia.  2"        (Threaded fitting)</t>
  </si>
  <si>
    <t>Dia.  3"       (Welded joints fitting)</t>
  </si>
  <si>
    <t>Supply,  Installation  and  Commissioning  of  items  not  listed  in  BOQ  but required to complete the system for satisfacotry performance. (Contractor to provide the list of item if required)</t>
  </si>
  <si>
    <t>GRAND TOTAL</t>
  </si>
  <si>
    <t>Add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</si>
</sst>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3"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u/>
      <sz val="11"/>
      <color rgb="FFFFFFFF"/>
      <name val="Arial Narrow"/>
      <family val="2"/>
    </font>
    <font>
      <b/>
      <i/>
      <sz val="11"/>
      <name val="Arial Narrow"/>
      <family val="2"/>
    </font>
    <font>
      <sz val="10"/>
      <color rgb="FF000000"/>
      <name val="Times New Roman"/>
      <family val="1"/>
    </font>
    <font>
      <b/>
      <sz val="11"/>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
      <b/>
      <sz val="11"/>
      <color rgb="FF000000"/>
      <name val="Arial Narrow"/>
      <family val="2"/>
    </font>
    <font>
      <b/>
      <sz val="12"/>
      <name val="Arial Narrow"/>
      <family val="2"/>
    </font>
    <font>
      <sz val="12"/>
      <color rgb="FF000000"/>
      <name val="Arial Narrow"/>
      <family val="2"/>
    </font>
    <font>
      <b/>
      <sz val="12"/>
      <color rgb="FF000000"/>
      <name val="Arial Narrow"/>
      <family val="2"/>
    </font>
    <font>
      <b/>
      <sz val="14"/>
      <color theme="1"/>
      <name val="Calibri"/>
      <family val="2"/>
      <scheme val="minor"/>
    </font>
    <font>
      <sz val="14"/>
      <color theme="1"/>
      <name val="Calibri"/>
      <family val="2"/>
      <scheme val="minor"/>
    </font>
    <font>
      <sz val="22"/>
      <color theme="1"/>
      <name val="Calibri"/>
      <family val="2"/>
      <scheme val="minor"/>
    </font>
    <font>
      <sz val="11"/>
      <color rgb="FF000000"/>
      <name val="Calibri"/>
      <family val="2"/>
      <scheme val="minor"/>
    </font>
    <font>
      <sz val="14"/>
      <color rgb="FF000000"/>
      <name val="Calibri"/>
      <family val="2"/>
      <scheme val="minor"/>
    </font>
    <font>
      <b/>
      <sz val="16"/>
      <color rgb="FF000000"/>
      <name val="Calibri"/>
      <family val="2"/>
      <scheme val="minor"/>
    </font>
  </fonts>
  <fills count="5">
    <fill>
      <patternFill patternType="none"/>
    </fill>
    <fill>
      <patternFill patternType="gray125"/>
    </fill>
    <fill>
      <patternFill patternType="solid">
        <fgColor rgb="FF00AF50"/>
      </patternFill>
    </fill>
    <fill>
      <patternFill patternType="solid">
        <fgColor rgb="FFD7E3BB"/>
      </patternFill>
    </fill>
    <fill>
      <patternFill patternType="solid">
        <fgColor theme="4" tint="0.79998168889431442"/>
        <bgColor indexed="64"/>
      </patternFill>
    </fill>
  </fills>
  <borders count="32">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808080"/>
      </top>
      <bottom/>
      <diagonal/>
    </border>
    <border>
      <left/>
      <right/>
      <top/>
      <bottom style="thin">
        <color rgb="FF808080"/>
      </bottom>
      <diagonal/>
    </border>
    <border>
      <left/>
      <right/>
      <top style="thin">
        <color rgb="FF808080"/>
      </top>
      <bottom style="thin">
        <color indexed="64"/>
      </bottom>
      <diagonal/>
    </border>
    <border>
      <left/>
      <right style="thin">
        <color rgb="FF808080"/>
      </right>
      <top style="thin">
        <color rgb="FF808080"/>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s>
  <cellStyleXfs count="2">
    <xf numFmtId="0" fontId="0" fillId="0" borderId="0"/>
    <xf numFmtId="164" fontId="8" fillId="0" borderId="0" applyFont="0" applyFill="0" applyBorder="0" applyAlignment="0" applyProtection="0"/>
  </cellStyleXfs>
  <cellXfs count="123">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5"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6" fontId="3" fillId="0" borderId="1" xfId="1" applyNumberFormat="1" applyFont="1" applyBorder="1" applyAlignment="1">
      <alignment horizontal="right" vertical="center" wrapText="1"/>
    </xf>
    <xf numFmtId="1" fontId="3" fillId="0" borderId="1" xfId="0" applyNumberFormat="1" applyFont="1" applyBorder="1" applyAlignment="1">
      <alignment horizontal="left" vertical="center" shrinkToFit="1"/>
    </xf>
    <xf numFmtId="0" fontId="12" fillId="0" borderId="0" xfId="0" applyFont="1"/>
    <xf numFmtId="0" fontId="12" fillId="0" borderId="0" xfId="0" applyFont="1" applyAlignment="1">
      <alignment horizontal="right"/>
    </xf>
    <xf numFmtId="0" fontId="3" fillId="0" borderId="9" xfId="0" applyFont="1" applyBorder="1" applyAlignment="1">
      <alignment horizontal="left" vertical="center" wrapText="1"/>
    </xf>
    <xf numFmtId="0" fontId="1" fillId="3" borderId="17" xfId="0" applyFont="1" applyFill="1" applyBorder="1" applyAlignment="1">
      <alignment horizontal="center" vertical="top" wrapText="1"/>
    </xf>
    <xf numFmtId="0" fontId="1" fillId="3" borderId="17" xfId="0" applyFont="1" applyFill="1" applyBorder="1" applyAlignment="1">
      <alignment horizontal="right" vertical="top" wrapText="1" indent="1"/>
    </xf>
    <xf numFmtId="0" fontId="1" fillId="3" borderId="17" xfId="0" applyFont="1" applyFill="1" applyBorder="1" applyAlignment="1">
      <alignment horizontal="left" vertical="top" wrapText="1" indent="1"/>
    </xf>
    <xf numFmtId="0" fontId="5" fillId="0" borderId="1" xfId="0" applyFont="1" applyBorder="1" applyAlignment="1">
      <alignment horizontal="right"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166" fontId="13" fillId="3" borderId="1" xfId="1" applyNumberFormat="1" applyFont="1" applyFill="1" applyBorder="1" applyAlignment="1">
      <alignment horizontal="right" vertical="center" wrapText="1"/>
    </xf>
    <xf numFmtId="0" fontId="15" fillId="3" borderId="1" xfId="0" applyFont="1" applyFill="1" applyBorder="1" applyAlignment="1">
      <alignment horizontal="left" vertical="center" wrapText="1"/>
    </xf>
    <xf numFmtId="166" fontId="16" fillId="3" borderId="1" xfId="1" applyNumberFormat="1" applyFont="1" applyFill="1" applyBorder="1" applyAlignment="1">
      <alignment horizontal="right" vertical="center" wrapText="1"/>
    </xf>
    <xf numFmtId="0" fontId="15" fillId="0" borderId="0" xfId="0" applyFont="1" applyAlignment="1">
      <alignment horizontal="left" vertical="top"/>
    </xf>
    <xf numFmtId="0" fontId="18" fillId="0" borderId="0" xfId="0" applyFont="1" applyAlignment="1">
      <alignment horizontal="center" vertical="center"/>
    </xf>
    <xf numFmtId="0" fontId="12" fillId="0" borderId="13" xfId="0" applyFont="1" applyBorder="1"/>
    <xf numFmtId="0" fontId="9" fillId="0" borderId="14" xfId="0" applyFont="1" applyBorder="1"/>
    <xf numFmtId="164" fontId="9" fillId="0" borderId="14" xfId="0" applyNumberFormat="1" applyFont="1" applyBorder="1"/>
    <xf numFmtId="164" fontId="9" fillId="0" borderId="15" xfId="0" applyNumberFormat="1" applyFont="1" applyBorder="1"/>
    <xf numFmtId="0" fontId="12" fillId="0" borderId="16" xfId="0" applyFont="1" applyBorder="1" applyAlignment="1">
      <alignment horizontal="center"/>
    </xf>
    <xf numFmtId="0" fontId="12" fillId="0" borderId="17" xfId="0" applyFont="1" applyBorder="1"/>
    <xf numFmtId="164" fontId="12" fillId="0" borderId="17" xfId="1" applyFont="1" applyFill="1" applyBorder="1"/>
    <xf numFmtId="164" fontId="12" fillId="0" borderId="18" xfId="1" applyFont="1" applyFill="1" applyBorder="1"/>
    <xf numFmtId="0" fontId="12" fillId="0" borderId="17" xfId="0" applyFont="1" applyBorder="1" applyAlignment="1">
      <alignment vertical="center" wrapText="1"/>
    </xf>
    <xf numFmtId="0" fontId="9" fillId="0" borderId="16" xfId="0" applyFont="1" applyBorder="1"/>
    <xf numFmtId="0" fontId="9" fillId="0" borderId="17" xfId="0" applyFont="1" applyBorder="1"/>
    <xf numFmtId="164" fontId="9" fillId="0" borderId="17" xfId="0" applyNumberFormat="1" applyFont="1" applyBorder="1"/>
    <xf numFmtId="164" fontId="9" fillId="0" borderId="18" xfId="0" applyNumberFormat="1" applyFont="1" applyBorder="1"/>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xf numFmtId="164" fontId="12" fillId="0" borderId="20" xfId="1" applyFont="1" applyFill="1" applyBorder="1"/>
    <xf numFmtId="164" fontId="12" fillId="0" borderId="21" xfId="1" applyFont="1" applyFill="1" applyBorder="1"/>
    <xf numFmtId="0" fontId="12" fillId="0" borderId="0" xfId="0" applyFont="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166" fontId="11" fillId="0" borderId="24" xfId="1" applyNumberFormat="1" applyFont="1" applyFill="1" applyBorder="1"/>
    <xf numFmtId="0" fontId="11" fillId="0" borderId="0" xfId="0" applyFont="1"/>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166" fontId="11" fillId="0" borderId="29" xfId="1" applyNumberFormat="1" applyFont="1" applyFill="1" applyBorder="1"/>
    <xf numFmtId="15" fontId="20" fillId="0" borderId="0" xfId="0" applyNumberFormat="1" applyFont="1" applyAlignment="1">
      <alignment horizontal="right"/>
    </xf>
    <xf numFmtId="164" fontId="9" fillId="0" borderId="17" xfId="0" applyNumberFormat="1" applyFont="1" applyBorder="1" applyAlignment="1">
      <alignment vertical="center"/>
    </xf>
    <xf numFmtId="164" fontId="9" fillId="0" borderId="18" xfId="0" applyNumberFormat="1" applyFont="1" applyBorder="1" applyAlignment="1">
      <alignment vertical="center"/>
    </xf>
    <xf numFmtId="0" fontId="21" fillId="0" borderId="16" xfId="0" applyFont="1" applyBorder="1" applyAlignment="1">
      <alignment horizontal="center" vertical="center"/>
    </xf>
    <xf numFmtId="0" fontId="21" fillId="0" borderId="17" xfId="0" applyFont="1" applyBorder="1" applyAlignment="1">
      <alignment vertical="center" wrapText="1"/>
    </xf>
    <xf numFmtId="166" fontId="21" fillId="0" borderId="17" xfId="1" applyNumberFormat="1" applyFont="1" applyFill="1" applyBorder="1" applyAlignment="1">
      <alignment vertical="center"/>
    </xf>
    <xf numFmtId="166" fontId="21" fillId="0" borderId="18" xfId="1" applyNumberFormat="1" applyFont="1" applyFill="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164" fontId="17" fillId="0" borderId="17" xfId="1" applyFont="1" applyFill="1" applyBorder="1" applyAlignment="1">
      <alignment vertical="center"/>
    </xf>
    <xf numFmtId="164" fontId="17" fillId="0" borderId="18" xfId="1" applyFont="1" applyFill="1" applyBorder="1" applyAlignment="1">
      <alignment vertical="center"/>
    </xf>
    <xf numFmtId="0" fontId="21" fillId="0" borderId="17" xfId="0" applyFont="1" applyBorder="1" applyAlignment="1">
      <alignment vertical="center"/>
    </xf>
    <xf numFmtId="0" fontId="21" fillId="0" borderId="30" xfId="0" applyFont="1" applyBorder="1" applyAlignment="1">
      <alignment horizontal="center" vertical="center"/>
    </xf>
    <xf numFmtId="0" fontId="21" fillId="0" borderId="31" xfId="0" applyFont="1" applyBorder="1" applyAlignment="1">
      <alignment vertical="center"/>
    </xf>
    <xf numFmtId="166" fontId="21" fillId="0" borderId="20" xfId="1" applyNumberFormat="1" applyFont="1" applyFill="1" applyBorder="1" applyAlignment="1">
      <alignment vertical="center"/>
    </xf>
    <xf numFmtId="166" fontId="21" fillId="0" borderId="21" xfId="1" applyNumberFormat="1" applyFont="1" applyFill="1" applyBorder="1" applyAlignment="1">
      <alignment vertical="center"/>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166" fontId="10" fillId="0" borderId="29" xfId="1" applyNumberFormat="1" applyFont="1" applyFill="1" applyBorder="1"/>
    <xf numFmtId="0" fontId="22" fillId="0" borderId="0" xfId="0" applyFont="1" applyAlignment="1">
      <alignment horizontal="left"/>
    </xf>
    <xf numFmtId="0" fontId="19" fillId="0" borderId="0" xfId="0" applyFont="1" applyAlignment="1">
      <alignment horizontal="center"/>
    </xf>
    <xf numFmtId="0" fontId="10" fillId="0" borderId="22" xfId="0" applyFont="1" applyBorder="1" applyAlignment="1">
      <alignment horizontal="right"/>
    </xf>
    <xf numFmtId="0" fontId="10" fillId="0" borderId="23" xfId="0" applyFont="1" applyBorder="1" applyAlignment="1">
      <alignment horizontal="right"/>
    </xf>
    <xf numFmtId="0" fontId="2" fillId="2" borderId="17" xfId="0" applyFont="1" applyFill="1" applyBorder="1" applyAlignment="1">
      <alignment horizontal="center" vertical="center" wrapText="1"/>
    </xf>
    <xf numFmtId="0" fontId="1" fillId="3" borderId="17" xfId="0" applyFont="1" applyFill="1" applyBorder="1" applyAlignment="1">
      <alignment horizontal="center" vertical="top" wrapText="1"/>
    </xf>
    <xf numFmtId="0" fontId="1" fillId="3" borderId="2" xfId="0" applyFont="1" applyFill="1" applyBorder="1" applyAlignment="1">
      <alignment horizontal="right" vertical="center" wrapText="1" indent="8"/>
    </xf>
    <xf numFmtId="0" fontId="1" fillId="3" borderId="3" xfId="0" applyFont="1" applyFill="1" applyBorder="1" applyAlignment="1">
      <alignment horizontal="right" vertical="center" wrapText="1" indent="8"/>
    </xf>
    <xf numFmtId="0" fontId="1" fillId="3" borderId="4" xfId="0" applyFont="1" applyFill="1" applyBorder="1" applyAlignment="1">
      <alignment horizontal="right" vertical="center" wrapText="1" indent="8"/>
    </xf>
    <xf numFmtId="0" fontId="1" fillId="0" borderId="6" xfId="0" applyFont="1" applyBorder="1" applyAlignment="1">
      <alignment horizontal="left" vertical="top" wrapText="1"/>
    </xf>
    <xf numFmtId="0" fontId="1" fillId="0" borderId="26" xfId="0" applyFont="1" applyBorder="1" applyAlignment="1">
      <alignment horizontal="left"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3" borderId="17" xfId="0" applyFont="1" applyFill="1" applyBorder="1" applyAlignment="1">
      <alignment horizontal="left" vertical="center" wrapText="1" indent="1"/>
    </xf>
    <xf numFmtId="0" fontId="1" fillId="3" borderId="17" xfId="0" applyFont="1" applyFill="1" applyBorder="1" applyAlignment="1">
      <alignment horizontal="center" vertical="center" wrapText="1"/>
    </xf>
    <xf numFmtId="0" fontId="1" fillId="3" borderId="17" xfId="0" applyFont="1" applyFill="1" applyBorder="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right" vertical="top" wrapText="1"/>
    </xf>
    <xf numFmtId="0" fontId="14" fillId="3" borderId="2" xfId="0" applyFont="1" applyFill="1" applyBorder="1" applyAlignment="1">
      <alignment horizontal="left" vertical="top" wrapText="1" indent="12"/>
    </xf>
    <xf numFmtId="0" fontId="14" fillId="3" borderId="3" xfId="0" applyFont="1" applyFill="1" applyBorder="1" applyAlignment="1">
      <alignment horizontal="left" vertical="top" wrapText="1" indent="12"/>
    </xf>
    <xf numFmtId="0" fontId="5" fillId="0" borderId="3" xfId="0" applyFont="1" applyBorder="1" applyAlignment="1">
      <alignment horizontal="left"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sheetData sheetId="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5B7-9FC9-46CF-A850-FB641529BE7D}">
  <dimension ref="A3:E42"/>
  <sheetViews>
    <sheetView tabSelected="1" zoomScaleNormal="100" workbookViewId="0">
      <selection activeCell="F46" sqref="F46"/>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2" t="s">
        <v>101</v>
      </c>
      <c r="B6" s="82"/>
      <c r="C6" s="82"/>
      <c r="D6" s="82"/>
      <c r="E6" s="82"/>
    </row>
    <row r="8" spans="1:5" ht="28.5" x14ac:dyDescent="0.45">
      <c r="A8" s="83" t="s">
        <v>108</v>
      </c>
      <c r="B8" s="83"/>
      <c r="C8" s="83"/>
      <c r="D8" s="83"/>
      <c r="E8" s="83"/>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HVAC!I33</f>
        <v>1724100</v>
      </c>
      <c r="D36" s="68">
        <f>HVAC!K33</f>
        <v>437250</v>
      </c>
      <c r="E36" s="69">
        <f>D36+C36</f>
        <v>2161350</v>
      </c>
    </row>
    <row r="37" spans="1:5" s="55" customFormat="1" ht="24" customHeight="1" x14ac:dyDescent="0.2">
      <c r="A37" s="70"/>
      <c r="B37" s="71"/>
      <c r="C37" s="72"/>
      <c r="D37" s="72"/>
      <c r="E37" s="73"/>
    </row>
    <row r="38" spans="1:5" s="55" customFormat="1" ht="24.75" customHeight="1" x14ac:dyDescent="0.2">
      <c r="A38" s="66">
        <v>2</v>
      </c>
      <c r="B38" s="74" t="s">
        <v>100</v>
      </c>
      <c r="C38" s="68">
        <f>Fire!H27</f>
        <v>1170210</v>
      </c>
      <c r="D38" s="68">
        <f>Fire!J27</f>
        <v>237000</v>
      </c>
      <c r="E38" s="69">
        <f>D38+C38</f>
        <v>1407210</v>
      </c>
    </row>
    <row r="39" spans="1:5" s="55" customFormat="1" ht="24.75" customHeight="1" x14ac:dyDescent="0.2">
      <c r="A39" s="75"/>
      <c r="B39" s="76"/>
      <c r="C39" s="77"/>
      <c r="D39" s="77"/>
      <c r="E39" s="78"/>
    </row>
    <row r="40" spans="1:5" s="59" customFormat="1" ht="21.75" thickBot="1" x14ac:dyDescent="0.4">
      <c r="A40" s="84" t="s">
        <v>74</v>
      </c>
      <c r="B40" s="85"/>
      <c r="C40" s="58">
        <f>C38+C36</f>
        <v>2894310</v>
      </c>
      <c r="D40" s="58">
        <f>D38+D36</f>
        <v>674250</v>
      </c>
      <c r="E40" s="62">
        <f>E38+E36</f>
        <v>3568560</v>
      </c>
    </row>
    <row r="41" spans="1:5" s="59" customFormat="1" ht="21.75" thickBot="1" x14ac:dyDescent="0.4">
      <c r="A41" s="84" t="s">
        <v>114</v>
      </c>
      <c r="B41" s="85"/>
      <c r="C41" s="58"/>
      <c r="D41" s="58"/>
      <c r="E41" s="62">
        <f>E40*4.5%</f>
        <v>160585.19999999998</v>
      </c>
    </row>
    <row r="42" spans="1:5" s="59" customFormat="1" ht="21.75" thickBot="1" x14ac:dyDescent="0.4">
      <c r="A42" s="84" t="s">
        <v>113</v>
      </c>
      <c r="B42" s="85"/>
      <c r="C42" s="58"/>
      <c r="D42" s="58"/>
      <c r="E42" s="81">
        <f>E41+E40</f>
        <v>3729145.2</v>
      </c>
    </row>
  </sheetData>
  <mergeCells count="5">
    <mergeCell ref="A6:E6"/>
    <mergeCell ref="A8:E8"/>
    <mergeCell ref="A40:B40"/>
    <mergeCell ref="A41:B41"/>
    <mergeCell ref="A42:B42"/>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40"/>
  <sheetViews>
    <sheetView zoomScaleNormal="100" workbookViewId="0">
      <selection activeCell="G41" sqref="G41"/>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2" t="s">
        <v>101</v>
      </c>
      <c r="B6" s="82"/>
      <c r="C6" s="82"/>
      <c r="D6" s="82"/>
      <c r="E6" s="82"/>
    </row>
    <row r="8" spans="1:5" ht="28.5" x14ac:dyDescent="0.45">
      <c r="A8" s="83" t="s">
        <v>108</v>
      </c>
      <c r="B8" s="83"/>
      <c r="C8" s="83"/>
      <c r="D8" s="83"/>
      <c r="E8" s="83"/>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HVAC!I33</f>
        <v>1724100</v>
      </c>
      <c r="D36" s="68">
        <f>HVAC!K33</f>
        <v>437250</v>
      </c>
      <c r="E36" s="69">
        <f>D36+C36</f>
        <v>2161350</v>
      </c>
    </row>
    <row r="37" spans="1:5" s="55" customFormat="1" ht="24" customHeight="1" x14ac:dyDescent="0.2">
      <c r="A37" s="70"/>
      <c r="B37" s="71"/>
      <c r="C37" s="72"/>
      <c r="D37" s="72"/>
      <c r="E37" s="73"/>
    </row>
    <row r="38" spans="1:5" s="55" customFormat="1" ht="24.75" customHeight="1" x14ac:dyDescent="0.2">
      <c r="A38" s="66">
        <v>2</v>
      </c>
      <c r="B38" s="74" t="s">
        <v>100</v>
      </c>
      <c r="C38" s="68">
        <f>Fire!H27</f>
        <v>1170210</v>
      </c>
      <c r="D38" s="68">
        <f>Fire!J27</f>
        <v>237000</v>
      </c>
      <c r="E38" s="69">
        <f>D38+C38</f>
        <v>1407210</v>
      </c>
    </row>
    <row r="39" spans="1:5" s="55" customFormat="1" ht="24.75" customHeight="1" x14ac:dyDescent="0.2">
      <c r="A39" s="75"/>
      <c r="B39" s="76"/>
      <c r="C39" s="77"/>
      <c r="D39" s="77"/>
      <c r="E39" s="78"/>
    </row>
    <row r="40" spans="1:5" s="59" customFormat="1" ht="21.75" thickBot="1" x14ac:dyDescent="0.4">
      <c r="A40" s="84" t="s">
        <v>74</v>
      </c>
      <c r="B40" s="85"/>
      <c r="C40" s="58">
        <f>C38+C36</f>
        <v>2894310</v>
      </c>
      <c r="D40" s="58">
        <f>D38+D36</f>
        <v>674250</v>
      </c>
      <c r="E40" s="62">
        <f>E38+E36</f>
        <v>3568560</v>
      </c>
    </row>
  </sheetData>
  <mergeCells count="3">
    <mergeCell ref="A6:E6"/>
    <mergeCell ref="A8:E8"/>
    <mergeCell ref="A40:B40"/>
  </mergeCells>
  <pageMargins left="0.7" right="0.7" top="0.75" bottom="0.75" header="0.3" footer="0.3"/>
  <pageSetup scale="9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13" zoomScaleNormal="100" workbookViewId="0">
      <selection activeCell="K40" sqref="K40"/>
    </sheetView>
  </sheetViews>
  <sheetFormatPr defaultRowHeight="16.5" x14ac:dyDescent="0.2"/>
  <cols>
    <col min="1" max="1" width="3.33203125" style="1" customWidth="1"/>
    <col min="2" max="2" width="3.5" style="1" customWidth="1"/>
    <col min="3" max="3" width="38" style="1" customWidth="1"/>
    <col min="4" max="4" width="7.33203125" style="17" customWidth="1"/>
    <col min="5" max="5" width="5.5" style="17" customWidth="1"/>
    <col min="6" max="6" width="10.5" style="1" customWidth="1"/>
    <col min="7" max="7" width="9" style="1" bestFit="1" customWidth="1"/>
    <col min="8" max="8" width="10.5" style="1" customWidth="1"/>
    <col min="9" max="9" width="13" style="1" customWidth="1"/>
    <col min="10" max="10" width="11" style="1" customWidth="1"/>
    <col min="11" max="11" width="14.33203125" style="1" customWidth="1"/>
    <col min="12" max="12" width="16.33203125" style="1" customWidth="1"/>
    <col min="13" max="16384" width="9.33203125" style="1"/>
  </cols>
  <sheetData>
    <row r="1" spans="1:12" ht="27.75" customHeight="1" x14ac:dyDescent="0.2">
      <c r="A1" s="86" t="s">
        <v>102</v>
      </c>
      <c r="B1" s="86"/>
      <c r="C1" s="86"/>
      <c r="D1" s="86"/>
      <c r="E1" s="86"/>
      <c r="F1" s="86"/>
      <c r="G1" s="86"/>
      <c r="H1" s="86" t="s">
        <v>107</v>
      </c>
      <c r="I1" s="86"/>
      <c r="J1" s="86"/>
      <c r="K1" s="86"/>
      <c r="L1" s="86"/>
    </row>
    <row r="2" spans="1:12" ht="15.75" customHeight="1" x14ac:dyDescent="0.2">
      <c r="A2" s="100" t="s">
        <v>1</v>
      </c>
      <c r="B2" s="100"/>
      <c r="C2" s="101" t="s">
        <v>2</v>
      </c>
      <c r="D2" s="102" t="s">
        <v>3</v>
      </c>
      <c r="E2" s="102" t="s">
        <v>4</v>
      </c>
      <c r="F2" s="87" t="s">
        <v>103</v>
      </c>
      <c r="G2" s="87" t="s">
        <v>104</v>
      </c>
      <c r="H2" s="87" t="s">
        <v>40</v>
      </c>
      <c r="I2" s="87"/>
      <c r="J2" s="87" t="s">
        <v>41</v>
      </c>
      <c r="K2" s="87"/>
      <c r="L2" s="27" t="s">
        <v>5</v>
      </c>
    </row>
    <row r="3" spans="1:12" x14ac:dyDescent="0.2">
      <c r="A3" s="100"/>
      <c r="B3" s="100"/>
      <c r="C3" s="101"/>
      <c r="D3" s="102"/>
      <c r="E3" s="102"/>
      <c r="F3" s="87"/>
      <c r="G3" s="87"/>
      <c r="H3" s="26" t="s">
        <v>105</v>
      </c>
      <c r="I3" s="28" t="s">
        <v>6</v>
      </c>
      <c r="J3" s="26" t="s">
        <v>105</v>
      </c>
      <c r="K3" s="28" t="s">
        <v>6</v>
      </c>
      <c r="L3" s="27" t="s">
        <v>6</v>
      </c>
    </row>
    <row r="4" spans="1:12" x14ac:dyDescent="0.2">
      <c r="A4" s="91" t="s">
        <v>7</v>
      </c>
      <c r="B4" s="92"/>
      <c r="C4" s="92"/>
      <c r="D4" s="92"/>
      <c r="E4" s="93"/>
      <c r="F4" s="25"/>
      <c r="G4" s="25"/>
      <c r="H4" s="25"/>
      <c r="I4" s="25"/>
      <c r="J4" s="25"/>
      <c r="K4" s="25"/>
      <c r="L4" s="25"/>
    </row>
    <row r="5" spans="1:12" ht="247.5" x14ac:dyDescent="0.2">
      <c r="A5" s="3">
        <v>1</v>
      </c>
      <c r="B5" s="4"/>
      <c r="C5" s="4" t="s">
        <v>8</v>
      </c>
      <c r="D5" s="2"/>
      <c r="E5" s="2"/>
      <c r="F5" s="4"/>
      <c r="G5" s="4"/>
      <c r="H5" s="4"/>
      <c r="I5" s="4"/>
      <c r="J5" s="4"/>
      <c r="K5" s="4"/>
      <c r="L5" s="4"/>
    </row>
    <row r="6" spans="1:12" ht="25.5" customHeight="1" x14ac:dyDescent="0.2">
      <c r="A6" s="2"/>
      <c r="B6" s="5" t="s">
        <v>9</v>
      </c>
      <c r="C6" s="6" t="s">
        <v>10</v>
      </c>
      <c r="D6" s="7">
        <v>4700</v>
      </c>
      <c r="E6" s="8" t="s">
        <v>11</v>
      </c>
      <c r="F6" s="21">
        <v>300</v>
      </c>
      <c r="G6" s="21">
        <v>65</v>
      </c>
      <c r="H6" s="21">
        <v>2500</v>
      </c>
      <c r="I6" s="21">
        <f>H6*F6</f>
        <v>750000</v>
      </c>
      <c r="J6" s="21">
        <f>H6</f>
        <v>2500</v>
      </c>
      <c r="K6" s="21">
        <f>J6*G6</f>
        <v>162500</v>
      </c>
      <c r="L6" s="21">
        <f>K6+I6</f>
        <v>912500</v>
      </c>
    </row>
    <row r="7" spans="1:12" ht="99" x14ac:dyDescent="0.2">
      <c r="A7" s="3">
        <v>2</v>
      </c>
      <c r="B7" s="4"/>
      <c r="C7" s="4" t="s">
        <v>12</v>
      </c>
      <c r="D7" s="7">
        <v>4700</v>
      </c>
      <c r="E7" s="8" t="s">
        <v>11</v>
      </c>
      <c r="F7" s="21">
        <v>140</v>
      </c>
      <c r="G7" s="21">
        <v>50</v>
      </c>
      <c r="H7" s="21">
        <v>2500</v>
      </c>
      <c r="I7" s="21">
        <f>H7*F7</f>
        <v>350000</v>
      </c>
      <c r="J7" s="21">
        <f>H7</f>
        <v>2500</v>
      </c>
      <c r="K7" s="21">
        <f>J7*G7</f>
        <v>125000</v>
      </c>
      <c r="L7" s="21">
        <f>K7+I7</f>
        <v>475000</v>
      </c>
    </row>
    <row r="8" spans="1:12" ht="148.5" x14ac:dyDescent="0.2">
      <c r="A8" s="3">
        <v>3</v>
      </c>
      <c r="B8" s="4"/>
      <c r="C8" s="4" t="s">
        <v>13</v>
      </c>
      <c r="D8" s="2"/>
      <c r="E8" s="2"/>
      <c r="F8" s="4"/>
      <c r="G8" s="4"/>
      <c r="H8" s="4"/>
      <c r="I8" s="4"/>
      <c r="J8" s="4"/>
      <c r="K8" s="4"/>
      <c r="L8" s="4"/>
    </row>
    <row r="9" spans="1:12" ht="33" x14ac:dyDescent="0.2">
      <c r="A9" s="2"/>
      <c r="B9" s="9">
        <v>3.1</v>
      </c>
      <c r="C9" s="10" t="s">
        <v>14</v>
      </c>
      <c r="D9" s="2"/>
      <c r="E9" s="2"/>
      <c r="F9" s="2"/>
      <c r="G9" s="2"/>
      <c r="H9" s="2"/>
      <c r="I9" s="2"/>
      <c r="J9" s="2"/>
      <c r="K9" s="2"/>
      <c r="L9" s="2"/>
    </row>
    <row r="10" spans="1:12" x14ac:dyDescent="0.2">
      <c r="A10" s="2"/>
      <c r="B10" s="2"/>
      <c r="C10" s="10" t="s">
        <v>15</v>
      </c>
      <c r="D10" s="2"/>
      <c r="E10" s="2"/>
      <c r="F10" s="2"/>
      <c r="G10" s="2"/>
      <c r="H10" s="2"/>
      <c r="I10" s="2"/>
      <c r="J10" s="2"/>
      <c r="K10" s="2"/>
      <c r="L10" s="2"/>
    </row>
    <row r="11" spans="1:12" x14ac:dyDescent="0.2">
      <c r="A11" s="2"/>
      <c r="B11" s="5" t="s">
        <v>9</v>
      </c>
      <c r="C11" s="6" t="s">
        <v>16</v>
      </c>
      <c r="D11" s="18">
        <v>36</v>
      </c>
      <c r="E11" s="8" t="s">
        <v>17</v>
      </c>
      <c r="F11" s="21">
        <v>13500</v>
      </c>
      <c r="G11" s="21">
        <v>750</v>
      </c>
      <c r="H11" s="21">
        <v>23</v>
      </c>
      <c r="I11" s="21">
        <f t="shared" ref="I11:I19" si="0">H11*F11</f>
        <v>310500</v>
      </c>
      <c r="J11" s="21">
        <f t="shared" ref="J11:J19" si="1">H11</f>
        <v>23</v>
      </c>
      <c r="K11" s="21">
        <f t="shared" ref="K11:K19" si="2">J11*G11</f>
        <v>17250</v>
      </c>
      <c r="L11" s="21">
        <f t="shared" ref="L11:L19" si="3">K11+I11</f>
        <v>327750</v>
      </c>
    </row>
    <row r="12" spans="1:12" x14ac:dyDescent="0.2">
      <c r="A12" s="2"/>
      <c r="B12" s="5" t="s">
        <v>18</v>
      </c>
      <c r="C12" s="6" t="s">
        <v>19</v>
      </c>
      <c r="D12" s="18">
        <v>2</v>
      </c>
      <c r="E12" s="8" t="s">
        <v>17</v>
      </c>
      <c r="F12" s="21">
        <v>3800</v>
      </c>
      <c r="G12" s="21">
        <v>750</v>
      </c>
      <c r="H12" s="21">
        <v>2</v>
      </c>
      <c r="I12" s="21">
        <f t="shared" si="0"/>
        <v>7600</v>
      </c>
      <c r="J12" s="21">
        <f t="shared" si="1"/>
        <v>2</v>
      </c>
      <c r="K12" s="21">
        <f t="shared" si="2"/>
        <v>1500</v>
      </c>
      <c r="L12" s="21">
        <f t="shared" si="3"/>
        <v>9100</v>
      </c>
    </row>
    <row r="13" spans="1:12" x14ac:dyDescent="0.2">
      <c r="A13" s="2"/>
      <c r="B13" s="5" t="s">
        <v>20</v>
      </c>
      <c r="C13" s="6" t="s">
        <v>21</v>
      </c>
      <c r="D13" s="18">
        <v>5</v>
      </c>
      <c r="E13" s="8" t="s">
        <v>17</v>
      </c>
      <c r="F13" s="21">
        <v>3000</v>
      </c>
      <c r="G13" s="21">
        <v>500</v>
      </c>
      <c r="H13" s="21">
        <v>0</v>
      </c>
      <c r="I13" s="21">
        <f t="shared" si="0"/>
        <v>0</v>
      </c>
      <c r="J13" s="21">
        <f t="shared" si="1"/>
        <v>0</v>
      </c>
      <c r="K13" s="21">
        <f t="shared" si="2"/>
        <v>0</v>
      </c>
      <c r="L13" s="21">
        <f t="shared" si="3"/>
        <v>0</v>
      </c>
    </row>
    <row r="14" spans="1:12" x14ac:dyDescent="0.2">
      <c r="A14" s="2"/>
      <c r="B14" s="2"/>
      <c r="C14" s="10" t="s">
        <v>15</v>
      </c>
      <c r="D14" s="2"/>
      <c r="E14" s="2"/>
      <c r="F14" s="2"/>
      <c r="G14" s="2"/>
      <c r="H14" s="21"/>
      <c r="I14" s="21">
        <f t="shared" si="0"/>
        <v>0</v>
      </c>
      <c r="J14" s="21">
        <f t="shared" si="1"/>
        <v>0</v>
      </c>
      <c r="K14" s="21">
        <f t="shared" si="2"/>
        <v>0</v>
      </c>
      <c r="L14" s="21">
        <f t="shared" si="3"/>
        <v>0</v>
      </c>
    </row>
    <row r="15" spans="1:12" x14ac:dyDescent="0.2">
      <c r="A15" s="2"/>
      <c r="B15" s="5" t="s">
        <v>9</v>
      </c>
      <c r="C15" s="6" t="s">
        <v>22</v>
      </c>
      <c r="D15" s="18">
        <v>4</v>
      </c>
      <c r="E15" s="8" t="s">
        <v>17</v>
      </c>
      <c r="F15" s="21">
        <v>9500</v>
      </c>
      <c r="G15" s="21">
        <v>750</v>
      </c>
      <c r="H15" s="21">
        <v>4</v>
      </c>
      <c r="I15" s="21">
        <f t="shared" si="0"/>
        <v>38000</v>
      </c>
      <c r="J15" s="21">
        <f t="shared" si="1"/>
        <v>4</v>
      </c>
      <c r="K15" s="21">
        <f t="shared" si="2"/>
        <v>3000</v>
      </c>
      <c r="L15" s="21">
        <f t="shared" si="3"/>
        <v>41000</v>
      </c>
    </row>
    <row r="16" spans="1:12" x14ac:dyDescent="0.2">
      <c r="A16" s="2"/>
      <c r="B16" s="5" t="s">
        <v>18</v>
      </c>
      <c r="C16" s="6" t="s">
        <v>23</v>
      </c>
      <c r="D16" s="18">
        <v>8</v>
      </c>
      <c r="E16" s="8" t="s">
        <v>17</v>
      </c>
      <c r="F16" s="21">
        <v>8250</v>
      </c>
      <c r="G16" s="21">
        <v>750</v>
      </c>
      <c r="H16" s="21">
        <v>8</v>
      </c>
      <c r="I16" s="21">
        <f t="shared" si="0"/>
        <v>66000</v>
      </c>
      <c r="J16" s="21">
        <f t="shared" si="1"/>
        <v>8</v>
      </c>
      <c r="K16" s="21">
        <f t="shared" si="2"/>
        <v>6000</v>
      </c>
      <c r="L16" s="21">
        <f t="shared" si="3"/>
        <v>72000</v>
      </c>
    </row>
    <row r="17" spans="1:12" x14ac:dyDescent="0.2">
      <c r="A17" s="2"/>
      <c r="B17" s="2"/>
      <c r="C17" s="10" t="s">
        <v>24</v>
      </c>
      <c r="D17" s="2"/>
      <c r="E17" s="2"/>
      <c r="F17" s="2"/>
      <c r="G17" s="2"/>
      <c r="H17" s="21"/>
      <c r="I17" s="21">
        <f t="shared" si="0"/>
        <v>0</v>
      </c>
      <c r="J17" s="21">
        <f t="shared" si="1"/>
        <v>0</v>
      </c>
      <c r="K17" s="21">
        <f t="shared" si="2"/>
        <v>0</v>
      </c>
      <c r="L17" s="21">
        <f t="shared" si="3"/>
        <v>0</v>
      </c>
    </row>
    <row r="18" spans="1:12" x14ac:dyDescent="0.2">
      <c r="A18" s="2"/>
      <c r="B18" s="5" t="s">
        <v>9</v>
      </c>
      <c r="C18" s="6" t="s">
        <v>25</v>
      </c>
      <c r="D18" s="18">
        <v>1</v>
      </c>
      <c r="E18" s="8" t="s">
        <v>26</v>
      </c>
      <c r="F18" s="21">
        <v>4800</v>
      </c>
      <c r="G18" s="21">
        <v>500</v>
      </c>
      <c r="H18" s="21"/>
      <c r="I18" s="21">
        <f t="shared" si="0"/>
        <v>0</v>
      </c>
      <c r="J18" s="21">
        <f t="shared" si="1"/>
        <v>0</v>
      </c>
      <c r="K18" s="21">
        <f t="shared" si="2"/>
        <v>0</v>
      </c>
      <c r="L18" s="21">
        <f t="shared" si="3"/>
        <v>0</v>
      </c>
    </row>
    <row r="19" spans="1:12" x14ac:dyDescent="0.2">
      <c r="A19" s="2"/>
      <c r="B19" s="5" t="s">
        <v>18</v>
      </c>
      <c r="C19" s="6" t="s">
        <v>27</v>
      </c>
      <c r="D19" s="18">
        <v>1</v>
      </c>
      <c r="E19" s="8" t="s">
        <v>26</v>
      </c>
      <c r="F19" s="21">
        <v>3800</v>
      </c>
      <c r="G19" s="21">
        <v>500</v>
      </c>
      <c r="H19" s="21"/>
      <c r="I19" s="21">
        <f t="shared" si="0"/>
        <v>0</v>
      </c>
      <c r="J19" s="21">
        <f t="shared" si="1"/>
        <v>0</v>
      </c>
      <c r="K19" s="21">
        <f t="shared" si="2"/>
        <v>0</v>
      </c>
      <c r="L19" s="21">
        <f t="shared" si="3"/>
        <v>0</v>
      </c>
    </row>
    <row r="20" spans="1:12" ht="132" x14ac:dyDescent="0.2">
      <c r="A20" s="3">
        <v>4</v>
      </c>
      <c r="B20" s="4"/>
      <c r="C20" s="4" t="s">
        <v>28</v>
      </c>
      <c r="D20" s="2"/>
      <c r="E20" s="2"/>
      <c r="F20" s="4"/>
      <c r="G20" s="4"/>
      <c r="H20" s="4"/>
      <c r="I20" s="4"/>
      <c r="J20" s="4"/>
      <c r="K20" s="4"/>
      <c r="L20" s="4"/>
    </row>
    <row r="21" spans="1:12" x14ac:dyDescent="0.2">
      <c r="A21" s="2"/>
      <c r="B21" s="9">
        <v>4.0999999999999996</v>
      </c>
      <c r="C21" s="10" t="s">
        <v>29</v>
      </c>
      <c r="D21" s="2"/>
      <c r="E21" s="2"/>
      <c r="F21" s="2"/>
      <c r="G21" s="2"/>
      <c r="H21" s="2"/>
      <c r="I21" s="2"/>
      <c r="J21" s="2"/>
      <c r="K21" s="2"/>
      <c r="L21" s="2"/>
    </row>
    <row r="22" spans="1:12" x14ac:dyDescent="0.2">
      <c r="A22" s="2"/>
      <c r="B22" s="5" t="s">
        <v>9</v>
      </c>
      <c r="C22" s="6" t="s">
        <v>30</v>
      </c>
      <c r="D22" s="18">
        <v>1</v>
      </c>
      <c r="E22" s="8" t="s">
        <v>26</v>
      </c>
      <c r="F22" s="21">
        <v>6000</v>
      </c>
      <c r="G22" s="21">
        <v>750</v>
      </c>
      <c r="H22" s="21"/>
      <c r="I22" s="21">
        <f t="shared" ref="I22:I25" si="4">H22*F22</f>
        <v>0</v>
      </c>
      <c r="J22" s="21">
        <f t="shared" ref="J22:J31" si="5">H22</f>
        <v>0</v>
      </c>
      <c r="K22" s="21">
        <f t="shared" ref="K22:K25" si="6">J22*G22</f>
        <v>0</v>
      </c>
      <c r="L22" s="21">
        <f t="shared" ref="L22:L25" si="7">K22+I22</f>
        <v>0</v>
      </c>
    </row>
    <row r="23" spans="1:12" x14ac:dyDescent="0.2">
      <c r="A23" s="2"/>
      <c r="B23" s="5" t="s">
        <v>9</v>
      </c>
      <c r="C23" s="6" t="s">
        <v>31</v>
      </c>
      <c r="D23" s="18">
        <v>1</v>
      </c>
      <c r="E23" s="8" t="s">
        <v>26</v>
      </c>
      <c r="F23" s="21">
        <v>5500</v>
      </c>
      <c r="G23" s="21">
        <v>750</v>
      </c>
      <c r="H23" s="21"/>
      <c r="I23" s="21">
        <f t="shared" si="4"/>
        <v>0</v>
      </c>
      <c r="J23" s="21">
        <f t="shared" si="5"/>
        <v>0</v>
      </c>
      <c r="K23" s="21">
        <f t="shared" si="6"/>
        <v>0</v>
      </c>
      <c r="L23" s="21">
        <f t="shared" si="7"/>
        <v>0</v>
      </c>
    </row>
    <row r="24" spans="1:12" x14ac:dyDescent="0.2">
      <c r="A24" s="2"/>
      <c r="B24" s="9">
        <v>4.2</v>
      </c>
      <c r="C24" s="10" t="s">
        <v>32</v>
      </c>
      <c r="D24" s="2"/>
      <c r="E24" s="2"/>
      <c r="F24" s="2"/>
      <c r="G24" s="2"/>
      <c r="H24" s="21"/>
      <c r="I24" s="21">
        <f t="shared" si="4"/>
        <v>0</v>
      </c>
      <c r="J24" s="21">
        <f t="shared" si="5"/>
        <v>0</v>
      </c>
      <c r="K24" s="21">
        <f t="shared" si="6"/>
        <v>0</v>
      </c>
      <c r="L24" s="21">
        <f t="shared" si="7"/>
        <v>0</v>
      </c>
    </row>
    <row r="25" spans="1:12" x14ac:dyDescent="0.2">
      <c r="A25" s="2"/>
      <c r="B25" s="5" t="s">
        <v>9</v>
      </c>
      <c r="C25" s="6" t="s">
        <v>30</v>
      </c>
      <c r="D25" s="18">
        <v>1</v>
      </c>
      <c r="E25" s="8" t="s">
        <v>26</v>
      </c>
      <c r="F25" s="21">
        <v>6000</v>
      </c>
      <c r="G25" s="21">
        <v>750</v>
      </c>
      <c r="H25" s="21"/>
      <c r="I25" s="21">
        <f t="shared" si="4"/>
        <v>0</v>
      </c>
      <c r="J25" s="21">
        <f t="shared" si="5"/>
        <v>0</v>
      </c>
      <c r="K25" s="21">
        <f t="shared" si="6"/>
        <v>0</v>
      </c>
      <c r="L25" s="21">
        <f t="shared" si="7"/>
        <v>0</v>
      </c>
    </row>
    <row r="26" spans="1:12" ht="49.5" x14ac:dyDescent="0.2">
      <c r="A26" s="2"/>
      <c r="B26" s="5" t="s">
        <v>9</v>
      </c>
      <c r="C26" s="6" t="s">
        <v>0</v>
      </c>
      <c r="D26" s="18">
        <v>1</v>
      </c>
      <c r="E26" s="8" t="s">
        <v>26</v>
      </c>
      <c r="F26" s="21"/>
      <c r="G26" s="21"/>
      <c r="H26" s="21"/>
      <c r="I26" s="21"/>
      <c r="J26" s="21">
        <f t="shared" si="5"/>
        <v>0</v>
      </c>
      <c r="K26" s="21"/>
      <c r="L26" s="21"/>
    </row>
    <row r="27" spans="1:12" x14ac:dyDescent="0.2">
      <c r="A27" s="94" t="s">
        <v>33</v>
      </c>
      <c r="B27" s="95"/>
      <c r="C27" s="95"/>
      <c r="D27" s="95"/>
      <c r="E27" s="96"/>
      <c r="F27" s="2"/>
      <c r="G27" s="2"/>
      <c r="H27" s="2"/>
      <c r="I27" s="2"/>
      <c r="J27" s="21">
        <f t="shared" si="5"/>
        <v>0</v>
      </c>
      <c r="K27" s="2"/>
      <c r="L27" s="2"/>
    </row>
    <row r="28" spans="1:12" ht="66" x14ac:dyDescent="0.2">
      <c r="A28" s="12">
        <v>1</v>
      </c>
      <c r="B28" s="2"/>
      <c r="C28" s="4" t="s">
        <v>34</v>
      </c>
      <c r="D28" s="18">
        <v>8</v>
      </c>
      <c r="E28" s="8" t="s">
        <v>17</v>
      </c>
      <c r="F28" s="21">
        <v>48000</v>
      </c>
      <c r="G28" s="21">
        <v>8000</v>
      </c>
      <c r="H28" s="21">
        <v>4</v>
      </c>
      <c r="I28" s="21">
        <f>H28*F28</f>
        <v>192000</v>
      </c>
      <c r="J28" s="21">
        <f t="shared" si="5"/>
        <v>4</v>
      </c>
      <c r="K28" s="21">
        <f>J28*G28</f>
        <v>32000</v>
      </c>
      <c r="L28" s="21">
        <f>K28+I28</f>
        <v>224000</v>
      </c>
    </row>
    <row r="29" spans="1:12" ht="49.5" x14ac:dyDescent="0.2">
      <c r="A29" s="12">
        <v>2</v>
      </c>
      <c r="B29" s="2"/>
      <c r="C29" s="4" t="s">
        <v>35</v>
      </c>
      <c r="D29" s="18">
        <v>1</v>
      </c>
      <c r="E29" s="8" t="s">
        <v>36</v>
      </c>
      <c r="F29" s="21">
        <v>0</v>
      </c>
      <c r="G29" s="21">
        <v>75000</v>
      </c>
      <c r="H29" s="21">
        <v>1</v>
      </c>
      <c r="I29" s="21">
        <f>H29*F29</f>
        <v>0</v>
      </c>
      <c r="J29" s="21">
        <f t="shared" si="5"/>
        <v>1</v>
      </c>
      <c r="K29" s="21">
        <f>J29*G29</f>
        <v>75000</v>
      </c>
      <c r="L29" s="21">
        <f>K29+I29</f>
        <v>75000</v>
      </c>
    </row>
    <row r="30" spans="1:12" ht="115.5" x14ac:dyDescent="0.2">
      <c r="A30" s="3">
        <v>3</v>
      </c>
      <c r="B30" s="4"/>
      <c r="C30" s="6" t="s">
        <v>37</v>
      </c>
      <c r="D30" s="22">
        <v>1</v>
      </c>
      <c r="E30" s="8" t="s">
        <v>36</v>
      </c>
      <c r="F30" s="21">
        <v>10000</v>
      </c>
      <c r="G30" s="21">
        <v>15000</v>
      </c>
      <c r="H30" s="21">
        <v>1</v>
      </c>
      <c r="I30" s="21">
        <f>H30*F30</f>
        <v>10000</v>
      </c>
      <c r="J30" s="21">
        <f t="shared" si="5"/>
        <v>1</v>
      </c>
      <c r="K30" s="21">
        <f>J30*G30</f>
        <v>15000</v>
      </c>
      <c r="L30" s="21">
        <f>K30+I30</f>
        <v>25000</v>
      </c>
    </row>
    <row r="31" spans="1:12" ht="99" x14ac:dyDescent="0.2">
      <c r="A31" s="3">
        <v>4</v>
      </c>
      <c r="B31" s="4"/>
      <c r="C31" s="4" t="s">
        <v>38</v>
      </c>
      <c r="D31" s="22">
        <v>1</v>
      </c>
      <c r="E31" s="8" t="s">
        <v>36</v>
      </c>
      <c r="F31" s="21">
        <v>0</v>
      </c>
      <c r="G31" s="21">
        <v>0</v>
      </c>
      <c r="H31" s="21">
        <v>1</v>
      </c>
      <c r="I31" s="21">
        <f>H31*F31</f>
        <v>0</v>
      </c>
      <c r="J31" s="21">
        <f t="shared" si="5"/>
        <v>1</v>
      </c>
      <c r="K31" s="21">
        <f>J31*G31</f>
        <v>0</v>
      </c>
      <c r="L31" s="21">
        <f>K31+I31</f>
        <v>0</v>
      </c>
    </row>
    <row r="32" spans="1:12" x14ac:dyDescent="0.3">
      <c r="A32" s="97"/>
      <c r="B32" s="98"/>
      <c r="C32" s="98"/>
      <c r="D32" s="98"/>
      <c r="E32" s="98"/>
      <c r="F32" s="98"/>
      <c r="G32" s="98"/>
      <c r="H32" s="98"/>
      <c r="I32" s="98"/>
      <c r="J32" s="98"/>
      <c r="K32" s="98"/>
      <c r="L32" s="99"/>
    </row>
    <row r="33" spans="1:12" ht="36.75" customHeight="1" x14ac:dyDescent="0.2">
      <c r="A33" s="88" t="s">
        <v>106</v>
      </c>
      <c r="B33" s="89"/>
      <c r="C33" s="89"/>
      <c r="D33" s="89"/>
      <c r="E33" s="90"/>
      <c r="F33" s="11"/>
      <c r="G33" s="32"/>
      <c r="H33" s="32"/>
      <c r="I33" s="32">
        <f>SUM(I2:I32)</f>
        <v>1724100</v>
      </c>
      <c r="J33" s="32"/>
      <c r="K33" s="32">
        <f>SUM(K2:K32)</f>
        <v>437250</v>
      </c>
      <c r="L33" s="32">
        <f>SUM(L2:L32)</f>
        <v>2161350</v>
      </c>
    </row>
  </sheetData>
  <mergeCells count="14">
    <mergeCell ref="A33:E33"/>
    <mergeCell ref="A4:E4"/>
    <mergeCell ref="A27:E27"/>
    <mergeCell ref="A32:L32"/>
    <mergeCell ref="A2:B3"/>
    <mergeCell ref="C2:C3"/>
    <mergeCell ref="D2:D3"/>
    <mergeCell ref="E2:E3"/>
    <mergeCell ref="A1:G1"/>
    <mergeCell ref="F2:F3"/>
    <mergeCell ref="G2:G3"/>
    <mergeCell ref="H2:I2"/>
    <mergeCell ref="J2:K2"/>
    <mergeCell ref="H1:L1"/>
  </mergeCells>
  <pageMargins left="0.7" right="0.7"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8"/>
  <sheetViews>
    <sheetView zoomScale="110" zoomScaleNormal="110" workbookViewId="0">
      <selection activeCell="K40" sqref="K40"/>
    </sheetView>
  </sheetViews>
  <sheetFormatPr defaultRowHeight="16.5" x14ac:dyDescent="0.3"/>
  <cols>
    <col min="1" max="1" width="7.83203125" style="1" customWidth="1"/>
    <col min="2" max="2" width="41.5" style="15" customWidth="1"/>
    <col min="3" max="3" width="5.1640625" style="20" bestFit="1" customWidth="1"/>
    <col min="4" max="4" width="7" style="20" customWidth="1"/>
    <col min="5" max="6" width="10.1640625" style="1" customWidth="1"/>
    <col min="7" max="7" width="9.33203125" style="1" customWidth="1"/>
    <col min="8" max="8" width="14.5" style="1" customWidth="1"/>
    <col min="9" max="9" width="10.1640625" style="1" customWidth="1"/>
    <col min="10" max="10" width="14.5" style="1" customWidth="1"/>
    <col min="11" max="11" width="14.6640625" style="1" customWidth="1"/>
    <col min="12" max="12" width="3.83203125" style="1" customWidth="1"/>
    <col min="13" max="16384" width="9.33203125" style="1"/>
  </cols>
  <sheetData>
    <row r="1" spans="1:11" ht="16.5" customHeight="1" x14ac:dyDescent="0.2">
      <c r="A1" s="119" t="s">
        <v>102</v>
      </c>
      <c r="B1" s="120"/>
      <c r="C1" s="120"/>
      <c r="D1" s="120"/>
      <c r="E1" s="120"/>
      <c r="F1" s="120"/>
      <c r="G1" s="121" t="s">
        <v>107</v>
      </c>
      <c r="H1" s="121"/>
      <c r="I1" s="121"/>
      <c r="J1" s="121"/>
      <c r="K1" s="122"/>
    </row>
    <row r="2" spans="1:11" s="14" customFormat="1" x14ac:dyDescent="0.2">
      <c r="A2" s="108" t="s">
        <v>39</v>
      </c>
      <c r="B2" s="110" t="s">
        <v>2</v>
      </c>
      <c r="C2" s="108" t="s">
        <v>3</v>
      </c>
      <c r="D2" s="112" t="s">
        <v>4</v>
      </c>
      <c r="E2" s="87" t="s">
        <v>103</v>
      </c>
      <c r="F2" s="87" t="s">
        <v>104</v>
      </c>
      <c r="G2" s="87" t="s">
        <v>40</v>
      </c>
      <c r="H2" s="87"/>
      <c r="I2" s="87" t="s">
        <v>41</v>
      </c>
      <c r="J2" s="87"/>
      <c r="K2" s="13" t="s">
        <v>42</v>
      </c>
    </row>
    <row r="3" spans="1:11" s="14" customFormat="1" x14ac:dyDescent="0.2">
      <c r="A3" s="109"/>
      <c r="B3" s="111"/>
      <c r="C3" s="109"/>
      <c r="D3" s="113"/>
      <c r="E3" s="87"/>
      <c r="F3" s="87"/>
      <c r="G3" s="26" t="s">
        <v>105</v>
      </c>
      <c r="H3" s="28" t="s">
        <v>6</v>
      </c>
      <c r="I3" s="26" t="s">
        <v>105</v>
      </c>
      <c r="J3" s="28" t="s">
        <v>6</v>
      </c>
      <c r="K3" s="13" t="s">
        <v>43</v>
      </c>
    </row>
    <row r="4" spans="1:11" x14ac:dyDescent="0.2">
      <c r="A4" s="103" t="s">
        <v>44</v>
      </c>
      <c r="B4" s="104"/>
      <c r="C4" s="104"/>
      <c r="D4" s="104"/>
      <c r="E4" s="104"/>
      <c r="F4" s="104"/>
      <c r="G4" s="104"/>
      <c r="H4" s="104"/>
      <c r="I4" s="104"/>
      <c r="J4" s="104"/>
      <c r="K4" s="105"/>
    </row>
    <row r="5" spans="1:11" s="17" customFormat="1" x14ac:dyDescent="0.2">
      <c r="A5" s="106" t="s">
        <v>45</v>
      </c>
      <c r="B5" s="107"/>
      <c r="C5" s="107"/>
      <c r="D5" s="107"/>
      <c r="E5" s="2"/>
      <c r="F5" s="2"/>
      <c r="G5" s="2"/>
      <c r="H5" s="2"/>
      <c r="I5" s="2"/>
      <c r="J5" s="2"/>
      <c r="K5" s="2"/>
    </row>
    <row r="6" spans="1:11" s="17" customFormat="1" x14ac:dyDescent="0.2">
      <c r="A6" s="22">
        <v>1</v>
      </c>
      <c r="B6" s="16" t="s">
        <v>46</v>
      </c>
      <c r="C6" s="18">
        <v>5</v>
      </c>
      <c r="D6" s="30" t="s">
        <v>17</v>
      </c>
      <c r="E6" s="21">
        <v>24000</v>
      </c>
      <c r="F6" s="21">
        <v>500</v>
      </c>
      <c r="G6" s="21">
        <v>5</v>
      </c>
      <c r="H6" s="21">
        <f>G6*E6</f>
        <v>120000</v>
      </c>
      <c r="I6" s="21">
        <f>G6</f>
        <v>5</v>
      </c>
      <c r="J6" s="21">
        <f>I6*F6</f>
        <v>2500</v>
      </c>
      <c r="K6" s="21">
        <f>J6+H6</f>
        <v>122500</v>
      </c>
    </row>
    <row r="7" spans="1:11" s="17" customFormat="1" x14ac:dyDescent="0.2">
      <c r="A7" s="22">
        <v>2</v>
      </c>
      <c r="B7" s="16" t="s">
        <v>47</v>
      </c>
      <c r="C7" s="18">
        <v>5</v>
      </c>
      <c r="D7" s="30" t="s">
        <v>17</v>
      </c>
      <c r="E7" s="21">
        <v>14500</v>
      </c>
      <c r="F7" s="21">
        <v>500</v>
      </c>
      <c r="G7" s="21">
        <v>5</v>
      </c>
      <c r="H7" s="21">
        <f>G7*E7</f>
        <v>72500</v>
      </c>
      <c r="I7" s="21">
        <f>G7</f>
        <v>5</v>
      </c>
      <c r="J7" s="21">
        <f>I7*F7</f>
        <v>2500</v>
      </c>
      <c r="K7" s="21">
        <f>J7+H7</f>
        <v>75000</v>
      </c>
    </row>
    <row r="8" spans="1:11" s="17" customFormat="1" x14ac:dyDescent="0.2">
      <c r="A8" s="106" t="s">
        <v>48</v>
      </c>
      <c r="B8" s="107"/>
      <c r="C8" s="107"/>
      <c r="D8" s="107"/>
      <c r="E8" s="2"/>
      <c r="F8" s="2"/>
      <c r="G8" s="2"/>
      <c r="H8" s="2"/>
      <c r="I8" s="2"/>
      <c r="J8" s="2"/>
      <c r="K8" s="2"/>
    </row>
    <row r="9" spans="1:11" s="17" customFormat="1" ht="33" x14ac:dyDescent="0.2">
      <c r="A9" s="22">
        <v>1</v>
      </c>
      <c r="B9" s="16" t="s">
        <v>49</v>
      </c>
      <c r="C9" s="18">
        <v>61</v>
      </c>
      <c r="D9" s="30" t="s">
        <v>17</v>
      </c>
      <c r="E9" s="21">
        <v>5000</v>
      </c>
      <c r="F9" s="21">
        <v>500</v>
      </c>
      <c r="G9" s="21">
        <v>39</v>
      </c>
      <c r="H9" s="21">
        <f>G9*E9</f>
        <v>195000</v>
      </c>
      <c r="I9" s="21">
        <f t="shared" ref="I9:I26" si="0">G9</f>
        <v>39</v>
      </c>
      <c r="J9" s="21">
        <f>I9*F9</f>
        <v>19500</v>
      </c>
      <c r="K9" s="21">
        <f>J9+H9</f>
        <v>214500</v>
      </c>
    </row>
    <row r="10" spans="1:11" s="17" customFormat="1" ht="33" x14ac:dyDescent="0.2">
      <c r="A10" s="22">
        <v>2</v>
      </c>
      <c r="B10" s="16" t="s">
        <v>50</v>
      </c>
      <c r="C10" s="18">
        <v>8</v>
      </c>
      <c r="D10" s="30" t="s">
        <v>17</v>
      </c>
      <c r="E10" s="21">
        <v>4000</v>
      </c>
      <c r="F10" s="21">
        <v>500</v>
      </c>
      <c r="G10" s="21">
        <v>7</v>
      </c>
      <c r="H10" s="21">
        <f>G10*E10</f>
        <v>28000</v>
      </c>
      <c r="I10" s="21">
        <f t="shared" si="0"/>
        <v>7</v>
      </c>
      <c r="J10" s="21">
        <f>I10*F10</f>
        <v>3500</v>
      </c>
      <c r="K10" s="21">
        <f>J10+H10</f>
        <v>31500</v>
      </c>
    </row>
    <row r="11" spans="1:11" s="17" customFormat="1" x14ac:dyDescent="0.2">
      <c r="A11" s="106" t="s">
        <v>51</v>
      </c>
      <c r="B11" s="107"/>
      <c r="C11" s="107"/>
      <c r="D11" s="107"/>
      <c r="E11" s="2"/>
      <c r="F11" s="2"/>
      <c r="G11" s="2"/>
      <c r="H11" s="2"/>
      <c r="I11" s="21">
        <f t="shared" si="0"/>
        <v>0</v>
      </c>
      <c r="J11" s="2"/>
      <c r="K11" s="2"/>
    </row>
    <row r="12" spans="1:11" s="17" customFormat="1" ht="148.5" x14ac:dyDescent="0.2">
      <c r="A12" s="22">
        <v>1</v>
      </c>
      <c r="B12" s="16" t="s">
        <v>52</v>
      </c>
      <c r="C12" s="19"/>
      <c r="D12" s="31"/>
      <c r="E12" s="2"/>
      <c r="F12" s="2"/>
      <c r="G12" s="2"/>
      <c r="H12" s="2"/>
      <c r="I12" s="21">
        <f t="shared" si="0"/>
        <v>0</v>
      </c>
      <c r="J12" s="2"/>
      <c r="K12" s="2"/>
    </row>
    <row r="13" spans="1:11" s="17" customFormat="1" x14ac:dyDescent="0.2">
      <c r="A13" s="29" t="s">
        <v>53</v>
      </c>
      <c r="B13" s="16" t="s">
        <v>109</v>
      </c>
      <c r="C13" s="18">
        <v>440</v>
      </c>
      <c r="D13" s="30" t="s">
        <v>54</v>
      </c>
      <c r="E13" s="21">
        <v>630</v>
      </c>
      <c r="F13" s="21">
        <v>150</v>
      </c>
      <c r="G13" s="21">
        <v>310</v>
      </c>
      <c r="H13" s="21">
        <f t="shared" ref="H13:H18" si="1">G13*E13</f>
        <v>195300</v>
      </c>
      <c r="I13" s="21">
        <f t="shared" si="0"/>
        <v>310</v>
      </c>
      <c r="J13" s="21">
        <f t="shared" ref="J13:J18" si="2">I13*F13</f>
        <v>46500</v>
      </c>
      <c r="K13" s="21">
        <f t="shared" ref="K13:K18" si="3">J13+H13</f>
        <v>241800</v>
      </c>
    </row>
    <row r="14" spans="1:11" s="17" customFormat="1" x14ac:dyDescent="0.2">
      <c r="A14" s="29" t="s">
        <v>55</v>
      </c>
      <c r="B14" s="16" t="s">
        <v>56</v>
      </c>
      <c r="C14" s="18">
        <v>100</v>
      </c>
      <c r="D14" s="30" t="s">
        <v>54</v>
      </c>
      <c r="E14" s="21">
        <v>780</v>
      </c>
      <c r="F14" s="21">
        <v>150</v>
      </c>
      <c r="G14" s="21">
        <v>87</v>
      </c>
      <c r="H14" s="21">
        <f t="shared" si="1"/>
        <v>67860</v>
      </c>
      <c r="I14" s="21">
        <f t="shared" si="0"/>
        <v>87</v>
      </c>
      <c r="J14" s="21">
        <f t="shared" si="2"/>
        <v>13050</v>
      </c>
      <c r="K14" s="21">
        <f t="shared" si="3"/>
        <v>80910</v>
      </c>
    </row>
    <row r="15" spans="1:11" s="17" customFormat="1" x14ac:dyDescent="0.2">
      <c r="A15" s="29" t="s">
        <v>57</v>
      </c>
      <c r="B15" s="16" t="s">
        <v>58</v>
      </c>
      <c r="C15" s="18">
        <v>100</v>
      </c>
      <c r="D15" s="30" t="s">
        <v>54</v>
      </c>
      <c r="E15" s="21">
        <v>910</v>
      </c>
      <c r="F15" s="21">
        <v>200</v>
      </c>
      <c r="G15" s="21">
        <v>80</v>
      </c>
      <c r="H15" s="21">
        <f t="shared" si="1"/>
        <v>72800</v>
      </c>
      <c r="I15" s="21">
        <f t="shared" si="0"/>
        <v>80</v>
      </c>
      <c r="J15" s="21">
        <f t="shared" si="2"/>
        <v>16000</v>
      </c>
      <c r="K15" s="21">
        <f t="shared" si="3"/>
        <v>88800</v>
      </c>
    </row>
    <row r="16" spans="1:11" s="17" customFormat="1" x14ac:dyDescent="0.2">
      <c r="A16" s="29" t="s">
        <v>59</v>
      </c>
      <c r="B16" s="16" t="s">
        <v>110</v>
      </c>
      <c r="C16" s="18">
        <v>60</v>
      </c>
      <c r="D16" s="30" t="s">
        <v>54</v>
      </c>
      <c r="E16" s="21">
        <v>1190</v>
      </c>
      <c r="F16" s="21">
        <v>250</v>
      </c>
      <c r="G16" s="21">
        <v>25</v>
      </c>
      <c r="H16" s="21">
        <f t="shared" si="1"/>
        <v>29750</v>
      </c>
      <c r="I16" s="21">
        <f t="shared" si="0"/>
        <v>25</v>
      </c>
      <c r="J16" s="21">
        <f t="shared" si="2"/>
        <v>6250</v>
      </c>
      <c r="K16" s="21">
        <f t="shared" si="3"/>
        <v>36000</v>
      </c>
    </row>
    <row r="17" spans="1:12" s="17" customFormat="1" x14ac:dyDescent="0.2">
      <c r="A17" s="29" t="s">
        <v>60</v>
      </c>
      <c r="B17" s="16" t="s">
        <v>61</v>
      </c>
      <c r="C17" s="18">
        <v>120</v>
      </c>
      <c r="D17" s="30" t="s">
        <v>54</v>
      </c>
      <c r="E17" s="21">
        <v>1820</v>
      </c>
      <c r="F17" s="21">
        <v>300</v>
      </c>
      <c r="G17" s="21">
        <v>30</v>
      </c>
      <c r="H17" s="21">
        <f t="shared" si="1"/>
        <v>54600</v>
      </c>
      <c r="I17" s="21">
        <f t="shared" si="0"/>
        <v>30</v>
      </c>
      <c r="J17" s="21">
        <f t="shared" si="2"/>
        <v>9000</v>
      </c>
      <c r="K17" s="21">
        <f t="shared" si="3"/>
        <v>63600</v>
      </c>
    </row>
    <row r="18" spans="1:12" s="17" customFormat="1" x14ac:dyDescent="0.2">
      <c r="A18" s="29" t="s">
        <v>62</v>
      </c>
      <c r="B18" s="16" t="s">
        <v>111</v>
      </c>
      <c r="C18" s="18">
        <v>120</v>
      </c>
      <c r="D18" s="30" t="s">
        <v>54</v>
      </c>
      <c r="E18" s="21">
        <v>2550</v>
      </c>
      <c r="F18" s="21">
        <v>400</v>
      </c>
      <c r="G18" s="21">
        <v>88</v>
      </c>
      <c r="H18" s="21">
        <f t="shared" si="1"/>
        <v>224400</v>
      </c>
      <c r="I18" s="21">
        <f t="shared" si="0"/>
        <v>88</v>
      </c>
      <c r="J18" s="21">
        <f t="shared" si="2"/>
        <v>35200</v>
      </c>
      <c r="K18" s="21">
        <f t="shared" si="3"/>
        <v>259600</v>
      </c>
    </row>
    <row r="19" spans="1:12" s="17" customFormat="1" x14ac:dyDescent="0.2">
      <c r="A19" s="106" t="s">
        <v>63</v>
      </c>
      <c r="B19" s="107"/>
      <c r="C19" s="107"/>
      <c r="D19" s="107"/>
      <c r="E19" s="2"/>
      <c r="F19" s="2"/>
      <c r="G19" s="2"/>
      <c r="H19" s="2"/>
      <c r="I19" s="21">
        <f t="shared" si="0"/>
        <v>0</v>
      </c>
      <c r="J19" s="2"/>
      <c r="K19" s="2"/>
    </row>
    <row r="20" spans="1:12" s="17" customFormat="1" ht="116.25" customHeight="1" x14ac:dyDescent="0.2">
      <c r="A20" s="22">
        <v>1</v>
      </c>
      <c r="B20" s="2" t="s">
        <v>64</v>
      </c>
      <c r="C20" s="18">
        <v>1</v>
      </c>
      <c r="D20" s="30" t="s">
        <v>36</v>
      </c>
      <c r="E20" s="21">
        <v>50000</v>
      </c>
      <c r="F20" s="21">
        <v>8000</v>
      </c>
      <c r="G20" s="21">
        <v>1</v>
      </c>
      <c r="H20" s="21">
        <f>G20*E20</f>
        <v>50000</v>
      </c>
      <c r="I20" s="21">
        <f t="shared" si="0"/>
        <v>1</v>
      </c>
      <c r="J20" s="21">
        <f>I20*F20</f>
        <v>8000</v>
      </c>
      <c r="K20" s="21">
        <f>J20+H20</f>
        <v>58000</v>
      </c>
    </row>
    <row r="21" spans="1:12" s="17" customFormat="1" x14ac:dyDescent="0.2">
      <c r="A21" s="106" t="s">
        <v>65</v>
      </c>
      <c r="B21" s="107"/>
      <c r="C21" s="118"/>
      <c r="D21" s="107"/>
      <c r="E21" s="2"/>
      <c r="F21" s="2"/>
      <c r="G21" s="2"/>
      <c r="H21" s="2"/>
      <c r="I21" s="21">
        <f t="shared" si="0"/>
        <v>0</v>
      </c>
      <c r="J21" s="2"/>
      <c r="K21" s="2"/>
    </row>
    <row r="22" spans="1:12" s="17" customFormat="1" ht="33" x14ac:dyDescent="0.2">
      <c r="A22" s="22">
        <v>1</v>
      </c>
      <c r="B22" s="16" t="s">
        <v>66</v>
      </c>
      <c r="C22" s="18">
        <v>1</v>
      </c>
      <c r="D22" s="30" t="s">
        <v>36</v>
      </c>
      <c r="E22" s="21">
        <v>15000</v>
      </c>
      <c r="F22" s="21">
        <v>5000</v>
      </c>
      <c r="G22" s="21">
        <v>1</v>
      </c>
      <c r="H22" s="21">
        <f>G22*E22</f>
        <v>15000</v>
      </c>
      <c r="I22" s="21">
        <f t="shared" si="0"/>
        <v>1</v>
      </c>
      <c r="J22" s="21">
        <f>I22*F22</f>
        <v>5000</v>
      </c>
      <c r="K22" s="21">
        <f>J22+H22</f>
        <v>20000</v>
      </c>
    </row>
    <row r="23" spans="1:12" s="17" customFormat="1" ht="33" x14ac:dyDescent="0.2">
      <c r="A23" s="22">
        <v>2</v>
      </c>
      <c r="B23" s="16" t="s">
        <v>67</v>
      </c>
      <c r="C23" s="18">
        <v>1</v>
      </c>
      <c r="D23" s="30" t="s">
        <v>36</v>
      </c>
      <c r="E23" s="21">
        <v>0</v>
      </c>
      <c r="F23" s="21">
        <v>15000</v>
      </c>
      <c r="G23" s="21">
        <v>1</v>
      </c>
      <c r="H23" s="21">
        <f>G23*E23</f>
        <v>0</v>
      </c>
      <c r="I23" s="21">
        <f t="shared" si="0"/>
        <v>1</v>
      </c>
      <c r="J23" s="21">
        <f>I23*F23</f>
        <v>15000</v>
      </c>
      <c r="K23" s="21">
        <f>J23+H23</f>
        <v>15000</v>
      </c>
    </row>
    <row r="24" spans="1:12" s="17" customFormat="1" ht="33" x14ac:dyDescent="0.2">
      <c r="A24" s="22">
        <v>3</v>
      </c>
      <c r="B24" s="16" t="s">
        <v>68</v>
      </c>
      <c r="C24" s="18">
        <v>1</v>
      </c>
      <c r="D24" s="30" t="s">
        <v>36</v>
      </c>
      <c r="E24" s="21">
        <v>45000</v>
      </c>
      <c r="F24" s="21">
        <v>30000</v>
      </c>
      <c r="G24" s="21">
        <v>1</v>
      </c>
      <c r="H24" s="21">
        <f>G24*E24</f>
        <v>45000</v>
      </c>
      <c r="I24" s="21">
        <f t="shared" si="0"/>
        <v>1</v>
      </c>
      <c r="J24" s="21">
        <f>I24*F24</f>
        <v>30000</v>
      </c>
      <c r="K24" s="21">
        <f>J24+H24</f>
        <v>75000</v>
      </c>
    </row>
    <row r="25" spans="1:12" s="17" customFormat="1" ht="39.75" customHeight="1" x14ac:dyDescent="0.2">
      <c r="A25" s="22">
        <v>4</v>
      </c>
      <c r="B25" s="16" t="s">
        <v>69</v>
      </c>
      <c r="C25" s="18">
        <v>1</v>
      </c>
      <c r="D25" s="30" t="s">
        <v>36</v>
      </c>
      <c r="E25" s="21">
        <v>0</v>
      </c>
      <c r="F25" s="21">
        <v>25000</v>
      </c>
      <c r="G25" s="21">
        <v>1</v>
      </c>
      <c r="H25" s="21">
        <f>G25*E25</f>
        <v>0</v>
      </c>
      <c r="I25" s="21">
        <f t="shared" si="0"/>
        <v>1</v>
      </c>
      <c r="J25" s="21">
        <f>I25*F25</f>
        <v>25000</v>
      </c>
      <c r="K25" s="21">
        <f>J25+H25</f>
        <v>25000</v>
      </c>
    </row>
    <row r="26" spans="1:12" s="17" customFormat="1" ht="82.5" x14ac:dyDescent="0.2">
      <c r="A26" s="22">
        <v>5</v>
      </c>
      <c r="B26" s="16" t="s">
        <v>112</v>
      </c>
      <c r="C26" s="18">
        <v>1</v>
      </c>
      <c r="D26" s="30" t="s">
        <v>36</v>
      </c>
      <c r="E26" s="21">
        <v>0</v>
      </c>
      <c r="F26" s="21"/>
      <c r="G26" s="21">
        <v>1</v>
      </c>
      <c r="H26" s="21">
        <f>G26*E26</f>
        <v>0</v>
      </c>
      <c r="I26" s="21">
        <f t="shared" si="0"/>
        <v>1</v>
      </c>
      <c r="J26" s="21">
        <f>I26*F26</f>
        <v>0</v>
      </c>
      <c r="K26" s="21">
        <f>J26+H26</f>
        <v>0</v>
      </c>
    </row>
    <row r="27" spans="1:12" s="35" customFormat="1" ht="15.75" x14ac:dyDescent="0.2">
      <c r="A27" s="116" t="s">
        <v>106</v>
      </c>
      <c r="B27" s="117"/>
      <c r="C27" s="117"/>
      <c r="D27" s="117"/>
      <c r="E27" s="33"/>
      <c r="F27" s="33"/>
      <c r="G27" s="34"/>
      <c r="H27" s="34">
        <f>SUM(H1:H26)</f>
        <v>1170210</v>
      </c>
      <c r="I27" s="34"/>
      <c r="J27" s="34">
        <f>SUM(J1:J26)</f>
        <v>237000</v>
      </c>
      <c r="K27" s="34">
        <f>SUM(K1:K26)</f>
        <v>1407210</v>
      </c>
    </row>
    <row r="28" spans="1:12" x14ac:dyDescent="0.2">
      <c r="A28" s="114"/>
      <c r="B28" s="114"/>
      <c r="C28" s="114"/>
      <c r="D28" s="114"/>
      <c r="E28" s="115"/>
      <c r="F28" s="115"/>
      <c r="G28" s="115"/>
      <c r="H28" s="115"/>
      <c r="I28" s="115"/>
      <c r="J28" s="115"/>
      <c r="K28" s="115"/>
      <c r="L28" s="115"/>
    </row>
  </sheetData>
  <mergeCells count="19">
    <mergeCell ref="A1:F1"/>
    <mergeCell ref="G1:K1"/>
    <mergeCell ref="E2:E3"/>
    <mergeCell ref="F2:F3"/>
    <mergeCell ref="G2:H2"/>
    <mergeCell ref="I2:J2"/>
    <mergeCell ref="A28:D28"/>
    <mergeCell ref="E28:L28"/>
    <mergeCell ref="A27:D27"/>
    <mergeCell ref="A11:D11"/>
    <mergeCell ref="A19:D19"/>
    <mergeCell ref="A21:D21"/>
    <mergeCell ref="A4:K4"/>
    <mergeCell ref="A5:D5"/>
    <mergeCell ref="A8:D8"/>
    <mergeCell ref="A2:A3"/>
    <mergeCell ref="B2:B3"/>
    <mergeCell ref="C2:C3"/>
    <mergeCell ref="D2:D3"/>
  </mergeCells>
  <pageMargins left="0.7" right="0.7" top="0.75" bottom="0.75" header="0.3" footer="0.3"/>
  <pageSetup scale="69" orientation="portrait" r:id="rId1"/>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PES summary</vt: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2023-05-30T12:52:38Z</cp:lastPrinted>
  <dcterms:created xsi:type="dcterms:W3CDTF">2022-11-16T12:11:52Z</dcterms:created>
  <dcterms:modified xsi:type="dcterms:W3CDTF">2024-03-09T07:30:25Z</dcterms:modified>
</cp:coreProperties>
</file>