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c\Desktop\The Forum Building Karachi rec from YH associates\"/>
    </mc:Choice>
  </mc:AlternateContent>
  <bookViews>
    <workbookView xWindow="0" yWindow="0" windowWidth="20160" windowHeight="8856" activeTab="1"/>
  </bookViews>
  <sheets>
    <sheet name="Grand Summary" sheetId="7" r:id="rId1"/>
    <sheet name="Summary" sheetId="8" r:id="rId2"/>
    <sheet name="boq hvac " sheetId="6" r:id="rId3"/>
  </sheets>
  <definedNames>
    <definedName name="_xlnm.Print_Area" localSheetId="2">'boq hvac '!$A$1:$I$150</definedName>
    <definedName name="_xlnm.Print_Titles" localSheetId="2">'boq hvac '!$1:$3</definedName>
  </definedNames>
  <calcPr calcId="162913"/>
</workbook>
</file>

<file path=xl/calcChain.xml><?xml version="1.0" encoding="utf-8"?>
<calcChain xmlns="http://schemas.openxmlformats.org/spreadsheetml/2006/main">
  <c r="C5" i="8" l="1"/>
  <c r="C14" i="8" s="1"/>
  <c r="I150" i="6"/>
  <c r="C3" i="8"/>
  <c r="C10" i="8"/>
  <c r="C11" i="8"/>
  <c r="C12" i="8"/>
  <c r="C13" i="8"/>
  <c r="C9" i="8"/>
  <c r="C8" i="8"/>
  <c r="C7" i="8"/>
  <c r="C6" i="8"/>
  <c r="C4" i="8"/>
  <c r="H149" i="6" l="1"/>
  <c r="G149" i="6"/>
  <c r="H147" i="6"/>
  <c r="G147" i="6"/>
  <c r="H146" i="6"/>
  <c r="G146" i="6"/>
  <c r="H144" i="6"/>
  <c r="G144" i="6"/>
  <c r="H142" i="6"/>
  <c r="G142" i="6"/>
  <c r="I142" i="6" s="1"/>
  <c r="H137" i="6"/>
  <c r="G137" i="6"/>
  <c r="H134" i="6"/>
  <c r="I134" i="6" s="1"/>
  <c r="G134" i="6"/>
  <c r="H132" i="6"/>
  <c r="G132" i="6"/>
  <c r="H130" i="6"/>
  <c r="G130" i="6"/>
  <c r="H126" i="6"/>
  <c r="G126" i="6"/>
  <c r="H124" i="6"/>
  <c r="G124" i="6"/>
  <c r="H123" i="6"/>
  <c r="G123" i="6"/>
  <c r="I123" i="6" s="1"/>
  <c r="H118" i="6"/>
  <c r="G118" i="6"/>
  <c r="H115" i="6"/>
  <c r="G115" i="6"/>
  <c r="H114" i="6"/>
  <c r="G114" i="6"/>
  <c r="H113" i="6"/>
  <c r="G113" i="6"/>
  <c r="H112" i="6"/>
  <c r="G112" i="6"/>
  <c r="H108" i="6"/>
  <c r="G108" i="6"/>
  <c r="H106" i="6"/>
  <c r="G106" i="6"/>
  <c r="H103" i="6"/>
  <c r="I103" i="6" s="1"/>
  <c r="G103" i="6"/>
  <c r="H100" i="6"/>
  <c r="G100" i="6"/>
  <c r="H98" i="6"/>
  <c r="I98" i="6" s="1"/>
  <c r="G98" i="6"/>
  <c r="H97" i="6"/>
  <c r="G97" i="6"/>
  <c r="I97" i="6" s="1"/>
  <c r="H96" i="6"/>
  <c r="G96" i="6"/>
  <c r="H94" i="6"/>
  <c r="I94" i="6" s="1"/>
  <c r="G94" i="6"/>
  <c r="H89" i="6"/>
  <c r="G89" i="6"/>
  <c r="I87" i="6"/>
  <c r="H87" i="6"/>
  <c r="G87" i="6"/>
  <c r="H85" i="6"/>
  <c r="G85" i="6"/>
  <c r="H83" i="6"/>
  <c r="G83" i="6"/>
  <c r="I83" i="6" s="1"/>
  <c r="H82" i="6"/>
  <c r="G82" i="6"/>
  <c r="H81" i="6"/>
  <c r="I81" i="6" s="1"/>
  <c r="G81" i="6"/>
  <c r="H78" i="6"/>
  <c r="I78" i="6" s="1"/>
  <c r="G78" i="6"/>
  <c r="H76" i="6"/>
  <c r="I76" i="6" s="1"/>
  <c r="G76" i="6"/>
  <c r="I74" i="6"/>
  <c r="H74" i="6"/>
  <c r="G74" i="6"/>
  <c r="H72" i="6"/>
  <c r="G72" i="6"/>
  <c r="H69" i="6"/>
  <c r="G69" i="6"/>
  <c r="H67" i="6"/>
  <c r="G67" i="6"/>
  <c r="H65" i="6"/>
  <c r="G65" i="6"/>
  <c r="H63" i="6"/>
  <c r="G63" i="6"/>
  <c r="H61" i="6"/>
  <c r="G61" i="6"/>
  <c r="H58" i="6"/>
  <c r="G58" i="6"/>
  <c r="H56" i="6"/>
  <c r="G56" i="6"/>
  <c r="H50" i="6"/>
  <c r="G50" i="6"/>
  <c r="H49" i="6"/>
  <c r="G49" i="6"/>
  <c r="I49" i="6" s="1"/>
  <c r="H47" i="6"/>
  <c r="I47" i="6" s="1"/>
  <c r="G47" i="6"/>
  <c r="H46" i="6"/>
  <c r="G46" i="6"/>
  <c r="I46" i="6" s="1"/>
  <c r="H45" i="6"/>
  <c r="G45" i="6"/>
  <c r="H44" i="6"/>
  <c r="G44" i="6"/>
  <c r="H43" i="6"/>
  <c r="G43" i="6"/>
  <c r="H39" i="6"/>
  <c r="G39" i="6"/>
  <c r="H37" i="6"/>
  <c r="G37" i="6"/>
  <c r="H34" i="6"/>
  <c r="G34" i="6"/>
  <c r="H33" i="6"/>
  <c r="G33" i="6"/>
  <c r="H27" i="6"/>
  <c r="G27" i="6"/>
  <c r="H26" i="6"/>
  <c r="I26" i="6" s="1"/>
  <c r="G26" i="6"/>
  <c r="H25" i="6"/>
  <c r="G25" i="6"/>
  <c r="H24" i="6"/>
  <c r="G24" i="6"/>
  <c r="H20" i="6"/>
  <c r="G20" i="6"/>
  <c r="H18" i="6"/>
  <c r="G18" i="6"/>
  <c r="I18" i="6" s="1"/>
  <c r="H16" i="6"/>
  <c r="G16" i="6"/>
  <c r="I16" i="6" s="1"/>
  <c r="H14" i="6"/>
  <c r="G14" i="6"/>
  <c r="H12" i="6"/>
  <c r="G12" i="6"/>
  <c r="H8" i="6"/>
  <c r="G8" i="6"/>
  <c r="H6" i="6"/>
  <c r="G6" i="6"/>
  <c r="I6" i="6" l="1"/>
  <c r="I137" i="6"/>
  <c r="I132" i="6"/>
  <c r="I33" i="6"/>
  <c r="I147" i="6"/>
  <c r="I149" i="6"/>
  <c r="I146" i="6"/>
  <c r="I144" i="6"/>
  <c r="I130" i="6"/>
  <c r="I126" i="6"/>
  <c r="I124" i="6"/>
  <c r="I118" i="6"/>
  <c r="I114" i="6"/>
  <c r="I115" i="6"/>
  <c r="I113" i="6"/>
  <c r="I112" i="6"/>
  <c r="I108" i="6"/>
  <c r="I106" i="6"/>
  <c r="I100" i="6"/>
  <c r="I96" i="6"/>
  <c r="I89" i="6"/>
  <c r="I85" i="6"/>
  <c r="I82" i="6"/>
  <c r="I72" i="6"/>
  <c r="I69" i="6"/>
  <c r="I67" i="6"/>
  <c r="I65" i="6"/>
  <c r="I63" i="6"/>
  <c r="I61" i="6"/>
  <c r="I58" i="6"/>
  <c r="I56" i="6"/>
  <c r="I50" i="6"/>
  <c r="I45" i="6"/>
  <c r="I44" i="6"/>
  <c r="I43" i="6"/>
  <c r="I39" i="6"/>
  <c r="I37" i="6"/>
  <c r="I34" i="6"/>
  <c r="I27" i="6"/>
  <c r="I25" i="6"/>
  <c r="I24" i="6"/>
  <c r="I20" i="6"/>
  <c r="I14" i="6"/>
  <c r="I12" i="6"/>
  <c r="I8" i="6"/>
</calcChain>
</file>

<file path=xl/comments1.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<sst xmlns="http://schemas.openxmlformats.org/spreadsheetml/2006/main" count="340" uniqueCount="165">
  <si>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</si>
  <si>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</si>
  <si>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</si>
  <si>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</si>
  <si>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</si>
  <si>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</si>
  <si>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</si>
  <si>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</si>
  <si>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</si>
  <si>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</si>
  <si>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</si>
  <si>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</si>
  <si>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</si>
  <si>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</si>
  <si>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 xml:space="preserve">Painting and identification works of all components, supports, hangers &amp; brackets etc. complete in all respect as per drawings and specifications. </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</si>
  <si>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</si>
  <si>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</si>
  <si>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</si>
  <si>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</si>
  <si>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</si>
  <si>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</si>
  <si>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</si>
  <si>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</si>
  <si>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</si>
  <si>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</si>
  <si>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</si>
  <si>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</si>
  <si>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</si>
  <si>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</si>
  <si>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</si>
  <si>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</si>
  <si>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20 mm (3/4 inch) Diameter</t>
  </si>
  <si>
    <t>250 mm (10 inch) Diameter</t>
  </si>
  <si>
    <t>CFRV</t>
  </si>
  <si>
    <t xml:space="preserve">Hangers and Supports for HVAC Piping </t>
  </si>
  <si>
    <t>Supply, Installation &amp; Commissioning of hangers and supports for HVAC piping complete in all respect as per drawings and specifications.</t>
  </si>
  <si>
    <t xml:space="preserve">Chilled Water Piping Insulation </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</si>
  <si>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</si>
  <si>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50 mm (2 inch) thickness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</si>
  <si>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</si>
  <si>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</si>
  <si>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</si>
  <si>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</si>
  <si>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Automatic Air Vent</t>
  </si>
  <si>
    <t>Flexible Connector</t>
  </si>
  <si>
    <t>Air-Cooled Reciprocating compressor type Water Chillers</t>
  </si>
  <si>
    <t>Installation</t>
  </si>
  <si>
    <t>i.</t>
  </si>
  <si>
    <t>v.</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</si>
  <si>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</si>
  <si>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</si>
  <si>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</si>
  <si>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</si>
  <si>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</si>
  <si>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</si>
  <si>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 xml:space="preserve">Flow switch </t>
  </si>
  <si>
    <t>Strainers with blow off 20 mm dia ball valve</t>
  </si>
  <si>
    <t>One month test run</t>
  </si>
  <si>
    <t xml:space="preserve">Commissioning of HVAC </t>
  </si>
  <si>
    <t>2</t>
  </si>
  <si>
    <t xml:space="preserve">Chilled Water Circuit </t>
  </si>
  <si>
    <t xml:space="preserve">Gate Valve </t>
  </si>
  <si>
    <t>Electric Chiller(s)</t>
  </si>
  <si>
    <t xml:space="preserve">Check Valve </t>
  </si>
  <si>
    <t>Primary Chilled Water Pump(s)</t>
  </si>
  <si>
    <t>3</t>
  </si>
  <si>
    <t>For Electric Chiller (s)</t>
  </si>
  <si>
    <t>For Pumps</t>
  </si>
  <si>
    <t>6</t>
  </si>
  <si>
    <t>4</t>
  </si>
  <si>
    <t>Stainer</t>
  </si>
  <si>
    <t>120</t>
  </si>
  <si>
    <t>Rft</t>
  </si>
  <si>
    <t>21</t>
  </si>
  <si>
    <t>d</t>
  </si>
  <si>
    <t>e</t>
  </si>
  <si>
    <t xml:space="preserve">Shifting of equipment from Ground Floor to respective locations including Owner Supplied Equipment. </t>
  </si>
  <si>
    <t>Motor Control Center (MCC)</t>
  </si>
  <si>
    <t xml:space="preserve">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</si>
  <si>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No</t>
  </si>
  <si>
    <t>150 mm (6 inch) Diameter</t>
  </si>
  <si>
    <t>200 mm (8 inch) Diameter</t>
  </si>
  <si>
    <t>60</t>
  </si>
  <si>
    <t>90</t>
  </si>
  <si>
    <t>Supply, installation &amp; commissioning of Chilled Water Valves insulation with anti fungus paint, protected 26 SWG painted G.I sheet metal cladding, complete in all respect as per drawings and specifications</t>
  </si>
  <si>
    <t>38 mm (1-1/2 inch) thickness</t>
  </si>
  <si>
    <t>25 mm (1 inch) Diameter</t>
  </si>
  <si>
    <t>500</t>
  </si>
  <si>
    <t>Condensate Drain Insulation</t>
  </si>
  <si>
    <t xml:space="preserve">Supply and installation of 6 mm thick Pre-moulded Armaflex Pipe Insulation complete in all respect as per schedule, specifications and drawings. </t>
  </si>
  <si>
    <t>130</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</si>
  <si>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</si>
  <si>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</si>
  <si>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Fan Coil Units</t>
  </si>
  <si>
    <t>HVAC Ducts and Casings</t>
  </si>
  <si>
    <t>Medium/Low pressure G.I. sheet metal ducting</t>
  </si>
  <si>
    <t>Supply, Installation, testing &amp; Commissioning of medium/low pressure G.I. sheet metal ducting complete in all respect as per drawings and specifications.</t>
  </si>
  <si>
    <t xml:space="preserve">22 gauge </t>
  </si>
  <si>
    <t>Sq.ft</t>
  </si>
  <si>
    <t>Access door for Fan coil unit</t>
  </si>
  <si>
    <t>Supply, Installation, testing &amp; Commissioning of access door for fan coil units complete in all respect as per drawings and specifications.</t>
  </si>
  <si>
    <t xml:space="preserve">Lot </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</si>
  <si>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</si>
  <si>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</si>
  <si>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</si>
  <si>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</si>
  <si>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Air Outlets and inlets</t>
  </si>
  <si>
    <t>Diffusers, Registers, and Grilles</t>
  </si>
  <si>
    <t>Supply, Installation, testing &amp; Commissioning of Diffusers, Registers and Grilles complete in all respect as per drawings and specifications.</t>
  </si>
  <si>
    <t>Supply Air Round Diffusers (SARD)</t>
  </si>
  <si>
    <t>600mm (24" diameter)</t>
  </si>
  <si>
    <t>e.</t>
  </si>
  <si>
    <t>Imperialine linear air diffuser 3/4" slot with volume control dampers with link to adjust the damper blade from the face of linear air diffuser complete in all respect as per drawings and specifications</t>
  </si>
  <si>
    <t xml:space="preserve">3 Slot SALD 6 Feet Long. </t>
  </si>
  <si>
    <t>DISMANTLING WORKS</t>
  </si>
  <si>
    <t>Dismantling of Motor Control Centre (MCC).</t>
  </si>
  <si>
    <t>No.</t>
  </si>
  <si>
    <t>Dismantling of wire, cables,  conduites and cable tray for power supply, earthing and controls of HVAC system.</t>
  </si>
  <si>
    <t>Dismantling of meters and gagues and accessories for HVAC piping.</t>
  </si>
  <si>
    <t>Dismantling of Chiller &amp; Pumps valves complete with flanges and all other accessories for HVAC piping.</t>
  </si>
  <si>
    <t xml:space="preserve">Chilled Water Piping  </t>
  </si>
  <si>
    <t>Dismantling of chilled water piping system.</t>
  </si>
  <si>
    <t>Dismantling of fan coil units with valve assembly and all other accessories, complete in all respect.</t>
  </si>
  <si>
    <t>Air-Cooled Water Chillers</t>
  </si>
  <si>
    <t>Child Water Pumps</t>
  </si>
  <si>
    <t>TOTAL COST OF DISMANTLING WORKS</t>
  </si>
  <si>
    <t>SUMMARY OF PRICES FOR HVAC WORKS</t>
  </si>
  <si>
    <t>S. NO.</t>
  </si>
  <si>
    <t>DESCRIPTION</t>
  </si>
  <si>
    <t>TOTAL COST PAK RUPEES</t>
  </si>
  <si>
    <t>TOTAL COST OF HVAC WORKS</t>
  </si>
  <si>
    <t>ITEM #</t>
  </si>
  <si>
    <t>Common Work Results for HVAC</t>
  </si>
  <si>
    <t>HVAC Insulation</t>
  </si>
  <si>
    <t>Commissioning of HVAC</t>
  </si>
  <si>
    <t xml:space="preserve">HVAC Piping and Pumps </t>
  </si>
  <si>
    <t>Chillers</t>
  </si>
  <si>
    <t xml:space="preserve">Fan Coil Units </t>
  </si>
  <si>
    <t xml:space="preserve">Globe Valve </t>
  </si>
  <si>
    <t>Motorized Valve</t>
  </si>
  <si>
    <t>47</t>
  </si>
  <si>
    <t>d.</t>
  </si>
  <si>
    <t>HVAC UPGRADATION WORKS.</t>
  </si>
  <si>
    <t>Installation, testing &amp; Commissioning of Air-Cooled Screw type Water Chiller complete in all respect as per drawings and specifications.</t>
  </si>
  <si>
    <t>Dismantling of Existing Air-Cooled Chillers.</t>
  </si>
  <si>
    <t>Dismantling of Chilled Water Pumps.</t>
  </si>
  <si>
    <t xml:space="preserve">Miscellanous Valves </t>
  </si>
  <si>
    <t xml:space="preserve">Gate Valves </t>
  </si>
  <si>
    <t>100 mm (4 inch) Diameter</t>
  </si>
  <si>
    <t>50 mm (2 inch) Diameter</t>
  </si>
  <si>
    <t xml:space="preserve">Plant operation and mainteance of HVAC System for one year, seven days a weeks, from 10:Am to 11:Pm (one site engineer + one supervisor + Two mechanic + one electrician) </t>
  </si>
  <si>
    <t>10</t>
  </si>
  <si>
    <t>System Automatic Control</t>
  </si>
  <si>
    <t>Supply, Installation &amp; Commissioning of System Automatic control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</si>
  <si>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</si>
  <si>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</si>
  <si>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Plant Operation for One Year,seven days a week from 10:00 am to 11:00 Pm</t>
  </si>
  <si>
    <t>Total Cost of Dismantling Works</t>
  </si>
  <si>
    <t>Total Cost of Upgradation Works</t>
  </si>
  <si>
    <t>Supply, Installation, testing and commissioning of valves complete with flanges and all other accessories for HVAC piping complete in all respect as per drawings and specifications</t>
  </si>
  <si>
    <t>Supply, installation, lifting, shifting &amp; Commissioning of chilled Water pumps complete in all respect as per drawings and specifications.</t>
  </si>
  <si>
    <t>Supply, Installation, testing &amp; Commissioning of Fan Coil Units complete in all respect as per drawings and specifications.</t>
  </si>
  <si>
    <t>232119-13</t>
  </si>
  <si>
    <t>Open Type Expansion tank</t>
  </si>
  <si>
    <t>Supply, Installation, testing and commissioning of open type expansion tank PVC having 50 mm thick glass wool insulation covered with 26 Gauge Aluminum sheet with manhole cover, drain, over flow, quick fill, normal water connection complete in all respect as per drawings and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</si>
</sst>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b/>
      <u/>
      <sz val="12"/>
      <color theme="1"/>
      <name val="Arial"/>
      <family val="2"/>
    </font>
    <font>
      <b/>
      <sz val="8"/>
      <color theme="1"/>
      <name val="Arial"/>
      <family val="2"/>
    </font>
    <font>
      <b/>
      <sz val="8"/>
      <name val="Arial"/>
      <family val="2"/>
    </font>
    <font>
      <sz val="8"/>
      <name val="Arial"/>
      <family val="2"/>
    </font>
    <font>
      <sz val="8"/>
      <color theme="1"/>
      <name val="Arial"/>
      <family val="2"/>
    </font>
    <font>
      <b/>
      <u/>
      <sz val="11"/>
      <color theme="1"/>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88">
    <xf numFmtId="0" fontId="0" fillId="0" borderId="0" xfId="0"/>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1" xfId="0" applyFont="1" applyBorder="1" applyAlignment="1" applyProtection="1">
      <alignment vertical="center"/>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3" fillId="2" borderId="1" xfId="0" applyFont="1" applyFill="1" applyBorder="1" applyAlignment="1" applyProtection="1">
      <alignment horizontal="justify" vertical="center" wrapText="1"/>
      <protection locked="0"/>
    </xf>
    <xf numFmtId="3" fontId="1" fillId="0" borderId="1" xfId="0" applyNumberFormat="1" applyFont="1" applyBorder="1" applyAlignment="1" applyProtection="1">
      <alignment vertical="center"/>
      <protection locked="0"/>
    </xf>
    <xf numFmtId="49" fontId="4"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justify" vertical="center" wrapText="1"/>
      <protection locked="0"/>
    </xf>
    <xf numFmtId="3" fontId="2" fillId="2" borderId="1" xfId="0" applyNumberFormat="1" applyFont="1" applyFill="1" applyBorder="1" applyAlignment="1" applyProtection="1">
      <alignment vertical="center"/>
      <protection locked="0"/>
    </xf>
    <xf numFmtId="3" fontId="1" fillId="2" borderId="1" xfId="0" applyNumberFormat="1" applyFont="1" applyFill="1" applyBorder="1" applyAlignment="1" applyProtection="1">
      <alignment vertical="center"/>
      <protection locked="0"/>
    </xf>
    <xf numFmtId="0" fontId="2" fillId="0" borderId="1" xfId="0" applyFont="1" applyBorder="1" applyAlignment="1" applyProtection="1">
      <alignment horizontal="left" vertical="center" wrapText="1"/>
      <protection locked="0"/>
    </xf>
    <xf numFmtId="0" fontId="3" fillId="2" borderId="1" xfId="0" applyFont="1" applyFill="1" applyBorder="1" applyAlignment="1" applyProtection="1">
      <alignment horizontal="left" vertical="center"/>
      <protection locked="0"/>
    </xf>
    <xf numFmtId="0" fontId="1" fillId="3" borderId="0" xfId="0" applyFont="1" applyFill="1" applyAlignment="1" applyProtection="1">
      <alignment vertical="center"/>
      <protection locked="0"/>
    </xf>
    <xf numFmtId="0" fontId="9"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justify" vertical="center" wrapText="1"/>
      <protection locked="0"/>
    </xf>
    <xf numFmtId="49"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justify" vertical="center" wrapText="1"/>
      <protection locked="0"/>
    </xf>
    <xf numFmtId="0" fontId="10" fillId="0" borderId="0" xfId="0" applyFont="1" applyProtection="1">
      <protection locked="0"/>
    </xf>
    <xf numFmtId="3" fontId="2" fillId="0" borderId="1" xfId="0" applyNumberFormat="1" applyFont="1" applyBorder="1" applyAlignment="1" applyProtection="1">
      <alignment vertical="center"/>
      <protection locked="0"/>
    </xf>
    <xf numFmtId="0" fontId="2" fillId="0" borderId="0" xfId="0" applyFont="1" applyAlignment="1" applyProtection="1">
      <alignment vertical="center"/>
      <protection locked="0"/>
    </xf>
    <xf numFmtId="3" fontId="10" fillId="0" borderId="1" xfId="0" applyNumberFormat="1" applyFont="1" applyBorder="1" applyAlignment="1" applyProtection="1">
      <alignment vertical="center"/>
      <protection locked="0"/>
    </xf>
    <xf numFmtId="3" fontId="7" fillId="0" borderId="1" xfId="0" applyNumberFormat="1" applyFont="1" applyBorder="1" applyAlignment="1" applyProtection="1">
      <alignment vertical="center"/>
      <protection locked="0"/>
    </xf>
    <xf numFmtId="0" fontId="2" fillId="4"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1" fillId="0" borderId="0" xfId="0" applyFont="1" applyAlignment="1" applyProtection="1">
      <alignment horizontal="center" vertical="center"/>
      <protection locked="0"/>
    </xf>
    <xf numFmtId="0" fontId="3" fillId="2" borderId="1" xfId="0" applyFont="1" applyFill="1" applyBorder="1" applyAlignment="1" applyProtection="1">
      <alignment horizontal="justify" vertical="center" wrapText="1"/>
    </xf>
    <xf numFmtId="49" fontId="3"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1" fillId="0" borderId="1" xfId="0" applyFont="1" applyBorder="1" applyAlignment="1" applyProtection="1">
      <alignment horizontal="justify" vertical="center" wrapText="1"/>
    </xf>
    <xf numFmtId="3"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3" fillId="2" borderId="1" xfId="0" applyFont="1" applyFill="1" applyBorder="1" applyAlignment="1" applyProtection="1">
      <alignment horizontal="center" vertical="center"/>
    </xf>
    <xf numFmtId="0" fontId="4" fillId="2" borderId="1" xfId="0" applyNumberFormat="1" applyFont="1" applyFill="1" applyBorder="1" applyAlignment="1" applyProtection="1">
      <alignment horizontal="justify" vertical="center" wrapText="1"/>
    </xf>
    <xf numFmtId="49" fontId="4"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49" fontId="3" fillId="2" borderId="1" xfId="0" applyNumberFormat="1" applyFont="1" applyFill="1" applyBorder="1" applyAlignment="1" applyProtection="1">
      <alignment horizontal="center" vertical="center"/>
    </xf>
    <xf numFmtId="49"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0" borderId="1"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left" vertical="center" wrapText="1"/>
    </xf>
    <xf numFmtId="0" fontId="3" fillId="2" borderId="1" xfId="0" applyFont="1" applyFill="1" applyBorder="1" applyAlignment="1" applyProtection="1">
      <alignment vertical="center" wrapText="1"/>
    </xf>
    <xf numFmtId="49" fontId="8" fillId="2" borderId="1" xfId="0" applyNumberFormat="1"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0" fontId="4" fillId="2" borderId="1" xfId="0" applyFont="1" applyFill="1" applyBorder="1" applyAlignment="1" applyProtection="1">
      <alignment horizontal="justify" vertical="center" wrapText="1"/>
    </xf>
    <xf numFmtId="0" fontId="4" fillId="2" borderId="1" xfId="0" applyFont="1" applyFill="1" applyBorder="1" applyAlignment="1" applyProtection="1">
      <alignment horizontal="left" vertical="center"/>
    </xf>
    <xf numFmtId="37" fontId="4" fillId="2"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49" fontId="9" fillId="2" borderId="1" xfId="0" applyNumberFormat="1"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1" fontId="3" fillId="2" borderId="1" xfId="0" applyNumberFormat="1" applyFont="1" applyFill="1" applyBorder="1" applyAlignment="1" applyProtection="1">
      <alignment horizontal="justify" vertical="center" wrapText="1"/>
    </xf>
    <xf numFmtId="0" fontId="4" fillId="0" borderId="1" xfId="0" applyFont="1" applyBorder="1" applyAlignment="1" applyProtection="1">
      <alignment horizontal="justify" vertical="center" wrapText="1"/>
    </xf>
    <xf numFmtId="0" fontId="8" fillId="2" borderId="1" xfId="0" applyFont="1" applyFill="1" applyBorder="1" applyAlignment="1" applyProtection="1">
      <alignment horizontal="left" vertical="center"/>
    </xf>
    <xf numFmtId="0" fontId="3" fillId="2" borderId="1" xfId="0" applyFont="1" applyFill="1" applyBorder="1" applyAlignment="1" applyProtection="1">
      <alignment horizontal="left" vertical="center" wrapText="1"/>
    </xf>
    <xf numFmtId="49" fontId="9" fillId="0" borderId="1" xfId="0" applyNumberFormat="1" applyFont="1" applyBorder="1" applyAlignment="1" applyProtection="1">
      <alignment horizontal="center" vertical="center"/>
    </xf>
    <xf numFmtId="0" fontId="9" fillId="0" borderId="1" xfId="0" applyFont="1" applyBorder="1" applyAlignment="1" applyProtection="1">
      <alignment horizontal="center" vertical="center"/>
    </xf>
    <xf numFmtId="0" fontId="5" fillId="2" borderId="1" xfId="0" applyNumberFormat="1" applyFont="1" applyFill="1" applyBorder="1" applyAlignment="1" applyProtection="1">
      <alignment horizontal="justify" vertical="center" wrapText="1"/>
    </xf>
    <xf numFmtId="37" fontId="9" fillId="0" borderId="1" xfId="0" applyNumberFormat="1" applyFont="1" applyFill="1" applyBorder="1" applyAlignment="1" applyProtection="1">
      <alignment horizontal="center" vertical="center" wrapText="1"/>
    </xf>
    <xf numFmtId="0" fontId="9" fillId="0" borderId="1" xfId="0" applyFont="1" applyBorder="1" applyAlignment="1" applyProtection="1">
      <alignment horizontal="left" vertical="center"/>
    </xf>
    <xf numFmtId="0" fontId="4" fillId="0"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center" vertical="center"/>
    </xf>
    <xf numFmtId="0" fontId="9" fillId="0" borderId="1" xfId="0" applyNumberFormat="1" applyFont="1" applyFill="1" applyBorder="1" applyAlignment="1" applyProtection="1">
      <alignment horizontal="center" vertical="center" wrapText="1"/>
    </xf>
    <xf numFmtId="0" fontId="0" fillId="0" borderId="0" xfId="0" applyProtection="1">
      <protection locked="0"/>
    </xf>
    <xf numFmtId="0" fontId="2" fillId="0" borderId="2" xfId="0" applyFont="1" applyBorder="1" applyAlignment="1" applyProtection="1">
      <alignment horizontal="center" vertical="center"/>
    </xf>
    <xf numFmtId="0" fontId="2" fillId="0" borderId="1" xfId="0" applyFont="1" applyBorder="1" applyAlignment="1" applyProtection="1">
      <alignment horizontal="center" vertical="center"/>
    </xf>
    <xf numFmtId="3" fontId="2" fillId="2"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wrapText="1"/>
      <protection locked="0"/>
    </xf>
    <xf numFmtId="0" fontId="3" fillId="0" borderId="1" xfId="0" applyNumberFormat="1" applyFont="1" applyFill="1" applyBorder="1" applyAlignment="1" applyProtection="1">
      <alignment horizontal="left"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3" fontId="1" fillId="0" borderId="0" xfId="0" applyNumberFormat="1" applyFont="1" applyAlignment="1" applyProtection="1">
      <alignment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zoomScaleSheetLayoutView="100" workbookViewId="0">
      <selection activeCell="B4" sqref="B4"/>
    </sheetView>
  </sheetViews>
  <sheetFormatPr defaultColWidth="9.109375" defaultRowHeight="14.4" x14ac:dyDescent="0.3"/>
  <cols>
    <col min="1" max="1" width="9.109375" style="78"/>
    <col min="2" max="2" width="44.33203125" style="78" bestFit="1" customWidth="1"/>
    <col min="3" max="3" width="35.6640625" style="78" customWidth="1"/>
    <col min="4" max="16384" width="9.109375" style="78"/>
  </cols>
  <sheetData>
    <row r="1" spans="1:3" ht="36.75" customHeight="1" x14ac:dyDescent="0.3">
      <c r="A1" s="79" t="s">
        <v>126</v>
      </c>
      <c r="B1" s="79"/>
      <c r="C1" s="79"/>
    </row>
    <row r="2" spans="1:3" ht="37.5" customHeight="1" x14ac:dyDescent="0.3">
      <c r="A2" s="1" t="s">
        <v>127</v>
      </c>
      <c r="B2" s="2" t="s">
        <v>128</v>
      </c>
      <c r="C2" s="1" t="s">
        <v>129</v>
      </c>
    </row>
    <row r="3" spans="1:3" ht="35.1" customHeight="1" x14ac:dyDescent="0.3">
      <c r="A3" s="2">
        <v>1</v>
      </c>
      <c r="B3" s="3" t="s">
        <v>157</v>
      </c>
      <c r="C3" s="4"/>
    </row>
    <row r="4" spans="1:3" ht="35.1" customHeight="1" x14ac:dyDescent="0.3">
      <c r="A4" s="2">
        <v>2</v>
      </c>
      <c r="B4" s="3" t="s">
        <v>156</v>
      </c>
      <c r="C4" s="4"/>
    </row>
    <row r="5" spans="1:3" ht="35.1" customHeight="1" x14ac:dyDescent="0.3">
      <c r="A5" s="2">
        <v>3</v>
      </c>
      <c r="B5" s="3" t="s">
        <v>158</v>
      </c>
      <c r="C5" s="4"/>
    </row>
    <row r="6" spans="1:3" ht="35.1" customHeight="1" x14ac:dyDescent="0.3">
      <c r="A6" s="3"/>
      <c r="B6" s="3"/>
      <c r="C6" s="4"/>
    </row>
    <row r="7" spans="1:3" ht="35.1" customHeight="1" x14ac:dyDescent="0.3">
      <c r="A7" s="3"/>
      <c r="B7" s="3"/>
      <c r="C7" s="4"/>
    </row>
    <row r="8" spans="1:3" ht="35.1" customHeight="1" x14ac:dyDescent="0.3">
      <c r="A8" s="46"/>
      <c r="B8" s="46"/>
      <c r="C8" s="13"/>
    </row>
    <row r="9" spans="1:3" ht="35.1" customHeight="1" x14ac:dyDescent="0.3">
      <c r="A9" s="3"/>
      <c r="B9" s="2" t="s">
        <v>130</v>
      </c>
      <c r="C9" s="4"/>
    </row>
  </sheetData>
  <sheetProtection algorithmName="SHA-512" hashValue="em5TO9ksSL32iXfooCN/hWrXP+Ntia37GuYf+jcblXFJnyRCUAOjv5zsQCePD3RTBAwDqNz5tr69i9kYOkaETg==" saltValue="B0mRS4AizBySbl77eVyE3Q==" spinCount="100000" sheet="1" objects="1" scenarios="1"/>
  <mergeCells count="1">
    <mergeCell ref="A1:C1"/>
  </mergeCells>
  <pageMargins left="0.7" right="0.7" top="0.75" bottom="0.75" header="0.3" footer="0.3"/>
  <pageSetup orientation="portrait" r:id="rId1"/>
  <headerFooter>
    <oddHeader>&amp;L&amp;"Arial,Bold"20/23/TF</oddHeader>
    <oddFooter>&amp;CY.H. ASSOCIATES CONSULTING ENGINEERS</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tabSelected="1" view="pageBreakPreview" zoomScaleNormal="100" zoomScaleSheetLayoutView="100" workbookViewId="0">
      <selection activeCell="C14" sqref="C14"/>
    </sheetView>
  </sheetViews>
  <sheetFormatPr defaultColWidth="9.109375" defaultRowHeight="14.4" x14ac:dyDescent="0.3"/>
  <cols>
    <col min="1" max="1" width="8.5546875" style="5" customWidth="1"/>
    <col min="2" max="2" width="44.5546875" style="6" customWidth="1"/>
    <col min="3" max="3" width="30.88671875" style="5" customWidth="1"/>
    <col min="4" max="16384" width="9.109375" style="78"/>
  </cols>
  <sheetData>
    <row r="1" spans="1:3" ht="36.75" customHeight="1" x14ac:dyDescent="0.3">
      <c r="A1" s="79" t="s">
        <v>126</v>
      </c>
      <c r="B1" s="79"/>
      <c r="C1" s="79"/>
    </row>
    <row r="2" spans="1:3" ht="35.25" customHeight="1" x14ac:dyDescent="0.3">
      <c r="A2" s="1" t="s">
        <v>131</v>
      </c>
      <c r="B2" s="2" t="s">
        <v>128</v>
      </c>
      <c r="C2" s="1" t="s">
        <v>129</v>
      </c>
    </row>
    <row r="3" spans="1:3" ht="24.9" customHeight="1" x14ac:dyDescent="0.3">
      <c r="A3" s="3">
        <v>230010</v>
      </c>
      <c r="B3" s="3" t="s">
        <v>15</v>
      </c>
      <c r="C3" s="10">
        <f>'boq hvac '!I6+'boq hvac '!I8+'boq hvac '!I12+'boq hvac '!I14+'boq hvac '!I16+'boq hvac '!I18+'boq hvac '!I20+'boq hvac '!I24+'boq hvac '!I25+'boq hvac '!I26+'boq hvac '!I27</f>
        <v>894600</v>
      </c>
    </row>
    <row r="4" spans="1:3" ht="27.6" x14ac:dyDescent="0.3">
      <c r="A4" s="3">
        <v>230100</v>
      </c>
      <c r="B4" s="3" t="s">
        <v>18</v>
      </c>
      <c r="C4" s="10">
        <f>'boq hvac '!I33</f>
        <v>90000</v>
      </c>
    </row>
    <row r="5" spans="1:3" ht="24.9" customHeight="1" x14ac:dyDescent="0.3">
      <c r="A5" s="3">
        <v>230500</v>
      </c>
      <c r="B5" s="3" t="s">
        <v>132</v>
      </c>
      <c r="C5" s="10">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3" ht="24.9" customHeight="1" x14ac:dyDescent="0.3">
      <c r="A6" s="3">
        <v>230700</v>
      </c>
      <c r="B6" s="3" t="s">
        <v>133</v>
      </c>
      <c r="C6" s="10">
        <f>'boq hvac '!I94+'boq hvac '!I96+'boq hvac '!I97+'boq hvac '!I98+'boq hvac '!I100+'boq hvac '!I103</f>
        <v>884450</v>
      </c>
    </row>
    <row r="7" spans="1:3" ht="24.9" customHeight="1" x14ac:dyDescent="0.3">
      <c r="A7" s="3">
        <v>230800</v>
      </c>
      <c r="B7" s="3" t="s">
        <v>134</v>
      </c>
      <c r="C7" s="10">
        <f>'boq hvac '!I106</f>
        <v>150000</v>
      </c>
    </row>
    <row r="8" spans="1:3" ht="24.9" customHeight="1" x14ac:dyDescent="0.3">
      <c r="A8" s="68">
        <v>230933</v>
      </c>
      <c r="B8" s="68" t="s">
        <v>152</v>
      </c>
      <c r="C8" s="10">
        <f>'boq hvac '!I108</f>
        <v>2300000</v>
      </c>
    </row>
    <row r="9" spans="1:3" ht="24.9" customHeight="1" x14ac:dyDescent="0.3">
      <c r="A9" s="3">
        <v>232100</v>
      </c>
      <c r="B9" s="3" t="s">
        <v>135</v>
      </c>
      <c r="C9" s="10">
        <f>'boq hvac '!I112+'boq hvac '!I113+'boq hvac '!I114+'boq hvac '!I115+'boq hvac '!I123+'boq hvac '!I124+'boq hvac '!I126+'boq hvac '!I126</f>
        <v>1385440</v>
      </c>
    </row>
    <row r="10" spans="1:3" ht="24.9" customHeight="1" x14ac:dyDescent="0.3">
      <c r="A10" s="3">
        <v>233100</v>
      </c>
      <c r="B10" s="3" t="s">
        <v>94</v>
      </c>
      <c r="C10" s="10">
        <f>'boq hvac '!I130+'boq hvac '!I132+'boq hvac '!I134+'boq hvac '!I137</f>
        <v>545500</v>
      </c>
    </row>
    <row r="11" spans="1:3" ht="24.9" customHeight="1" x14ac:dyDescent="0.3">
      <c r="A11" s="55">
        <v>233700</v>
      </c>
      <c r="B11" s="32" t="s">
        <v>106</v>
      </c>
      <c r="C11" s="10">
        <f>'boq hvac '!I142+'boq hvac '!I144</f>
        <v>93700</v>
      </c>
    </row>
    <row r="12" spans="1:3" ht="24.9" customHeight="1" x14ac:dyDescent="0.3">
      <c r="A12" s="3">
        <v>236400</v>
      </c>
      <c r="B12" s="3" t="s">
        <v>136</v>
      </c>
      <c r="C12" s="10">
        <f>'boq hvac '!I146+'boq hvac '!I147</f>
        <v>2755000</v>
      </c>
    </row>
    <row r="13" spans="1:3" ht="24.9" customHeight="1" x14ac:dyDescent="0.3">
      <c r="A13" s="55">
        <v>238219</v>
      </c>
      <c r="B13" s="47" t="s">
        <v>93</v>
      </c>
      <c r="C13" s="10">
        <f>'boq hvac '!I149</f>
        <v>6415500</v>
      </c>
    </row>
    <row r="14" spans="1:3" ht="24.9" customHeight="1" x14ac:dyDescent="0.3">
      <c r="A14" s="3"/>
      <c r="B14" s="2" t="s">
        <v>130</v>
      </c>
      <c r="C14" s="10">
        <f>SUM(C3:C13)</f>
        <v>20806690</v>
      </c>
    </row>
    <row r="15" spans="1:3" ht="24.9" customHeight="1" x14ac:dyDescent="0.3"/>
  </sheetData>
  <sheetProtection algorithmName="SHA-512" hashValue="TQzFZ+EGEv9Wtc+mAOV8b7uWEGkihGu3o6WCw1dzQgSw3Dd8ZqHjkyCPLfb0ghg7w1awXAPk38VevhQfvK5wpw==" saltValue="M9uBvJr9BhKxLytdJaDkpg==" spinCount="100000" sheet="1" objects="1" scenarios="1"/>
  <mergeCells count="1">
    <mergeCell ref="A1:C1"/>
  </mergeCells>
  <pageMargins left="0.7" right="0.7" top="0.75" bottom="0.75" header="0.3" footer="0.3"/>
  <pageSetup orientation="portrait" r:id="rId1"/>
  <headerFooter>
    <oddHeader>&amp;L&amp;"-,Bold"20/23/TF</oddHeader>
    <oddFooter>&amp;CY.H. ASSOCIATES CONSULTING ENGINEERS</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4"/>
  <sheetViews>
    <sheetView view="pageBreakPreview" zoomScale="115" zoomScaleNormal="115" zoomScaleSheetLayoutView="115" workbookViewId="0">
      <selection activeCell="I154" sqref="I154"/>
    </sheetView>
  </sheetViews>
  <sheetFormatPr defaultColWidth="9.109375" defaultRowHeight="13.8" x14ac:dyDescent="0.3"/>
  <cols>
    <col min="1" max="1" width="10.44140625" style="5" customWidth="1"/>
    <col min="2" max="2" width="34.88671875" style="6" customWidth="1"/>
    <col min="3" max="4" width="6.109375" style="31" customWidth="1"/>
    <col min="5" max="9" width="15.6640625" style="5" customWidth="1"/>
    <col min="10" max="16384" width="9.109375" style="5"/>
  </cols>
  <sheetData>
    <row r="1" spans="1:9" s="7" customFormat="1" ht="25.5" customHeight="1" x14ac:dyDescent="0.3">
      <c r="A1" s="84" t="s">
        <v>0</v>
      </c>
      <c r="B1" s="84" t="s">
        <v>1</v>
      </c>
      <c r="C1" s="84" t="s">
        <v>8</v>
      </c>
      <c r="D1" s="84" t="s">
        <v>2</v>
      </c>
      <c r="E1" s="84" t="s">
        <v>3</v>
      </c>
      <c r="F1" s="84"/>
      <c r="G1" s="84" t="s">
        <v>4</v>
      </c>
      <c r="H1" s="84"/>
      <c r="I1" s="84" t="s">
        <v>6</v>
      </c>
    </row>
    <row r="2" spans="1:9" s="7" customFormat="1" ht="20.25" customHeight="1" x14ac:dyDescent="0.3">
      <c r="A2" s="84"/>
      <c r="B2" s="84"/>
      <c r="C2" s="84"/>
      <c r="D2" s="84"/>
      <c r="E2" s="2" t="s">
        <v>5</v>
      </c>
      <c r="F2" s="2" t="s">
        <v>46</v>
      </c>
      <c r="G2" s="2" t="s">
        <v>5</v>
      </c>
      <c r="H2" s="2" t="s">
        <v>46</v>
      </c>
      <c r="I2" s="84"/>
    </row>
    <row r="3" spans="1:9" s="7" customFormat="1" ht="18" customHeight="1" x14ac:dyDescent="0.3">
      <c r="A3" s="2">
        <v>1</v>
      </c>
      <c r="B3" s="2">
        <v>2</v>
      </c>
      <c r="C3" s="2">
        <v>3</v>
      </c>
      <c r="D3" s="2">
        <v>4</v>
      </c>
      <c r="E3" s="2">
        <v>5</v>
      </c>
      <c r="F3" s="2">
        <v>6</v>
      </c>
      <c r="G3" s="2">
        <v>7</v>
      </c>
      <c r="H3" s="2">
        <v>8</v>
      </c>
      <c r="I3" s="2">
        <v>9</v>
      </c>
    </row>
    <row r="4" spans="1:9" s="7" customFormat="1" ht="24.9" customHeight="1" x14ac:dyDescent="0.3">
      <c r="A4" s="82" t="s">
        <v>114</v>
      </c>
      <c r="B4" s="82"/>
      <c r="C4" s="82"/>
      <c r="D4" s="82"/>
      <c r="E4" s="82"/>
      <c r="F4" s="82"/>
      <c r="G4" s="82"/>
      <c r="H4" s="82"/>
      <c r="I4" s="82"/>
    </row>
    <row r="5" spans="1:9" s="7" customFormat="1" ht="24.9" customHeight="1" x14ac:dyDescent="0.3">
      <c r="A5" s="2">
        <v>1</v>
      </c>
      <c r="B5" s="32" t="s">
        <v>77</v>
      </c>
      <c r="C5" s="33"/>
      <c r="D5" s="34"/>
      <c r="E5" s="10"/>
      <c r="F5" s="10"/>
      <c r="G5" s="10"/>
      <c r="H5" s="10"/>
      <c r="I5" s="10"/>
    </row>
    <row r="6" spans="1:9" s="7" customFormat="1" ht="27.6" x14ac:dyDescent="0.3">
      <c r="A6" s="2" t="s">
        <v>9</v>
      </c>
      <c r="B6" s="35" t="s">
        <v>115</v>
      </c>
      <c r="C6" s="36">
        <v>1</v>
      </c>
      <c r="D6" s="37" t="s">
        <v>116</v>
      </c>
      <c r="E6" s="10">
        <v>0</v>
      </c>
      <c r="F6" s="10">
        <v>15000</v>
      </c>
      <c r="G6" s="10">
        <f>E6*C6</f>
        <v>0</v>
      </c>
      <c r="H6" s="10">
        <f>F6*C6</f>
        <v>15000</v>
      </c>
      <c r="I6" s="10">
        <f>H6+G6</f>
        <v>15000</v>
      </c>
    </row>
    <row r="7" spans="1:9" s="7" customFormat="1" ht="27.6" x14ac:dyDescent="0.3">
      <c r="A7" s="2">
        <v>2</v>
      </c>
      <c r="B7" s="32" t="s">
        <v>50</v>
      </c>
      <c r="C7" s="33"/>
      <c r="D7" s="34"/>
      <c r="E7" s="10"/>
      <c r="F7" s="10"/>
      <c r="G7" s="10"/>
      <c r="H7" s="10"/>
      <c r="I7" s="10"/>
    </row>
    <row r="8" spans="1:9" s="7" customFormat="1" ht="55.2" x14ac:dyDescent="0.3">
      <c r="A8" s="2" t="s">
        <v>9</v>
      </c>
      <c r="B8" s="35" t="s">
        <v>117</v>
      </c>
      <c r="C8" s="36">
        <v>1</v>
      </c>
      <c r="D8" s="37" t="s">
        <v>13</v>
      </c>
      <c r="E8" s="10">
        <v>0</v>
      </c>
      <c r="F8" s="10">
        <v>25000</v>
      </c>
      <c r="G8" s="10">
        <f>E8*C8</f>
        <v>0</v>
      </c>
      <c r="H8" s="10">
        <f>F8*C8</f>
        <v>25000</v>
      </c>
      <c r="I8" s="10">
        <f>H8+G8</f>
        <v>25000</v>
      </c>
    </row>
    <row r="9" spans="1:9" s="7" customFormat="1" ht="27.6" x14ac:dyDescent="0.3">
      <c r="A9" s="38">
        <v>3</v>
      </c>
      <c r="B9" s="32" t="s">
        <v>22</v>
      </c>
      <c r="C9" s="33"/>
      <c r="D9" s="34"/>
      <c r="E9" s="10"/>
      <c r="F9" s="10"/>
      <c r="G9" s="10"/>
      <c r="H9" s="10"/>
      <c r="I9" s="10"/>
    </row>
    <row r="10" spans="1:9" s="7" customFormat="1" ht="27.6" x14ac:dyDescent="0.3">
      <c r="A10" s="38" t="s">
        <v>9</v>
      </c>
      <c r="B10" s="39" t="s">
        <v>118</v>
      </c>
      <c r="C10" s="40"/>
      <c r="D10" s="41"/>
      <c r="E10" s="10"/>
      <c r="F10" s="10"/>
      <c r="G10" s="10"/>
      <c r="H10" s="10"/>
      <c r="I10" s="10"/>
    </row>
    <row r="11" spans="1:9" s="7" customFormat="1" ht="27.6" x14ac:dyDescent="0.3">
      <c r="A11" s="38">
        <v>4</v>
      </c>
      <c r="B11" s="32" t="s">
        <v>30</v>
      </c>
      <c r="C11" s="42"/>
      <c r="D11" s="41"/>
      <c r="E11" s="10"/>
      <c r="F11" s="10"/>
      <c r="G11" s="10"/>
      <c r="H11" s="10"/>
      <c r="I11" s="10"/>
    </row>
    <row r="12" spans="1:9" s="7" customFormat="1" ht="41.4" x14ac:dyDescent="0.3">
      <c r="A12" s="41"/>
      <c r="B12" s="39" t="s">
        <v>119</v>
      </c>
      <c r="C12" s="36">
        <v>1</v>
      </c>
      <c r="D12" s="37" t="s">
        <v>13</v>
      </c>
      <c r="E12" s="10">
        <v>0</v>
      </c>
      <c r="F12" s="10">
        <v>50000</v>
      </c>
      <c r="G12" s="10">
        <f>E12*C12</f>
        <v>0</v>
      </c>
      <c r="H12" s="10">
        <f>F12*C12</f>
        <v>50000</v>
      </c>
      <c r="I12" s="10">
        <f>H12+G12</f>
        <v>50000</v>
      </c>
    </row>
    <row r="13" spans="1:9" s="7" customFormat="1" ht="24.9" customHeight="1" x14ac:dyDescent="0.3">
      <c r="A13" s="38">
        <v>5</v>
      </c>
      <c r="B13" s="32" t="s">
        <v>120</v>
      </c>
      <c r="C13" s="43"/>
      <c r="D13" s="44"/>
      <c r="E13" s="10"/>
      <c r="F13" s="10"/>
      <c r="G13" s="10"/>
      <c r="H13" s="10"/>
      <c r="I13" s="10"/>
    </row>
    <row r="14" spans="1:9" s="7" customFormat="1" ht="27.6" x14ac:dyDescent="0.3">
      <c r="A14" s="41" t="s">
        <v>9</v>
      </c>
      <c r="B14" s="45" t="s">
        <v>121</v>
      </c>
      <c r="C14" s="36">
        <v>1</v>
      </c>
      <c r="D14" s="37" t="s">
        <v>13</v>
      </c>
      <c r="E14" s="10">
        <v>0</v>
      </c>
      <c r="F14" s="10">
        <v>75000</v>
      </c>
      <c r="G14" s="10">
        <f>E14*C14</f>
        <v>0</v>
      </c>
      <c r="H14" s="10">
        <f>F14*C14</f>
        <v>75000</v>
      </c>
      <c r="I14" s="10">
        <f>H14+G14</f>
        <v>75000</v>
      </c>
    </row>
    <row r="15" spans="1:9" s="7" customFormat="1" ht="24.9" customHeight="1" x14ac:dyDescent="0.3">
      <c r="A15" s="38">
        <v>6</v>
      </c>
      <c r="B15" s="46" t="s">
        <v>93</v>
      </c>
      <c r="C15" s="36"/>
      <c r="D15" s="37"/>
      <c r="E15" s="10"/>
      <c r="F15" s="10"/>
      <c r="G15" s="10"/>
      <c r="H15" s="10"/>
      <c r="I15" s="10"/>
    </row>
    <row r="16" spans="1:9" s="7" customFormat="1" ht="41.4" x14ac:dyDescent="0.3">
      <c r="A16" s="41"/>
      <c r="B16" s="45" t="s">
        <v>122</v>
      </c>
      <c r="C16" s="36">
        <v>42</v>
      </c>
      <c r="D16" s="41" t="s">
        <v>7</v>
      </c>
      <c r="E16" s="10">
        <v>0</v>
      </c>
      <c r="F16" s="10">
        <v>800</v>
      </c>
      <c r="G16" s="10">
        <f>E16*C16</f>
        <v>0</v>
      </c>
      <c r="H16" s="10">
        <f>F16*C16</f>
        <v>33600</v>
      </c>
      <c r="I16" s="10">
        <f>H16+G16</f>
        <v>33600</v>
      </c>
    </row>
    <row r="17" spans="1:9" s="7" customFormat="1" ht="24.9" customHeight="1" x14ac:dyDescent="0.3">
      <c r="A17" s="38">
        <v>7</v>
      </c>
      <c r="B17" s="47" t="s">
        <v>123</v>
      </c>
      <c r="C17" s="48"/>
      <c r="D17" s="38"/>
      <c r="E17" s="14"/>
      <c r="F17" s="14"/>
      <c r="G17" s="14"/>
      <c r="H17" s="14"/>
      <c r="I17" s="14"/>
    </row>
    <row r="18" spans="1:9" s="7" customFormat="1" ht="27.6" x14ac:dyDescent="0.3">
      <c r="A18" s="41" t="s">
        <v>9</v>
      </c>
      <c r="B18" s="39" t="s">
        <v>144</v>
      </c>
      <c r="C18" s="49">
        <v>3</v>
      </c>
      <c r="D18" s="41" t="s">
        <v>7</v>
      </c>
      <c r="E18" s="10">
        <v>0</v>
      </c>
      <c r="F18" s="10">
        <v>15000</v>
      </c>
      <c r="G18" s="10">
        <f>E18*C18</f>
        <v>0</v>
      </c>
      <c r="H18" s="10">
        <f>F18*C18</f>
        <v>45000</v>
      </c>
      <c r="I18" s="10">
        <f>H18+G18</f>
        <v>45000</v>
      </c>
    </row>
    <row r="19" spans="1:9" s="7" customFormat="1" ht="24.9" customHeight="1" x14ac:dyDescent="0.3">
      <c r="A19" s="38">
        <v>8</v>
      </c>
      <c r="B19" s="47" t="s">
        <v>124</v>
      </c>
      <c r="C19" s="48"/>
      <c r="D19" s="38"/>
      <c r="E19" s="14"/>
      <c r="F19" s="14"/>
      <c r="G19" s="14"/>
      <c r="H19" s="14"/>
      <c r="I19" s="14"/>
    </row>
    <row r="20" spans="1:9" s="7" customFormat="1" x14ac:dyDescent="0.3">
      <c r="A20" s="41" t="s">
        <v>9</v>
      </c>
      <c r="B20" s="39" t="s">
        <v>145</v>
      </c>
      <c r="C20" s="49">
        <v>4</v>
      </c>
      <c r="D20" s="41" t="s">
        <v>7</v>
      </c>
      <c r="E20" s="10">
        <v>0</v>
      </c>
      <c r="F20" s="10">
        <v>4000</v>
      </c>
      <c r="G20" s="10">
        <f>E20*C20</f>
        <v>0</v>
      </c>
      <c r="H20" s="10">
        <f>F20*C20</f>
        <v>16000</v>
      </c>
      <c r="I20" s="10">
        <f>H20+G20</f>
        <v>16000</v>
      </c>
    </row>
    <row r="21" spans="1:9" s="7" customFormat="1" ht="25.5" customHeight="1" x14ac:dyDescent="0.3">
      <c r="A21" s="81" t="s">
        <v>125</v>
      </c>
      <c r="B21" s="81"/>
      <c r="C21" s="81"/>
      <c r="D21" s="81"/>
      <c r="E21" s="15"/>
      <c r="F21" s="15"/>
      <c r="G21" s="15"/>
      <c r="H21" s="15"/>
      <c r="I21" s="15"/>
    </row>
    <row r="22" spans="1:9" s="7" customFormat="1" ht="30" customHeight="1" x14ac:dyDescent="0.3">
      <c r="A22" s="86" t="s">
        <v>142</v>
      </c>
      <c r="B22" s="86"/>
      <c r="C22" s="86"/>
      <c r="D22" s="86"/>
      <c r="E22" s="86"/>
      <c r="F22" s="86"/>
      <c r="G22" s="86"/>
      <c r="H22" s="86"/>
      <c r="I22" s="86"/>
    </row>
    <row r="23" spans="1:9" ht="24.9" customHeight="1" x14ac:dyDescent="0.3">
      <c r="A23" s="16">
        <v>230010</v>
      </c>
      <c r="B23" s="85" t="s">
        <v>15</v>
      </c>
      <c r="C23" s="85"/>
      <c r="D23" s="85"/>
      <c r="E23" s="85"/>
      <c r="F23" s="85"/>
      <c r="G23" s="85"/>
      <c r="H23" s="85"/>
      <c r="I23" s="85"/>
    </row>
    <row r="24" spans="1:9" ht="55.2" x14ac:dyDescent="0.3">
      <c r="A24" s="50" t="s">
        <v>9</v>
      </c>
      <c r="B24" s="35" t="s">
        <v>16</v>
      </c>
      <c r="C24" s="36">
        <v>1</v>
      </c>
      <c r="D24" s="37" t="s">
        <v>13</v>
      </c>
      <c r="E24" s="10">
        <v>0</v>
      </c>
      <c r="F24" s="10">
        <v>30000</v>
      </c>
      <c r="G24" s="10">
        <f t="shared" ref="G24:G27" si="0">E24*C24</f>
        <v>0</v>
      </c>
      <c r="H24" s="10">
        <f t="shared" ref="H24:H27" si="1">F24*C24</f>
        <v>30000</v>
      </c>
      <c r="I24" s="10">
        <f t="shared" ref="I24:I27" si="2">H24+G24</f>
        <v>30000</v>
      </c>
    </row>
    <row r="25" spans="1:9" ht="55.2" x14ac:dyDescent="0.3">
      <c r="A25" s="50" t="s">
        <v>10</v>
      </c>
      <c r="B25" s="35" t="s">
        <v>17</v>
      </c>
      <c r="C25" s="36">
        <v>1</v>
      </c>
      <c r="D25" s="37" t="s">
        <v>13</v>
      </c>
      <c r="E25" s="10">
        <v>0</v>
      </c>
      <c r="F25" s="10">
        <v>30000</v>
      </c>
      <c r="G25" s="10">
        <f t="shared" si="0"/>
        <v>0</v>
      </c>
      <c r="H25" s="10">
        <f t="shared" si="1"/>
        <v>30000</v>
      </c>
      <c r="I25" s="10">
        <f t="shared" si="2"/>
        <v>30000</v>
      </c>
    </row>
    <row r="26" spans="1:9" ht="41.4" x14ac:dyDescent="0.3">
      <c r="A26" s="50" t="s">
        <v>11</v>
      </c>
      <c r="B26" s="35" t="s">
        <v>76</v>
      </c>
      <c r="C26" s="36">
        <v>1</v>
      </c>
      <c r="D26" s="37" t="s">
        <v>13</v>
      </c>
      <c r="E26" s="10">
        <v>0</v>
      </c>
      <c r="F26" s="10">
        <v>200000</v>
      </c>
      <c r="G26" s="10">
        <f t="shared" si="0"/>
        <v>0</v>
      </c>
      <c r="H26" s="10">
        <f t="shared" si="1"/>
        <v>200000</v>
      </c>
      <c r="I26" s="10">
        <f t="shared" si="2"/>
        <v>200000</v>
      </c>
    </row>
    <row r="27" spans="1:9" ht="55.2" x14ac:dyDescent="0.3">
      <c r="A27" s="50" t="s">
        <v>74</v>
      </c>
      <c r="B27" s="35" t="s">
        <v>14</v>
      </c>
      <c r="C27" s="36">
        <v>1</v>
      </c>
      <c r="D27" s="37" t="s">
        <v>13</v>
      </c>
      <c r="E27" s="10">
        <v>300000</v>
      </c>
      <c r="F27" s="10">
        <v>75000</v>
      </c>
      <c r="G27" s="10">
        <f t="shared" si="0"/>
        <v>300000</v>
      </c>
      <c r="H27" s="10">
        <f t="shared" si="1"/>
        <v>75000</v>
      </c>
      <c r="I27" s="10">
        <f t="shared" si="2"/>
        <v>375000</v>
      </c>
    </row>
    <row r="28" spans="1:9" ht="165.6" x14ac:dyDescent="0.3">
      <c r="A28" s="37" t="s">
        <v>75</v>
      </c>
      <c r="B28" s="35" t="s">
        <v>12</v>
      </c>
      <c r="C28" s="36"/>
      <c r="D28" s="37"/>
      <c r="E28" s="10"/>
      <c r="F28" s="10"/>
      <c r="G28" s="10"/>
      <c r="H28" s="10"/>
      <c r="I28" s="10"/>
    </row>
    <row r="29" spans="1:9" ht="24.9" customHeight="1" x14ac:dyDescent="0.3">
      <c r="A29" s="50"/>
      <c r="B29" s="35"/>
      <c r="C29" s="36"/>
      <c r="D29" s="37"/>
      <c r="E29" s="10"/>
      <c r="F29" s="10"/>
      <c r="G29" s="10"/>
      <c r="H29" s="10"/>
      <c r="I29" s="10"/>
    </row>
    <row r="30" spans="1:9" ht="24.9" customHeight="1" x14ac:dyDescent="0.3">
      <c r="A30" s="50"/>
      <c r="B30" s="35"/>
      <c r="C30" s="36"/>
      <c r="D30" s="37"/>
      <c r="E30" s="10"/>
      <c r="F30" s="10"/>
      <c r="G30" s="10"/>
      <c r="H30" s="10"/>
      <c r="I30" s="10"/>
    </row>
    <row r="31" spans="1:9" ht="24.9" customHeight="1" x14ac:dyDescent="0.3">
      <c r="A31" s="16">
        <v>230100</v>
      </c>
      <c r="B31" s="85" t="s">
        <v>18</v>
      </c>
      <c r="C31" s="85"/>
      <c r="D31" s="85"/>
      <c r="E31" s="85"/>
      <c r="F31" s="85"/>
      <c r="G31" s="85"/>
      <c r="H31" s="85"/>
      <c r="I31" s="85"/>
    </row>
    <row r="32" spans="1:9" ht="27.6" x14ac:dyDescent="0.3">
      <c r="A32" s="51">
        <v>230113</v>
      </c>
      <c r="B32" s="35" t="s">
        <v>18</v>
      </c>
      <c r="C32" s="36"/>
      <c r="D32" s="37"/>
      <c r="E32" s="10"/>
      <c r="F32" s="10"/>
      <c r="G32" s="10"/>
      <c r="H32" s="10"/>
      <c r="I32" s="10"/>
    </row>
    <row r="33" spans="1:9" ht="35.1" customHeight="1" x14ac:dyDescent="0.3">
      <c r="A33" s="50" t="s">
        <v>9</v>
      </c>
      <c r="B33" s="35" t="s">
        <v>57</v>
      </c>
      <c r="C33" s="36">
        <v>1</v>
      </c>
      <c r="D33" s="37" t="s">
        <v>13</v>
      </c>
      <c r="E33" s="10">
        <v>0</v>
      </c>
      <c r="F33" s="10">
        <v>90000</v>
      </c>
      <c r="G33" s="10">
        <f t="shared" ref="G33:G34" si="3">E33*C33</f>
        <v>0</v>
      </c>
      <c r="H33" s="10">
        <f t="shared" ref="H33:H34" si="4">F33*C33</f>
        <v>90000</v>
      </c>
      <c r="I33" s="10">
        <f t="shared" ref="I33:I34" si="5">H33+G33</f>
        <v>90000</v>
      </c>
    </row>
    <row r="34" spans="1:9" ht="69" x14ac:dyDescent="0.3">
      <c r="A34" s="50" t="s">
        <v>10</v>
      </c>
      <c r="B34" s="35" t="s">
        <v>150</v>
      </c>
      <c r="C34" s="36">
        <v>1</v>
      </c>
      <c r="D34" s="37" t="s">
        <v>13</v>
      </c>
      <c r="E34" s="10">
        <v>0</v>
      </c>
      <c r="F34" s="10">
        <v>0</v>
      </c>
      <c r="G34" s="10">
        <f t="shared" si="3"/>
        <v>0</v>
      </c>
      <c r="H34" s="10">
        <f t="shared" si="4"/>
        <v>0</v>
      </c>
      <c r="I34" s="10">
        <f t="shared" si="5"/>
        <v>0</v>
      </c>
    </row>
    <row r="35" spans="1:9" ht="24.9" customHeight="1" x14ac:dyDescent="0.3">
      <c r="A35" s="16">
        <v>230500</v>
      </c>
      <c r="B35" s="85" t="s">
        <v>19</v>
      </c>
      <c r="C35" s="85"/>
      <c r="D35" s="85"/>
      <c r="E35" s="85"/>
      <c r="F35" s="85"/>
      <c r="G35" s="85"/>
      <c r="H35" s="85"/>
      <c r="I35" s="85"/>
    </row>
    <row r="36" spans="1:9" ht="24.9" customHeight="1" x14ac:dyDescent="0.3">
      <c r="A36" s="51">
        <v>230513.13</v>
      </c>
      <c r="B36" s="52" t="s">
        <v>77</v>
      </c>
      <c r="C36" s="53"/>
      <c r="D36" s="54"/>
      <c r="E36" s="8"/>
      <c r="F36" s="8"/>
      <c r="G36" s="8"/>
      <c r="H36" s="8"/>
      <c r="I36" s="8"/>
    </row>
    <row r="37" spans="1:9" ht="207" x14ac:dyDescent="0.3">
      <c r="A37" s="37" t="s">
        <v>9</v>
      </c>
      <c r="B37" s="35" t="s">
        <v>78</v>
      </c>
      <c r="C37" s="36">
        <v>1</v>
      </c>
      <c r="D37" s="37" t="s">
        <v>79</v>
      </c>
      <c r="E37" s="10">
        <v>1331000</v>
      </c>
      <c r="F37" s="10">
        <v>75000</v>
      </c>
      <c r="G37" s="10">
        <f>E37*C37</f>
        <v>1331000</v>
      </c>
      <c r="H37" s="10">
        <f>F37*C37</f>
        <v>75000</v>
      </c>
      <c r="I37" s="10">
        <f>H37+G37</f>
        <v>1406000</v>
      </c>
    </row>
    <row r="38" spans="1:9" ht="27.6" x14ac:dyDescent="0.3">
      <c r="A38" s="3">
        <v>230513.16</v>
      </c>
      <c r="B38" s="32" t="s">
        <v>50</v>
      </c>
      <c r="C38" s="33"/>
      <c r="D38" s="34"/>
      <c r="E38" s="10"/>
      <c r="F38" s="10"/>
      <c r="G38" s="10"/>
      <c r="H38" s="10"/>
      <c r="I38" s="10"/>
    </row>
    <row r="39" spans="1:9" ht="82.8" x14ac:dyDescent="0.3">
      <c r="A39" s="37" t="s">
        <v>9</v>
      </c>
      <c r="B39" s="35" t="s">
        <v>20</v>
      </c>
      <c r="C39" s="36">
        <v>1</v>
      </c>
      <c r="D39" s="37" t="s">
        <v>13</v>
      </c>
      <c r="E39" s="10">
        <v>980000</v>
      </c>
      <c r="F39" s="10">
        <v>165000</v>
      </c>
      <c r="G39" s="10">
        <f>E39*C39</f>
        <v>980000</v>
      </c>
      <c r="H39" s="10">
        <f>F39*C39</f>
        <v>165000</v>
      </c>
      <c r="I39" s="10">
        <f>H39+G39</f>
        <v>1145000</v>
      </c>
    </row>
    <row r="40" spans="1:9" ht="27.6" x14ac:dyDescent="0.3">
      <c r="A40" s="55">
        <v>230519</v>
      </c>
      <c r="B40" s="32" t="s">
        <v>22</v>
      </c>
      <c r="C40" s="33"/>
      <c r="D40" s="34"/>
      <c r="E40" s="10"/>
      <c r="F40" s="10"/>
      <c r="G40" s="10"/>
      <c r="H40" s="10"/>
      <c r="I40" s="10"/>
    </row>
    <row r="41" spans="1:9" ht="69" x14ac:dyDescent="0.3">
      <c r="A41" s="41" t="s">
        <v>9</v>
      </c>
      <c r="B41" s="39" t="s">
        <v>23</v>
      </c>
      <c r="C41" s="40"/>
      <c r="D41" s="41"/>
      <c r="E41" s="10"/>
      <c r="F41" s="10"/>
      <c r="G41" s="10"/>
      <c r="H41" s="10"/>
      <c r="I41" s="10"/>
    </row>
    <row r="42" spans="1:9" s="18" customFormat="1" ht="24.9" customHeight="1" x14ac:dyDescent="0.3">
      <c r="A42" s="41"/>
      <c r="B42" s="47" t="s">
        <v>66</v>
      </c>
      <c r="C42" s="40"/>
      <c r="D42" s="41"/>
      <c r="E42" s="15"/>
      <c r="F42" s="15"/>
      <c r="G42" s="15"/>
      <c r="H42" s="15"/>
      <c r="I42" s="15"/>
    </row>
    <row r="43" spans="1:9" s="18" customFormat="1" ht="29.25" customHeight="1" x14ac:dyDescent="0.3">
      <c r="A43" s="41" t="s">
        <v>47</v>
      </c>
      <c r="B43" s="39" t="s">
        <v>52</v>
      </c>
      <c r="C43" s="40" t="s">
        <v>69</v>
      </c>
      <c r="D43" s="41" t="s">
        <v>7</v>
      </c>
      <c r="E43" s="10">
        <v>6000</v>
      </c>
      <c r="F43" s="10">
        <v>700</v>
      </c>
      <c r="G43" s="10">
        <f t="shared" ref="G43:G47" si="6">E43*C43</f>
        <v>24000</v>
      </c>
      <c r="H43" s="10">
        <f t="shared" ref="H43:H47" si="7">F43*C43</f>
        <v>2800</v>
      </c>
      <c r="I43" s="10">
        <f t="shared" ref="I43:I47" si="8">H43+G43</f>
        <v>26800</v>
      </c>
    </row>
    <row r="44" spans="1:9" s="18" customFormat="1" ht="24.9" customHeight="1" x14ac:dyDescent="0.3">
      <c r="A44" s="41" t="s">
        <v>51</v>
      </c>
      <c r="B44" s="56" t="s">
        <v>24</v>
      </c>
      <c r="C44" s="40" t="s">
        <v>69</v>
      </c>
      <c r="D44" s="41" t="s">
        <v>7</v>
      </c>
      <c r="E44" s="10">
        <v>5500</v>
      </c>
      <c r="F44" s="10">
        <v>700</v>
      </c>
      <c r="G44" s="10">
        <f t="shared" si="6"/>
        <v>22000</v>
      </c>
      <c r="H44" s="10">
        <f t="shared" si="7"/>
        <v>2800</v>
      </c>
      <c r="I44" s="10">
        <f t="shared" si="8"/>
        <v>24800</v>
      </c>
    </row>
    <row r="45" spans="1:9" s="18" customFormat="1" ht="24.9" customHeight="1" x14ac:dyDescent="0.3">
      <c r="A45" s="41" t="s">
        <v>26</v>
      </c>
      <c r="B45" s="56" t="s">
        <v>27</v>
      </c>
      <c r="C45" s="40" t="s">
        <v>69</v>
      </c>
      <c r="D45" s="41" t="s">
        <v>7</v>
      </c>
      <c r="E45" s="10">
        <v>700</v>
      </c>
      <c r="F45" s="10">
        <v>300</v>
      </c>
      <c r="G45" s="10">
        <f t="shared" si="6"/>
        <v>2800</v>
      </c>
      <c r="H45" s="10">
        <f t="shared" si="7"/>
        <v>1200</v>
      </c>
      <c r="I45" s="10">
        <f t="shared" si="8"/>
        <v>4000</v>
      </c>
    </row>
    <row r="46" spans="1:9" s="18" customFormat="1" ht="24.9" customHeight="1" x14ac:dyDescent="0.3">
      <c r="A46" s="41" t="s">
        <v>28</v>
      </c>
      <c r="B46" s="56" t="s">
        <v>29</v>
      </c>
      <c r="C46" s="40" t="s">
        <v>69</v>
      </c>
      <c r="D46" s="41" t="s">
        <v>7</v>
      </c>
      <c r="E46" s="10">
        <v>400</v>
      </c>
      <c r="F46" s="10">
        <v>200</v>
      </c>
      <c r="G46" s="10">
        <f t="shared" si="6"/>
        <v>1600</v>
      </c>
      <c r="H46" s="10">
        <f t="shared" si="7"/>
        <v>800</v>
      </c>
      <c r="I46" s="10">
        <f t="shared" si="8"/>
        <v>2400</v>
      </c>
    </row>
    <row r="47" spans="1:9" s="18" customFormat="1" ht="24.9" customHeight="1" x14ac:dyDescent="0.3">
      <c r="A47" s="41" t="s">
        <v>48</v>
      </c>
      <c r="B47" s="56" t="s">
        <v>55</v>
      </c>
      <c r="C47" s="40" t="s">
        <v>59</v>
      </c>
      <c r="D47" s="41" t="s">
        <v>7</v>
      </c>
      <c r="E47" s="10">
        <v>14500</v>
      </c>
      <c r="F47" s="10">
        <v>2000</v>
      </c>
      <c r="G47" s="10">
        <f t="shared" si="6"/>
        <v>29000</v>
      </c>
      <c r="H47" s="10">
        <f t="shared" si="7"/>
        <v>4000</v>
      </c>
      <c r="I47" s="10">
        <f t="shared" si="8"/>
        <v>33000</v>
      </c>
    </row>
    <row r="48" spans="1:9" s="18" customFormat="1" ht="24.9" customHeight="1" x14ac:dyDescent="0.3">
      <c r="A48" s="41"/>
      <c r="B48" s="47" t="s">
        <v>67</v>
      </c>
      <c r="C48" s="40"/>
      <c r="D48" s="41"/>
      <c r="E48" s="15"/>
      <c r="F48" s="15"/>
      <c r="G48" s="15"/>
      <c r="H48" s="15"/>
      <c r="I48" s="15"/>
    </row>
    <row r="49" spans="1:9" s="18" customFormat="1" ht="24.9" customHeight="1" x14ac:dyDescent="0.3">
      <c r="A49" s="41" t="s">
        <v>47</v>
      </c>
      <c r="B49" s="56" t="s">
        <v>24</v>
      </c>
      <c r="C49" s="40" t="s">
        <v>68</v>
      </c>
      <c r="D49" s="41" t="s">
        <v>7</v>
      </c>
      <c r="E49" s="10">
        <v>6000</v>
      </c>
      <c r="F49" s="10">
        <v>700</v>
      </c>
      <c r="G49" s="10">
        <f t="shared" ref="G49:G50" si="9">E49*C49</f>
        <v>36000</v>
      </c>
      <c r="H49" s="10">
        <f t="shared" ref="H49:H50" si="10">F49*C49</f>
        <v>4200</v>
      </c>
      <c r="I49" s="10">
        <f t="shared" ref="I49:I50" si="11">H49+G49</f>
        <v>40200</v>
      </c>
    </row>
    <row r="50" spans="1:9" s="18" customFormat="1" ht="24.9" customHeight="1" x14ac:dyDescent="0.3">
      <c r="A50" s="41" t="s">
        <v>51</v>
      </c>
      <c r="B50" s="56" t="s">
        <v>27</v>
      </c>
      <c r="C50" s="40" t="s">
        <v>68</v>
      </c>
      <c r="D50" s="41" t="s">
        <v>7</v>
      </c>
      <c r="E50" s="10">
        <v>700</v>
      </c>
      <c r="F50" s="10">
        <v>300</v>
      </c>
      <c r="G50" s="10">
        <f t="shared" si="9"/>
        <v>4200</v>
      </c>
      <c r="H50" s="10">
        <f t="shared" si="10"/>
        <v>1800</v>
      </c>
      <c r="I50" s="10">
        <f t="shared" si="11"/>
        <v>6000</v>
      </c>
    </row>
    <row r="51" spans="1:9" ht="27.6" x14ac:dyDescent="0.3">
      <c r="A51" s="55">
        <v>230523</v>
      </c>
      <c r="B51" s="32" t="s">
        <v>30</v>
      </c>
      <c r="C51" s="42"/>
      <c r="D51" s="41"/>
      <c r="E51" s="10"/>
      <c r="F51" s="10"/>
      <c r="G51" s="10"/>
      <c r="H51" s="10"/>
      <c r="I51" s="10"/>
    </row>
    <row r="52" spans="1:9" ht="82.8" x14ac:dyDescent="0.3">
      <c r="A52" s="57"/>
      <c r="B52" s="39" t="s">
        <v>159</v>
      </c>
      <c r="C52" s="40"/>
      <c r="D52" s="41"/>
      <c r="E52" s="10"/>
      <c r="F52" s="10"/>
      <c r="G52" s="10"/>
      <c r="H52" s="10"/>
      <c r="I52" s="10"/>
    </row>
    <row r="53" spans="1:9" ht="24.9" customHeight="1" x14ac:dyDescent="0.3">
      <c r="A53" s="57"/>
      <c r="B53" s="32" t="s">
        <v>62</v>
      </c>
      <c r="C53" s="40"/>
      <c r="D53" s="41"/>
      <c r="E53" s="10"/>
      <c r="F53" s="10"/>
      <c r="G53" s="10"/>
      <c r="H53" s="10"/>
      <c r="I53" s="10"/>
    </row>
    <row r="54" spans="1:9" ht="24.9" customHeight="1" x14ac:dyDescent="0.3">
      <c r="A54" s="38" t="s">
        <v>47</v>
      </c>
      <c r="B54" s="32" t="s">
        <v>60</v>
      </c>
      <c r="C54" s="42"/>
      <c r="D54" s="41"/>
      <c r="E54" s="10"/>
      <c r="F54" s="10"/>
      <c r="G54" s="10"/>
      <c r="H54" s="10"/>
      <c r="I54" s="10"/>
    </row>
    <row r="55" spans="1:9" ht="24.9" customHeight="1" x14ac:dyDescent="0.3">
      <c r="A55" s="41" t="s">
        <v>9</v>
      </c>
      <c r="B55" s="32" t="s">
        <v>61</v>
      </c>
      <c r="C55" s="40"/>
      <c r="D55" s="41"/>
      <c r="E55" s="10"/>
      <c r="F55" s="10"/>
      <c r="G55" s="10"/>
      <c r="H55" s="10"/>
      <c r="I55" s="10"/>
    </row>
    <row r="56" spans="1:9" ht="24.9" customHeight="1" x14ac:dyDescent="0.3">
      <c r="A56" s="41"/>
      <c r="B56" s="39" t="s">
        <v>80</v>
      </c>
      <c r="C56" s="40" t="s">
        <v>69</v>
      </c>
      <c r="D56" s="41" t="s">
        <v>7</v>
      </c>
      <c r="E56" s="10">
        <v>42500</v>
      </c>
      <c r="F56" s="10">
        <v>1000</v>
      </c>
      <c r="G56" s="10">
        <f>E56*C56</f>
        <v>170000</v>
      </c>
      <c r="H56" s="10">
        <f>F56*C56</f>
        <v>4000</v>
      </c>
      <c r="I56" s="10">
        <f>H56+G56</f>
        <v>174000</v>
      </c>
    </row>
    <row r="57" spans="1:9" ht="24.9" customHeight="1" x14ac:dyDescent="0.3">
      <c r="A57" s="41" t="s">
        <v>10</v>
      </c>
      <c r="B57" s="32" t="s">
        <v>33</v>
      </c>
      <c r="C57" s="40"/>
      <c r="D57" s="41"/>
      <c r="E57" s="10"/>
      <c r="F57" s="10"/>
      <c r="G57" s="10"/>
      <c r="H57" s="10"/>
      <c r="I57" s="10"/>
    </row>
    <row r="58" spans="1:9" ht="24.9" customHeight="1" x14ac:dyDescent="0.3">
      <c r="A58" s="41"/>
      <c r="B58" s="39" t="s">
        <v>80</v>
      </c>
      <c r="C58" s="40" t="s">
        <v>59</v>
      </c>
      <c r="D58" s="41" t="s">
        <v>7</v>
      </c>
      <c r="E58" s="10">
        <v>87900</v>
      </c>
      <c r="F58" s="10">
        <v>1000</v>
      </c>
      <c r="G58" s="10">
        <f>E58*C58</f>
        <v>175800</v>
      </c>
      <c r="H58" s="10">
        <f>F58*C58</f>
        <v>2000</v>
      </c>
      <c r="I58" s="10">
        <f>H58+G58</f>
        <v>177800</v>
      </c>
    </row>
    <row r="59" spans="1:9" ht="24.9" customHeight="1" x14ac:dyDescent="0.3">
      <c r="A59" s="41"/>
      <c r="B59" s="32" t="s">
        <v>64</v>
      </c>
      <c r="C59" s="58"/>
      <c r="D59" s="41"/>
      <c r="E59" s="10"/>
      <c r="F59" s="10"/>
      <c r="G59" s="10"/>
      <c r="H59" s="10"/>
      <c r="I59" s="10"/>
    </row>
    <row r="60" spans="1:9" ht="24.9" customHeight="1" x14ac:dyDescent="0.3">
      <c r="A60" s="41" t="s">
        <v>9</v>
      </c>
      <c r="B60" s="32" t="s">
        <v>61</v>
      </c>
      <c r="C60" s="40"/>
      <c r="D60" s="41"/>
      <c r="E60" s="10"/>
      <c r="F60" s="10"/>
      <c r="G60" s="10"/>
      <c r="H60" s="10"/>
      <c r="I60" s="10"/>
    </row>
    <row r="61" spans="1:9" ht="24.9" customHeight="1" x14ac:dyDescent="0.3">
      <c r="A61" s="41"/>
      <c r="B61" s="39" t="s">
        <v>80</v>
      </c>
      <c r="C61" s="40" t="s">
        <v>68</v>
      </c>
      <c r="D61" s="41" t="s">
        <v>7</v>
      </c>
      <c r="E61" s="10">
        <v>42500</v>
      </c>
      <c r="F61" s="10">
        <v>1000</v>
      </c>
      <c r="G61" s="10">
        <f>E61*C61</f>
        <v>255000</v>
      </c>
      <c r="H61" s="10">
        <f>F61*C61</f>
        <v>6000</v>
      </c>
      <c r="I61" s="10">
        <f>H61+G61</f>
        <v>261000</v>
      </c>
    </row>
    <row r="62" spans="1:9" ht="24.9" customHeight="1" x14ac:dyDescent="0.3">
      <c r="A62" s="41" t="s">
        <v>10</v>
      </c>
      <c r="B62" s="32" t="s">
        <v>63</v>
      </c>
      <c r="C62" s="40"/>
      <c r="D62" s="41"/>
      <c r="E62" s="10"/>
      <c r="F62" s="10"/>
      <c r="G62" s="10"/>
      <c r="H62" s="10"/>
      <c r="I62" s="10"/>
    </row>
    <row r="63" spans="1:9" ht="24.9" customHeight="1" x14ac:dyDescent="0.3">
      <c r="A63" s="41"/>
      <c r="B63" s="39" t="s">
        <v>80</v>
      </c>
      <c r="C63" s="40" t="s">
        <v>65</v>
      </c>
      <c r="D63" s="41" t="s">
        <v>7</v>
      </c>
      <c r="E63" s="10">
        <v>51000</v>
      </c>
      <c r="F63" s="10">
        <v>1000</v>
      </c>
      <c r="G63" s="10">
        <f>E63*C63</f>
        <v>153000</v>
      </c>
      <c r="H63" s="10">
        <f>F63*C63</f>
        <v>3000</v>
      </c>
      <c r="I63" s="10">
        <f>H63+G63</f>
        <v>156000</v>
      </c>
    </row>
    <row r="64" spans="1:9" ht="24.9" customHeight="1" x14ac:dyDescent="0.3">
      <c r="A64" s="41" t="s">
        <v>11</v>
      </c>
      <c r="B64" s="32" t="s">
        <v>33</v>
      </c>
      <c r="C64" s="40"/>
      <c r="D64" s="41"/>
      <c r="E64" s="10"/>
      <c r="F64" s="10"/>
      <c r="G64" s="10"/>
      <c r="H64" s="10"/>
      <c r="I64" s="10"/>
    </row>
    <row r="65" spans="1:9" ht="24.9" customHeight="1" x14ac:dyDescent="0.3">
      <c r="A65" s="41"/>
      <c r="B65" s="39" t="s">
        <v>80</v>
      </c>
      <c r="C65" s="40" t="s">
        <v>65</v>
      </c>
      <c r="D65" s="41" t="s">
        <v>7</v>
      </c>
      <c r="E65" s="10">
        <v>87900</v>
      </c>
      <c r="F65" s="10">
        <v>4000</v>
      </c>
      <c r="G65" s="10">
        <f>E65*C65</f>
        <v>263700</v>
      </c>
      <c r="H65" s="10">
        <f>F65*C65</f>
        <v>12000</v>
      </c>
      <c r="I65" s="10">
        <f>H65+G65</f>
        <v>275700</v>
      </c>
    </row>
    <row r="66" spans="1:9" ht="24.9" customHeight="1" x14ac:dyDescent="0.3">
      <c r="A66" s="41" t="s">
        <v>74</v>
      </c>
      <c r="B66" s="32" t="s">
        <v>70</v>
      </c>
      <c r="C66" s="40"/>
      <c r="D66" s="41"/>
      <c r="E66" s="10"/>
      <c r="F66" s="10"/>
      <c r="G66" s="10"/>
      <c r="H66" s="10"/>
      <c r="I66" s="10"/>
    </row>
    <row r="67" spans="1:9" ht="24.9" customHeight="1" x14ac:dyDescent="0.3">
      <c r="A67" s="41"/>
      <c r="B67" s="39" t="s">
        <v>80</v>
      </c>
      <c r="C67" s="40" t="s">
        <v>65</v>
      </c>
      <c r="D67" s="41" t="s">
        <v>7</v>
      </c>
      <c r="E67" s="10">
        <v>49900</v>
      </c>
      <c r="F67" s="10">
        <v>4000</v>
      </c>
      <c r="G67" s="10">
        <f>E67*C67</f>
        <v>149700</v>
      </c>
      <c r="H67" s="10">
        <f>F67*C67</f>
        <v>12000</v>
      </c>
      <c r="I67" s="10">
        <f>H67+G67</f>
        <v>161700</v>
      </c>
    </row>
    <row r="68" spans="1:9" ht="24.9" customHeight="1" x14ac:dyDescent="0.3">
      <c r="A68" s="41" t="s">
        <v>75</v>
      </c>
      <c r="B68" s="32" t="s">
        <v>44</v>
      </c>
      <c r="C68" s="40"/>
      <c r="D68" s="41"/>
      <c r="E68" s="10"/>
      <c r="F68" s="10"/>
      <c r="G68" s="10"/>
      <c r="H68" s="10"/>
      <c r="I68" s="10"/>
    </row>
    <row r="69" spans="1:9" ht="24.9" customHeight="1" x14ac:dyDescent="0.3">
      <c r="A69" s="41"/>
      <c r="B69" s="39" t="s">
        <v>80</v>
      </c>
      <c r="C69" s="40" t="s">
        <v>151</v>
      </c>
      <c r="D69" s="41" t="s">
        <v>7</v>
      </c>
      <c r="E69" s="10">
        <v>15000</v>
      </c>
      <c r="F69" s="10">
        <v>1000</v>
      </c>
      <c r="G69" s="10">
        <f>E69*C69</f>
        <v>150000</v>
      </c>
      <c r="H69" s="10">
        <f>F69*C69</f>
        <v>10000</v>
      </c>
      <c r="I69" s="10">
        <f>H69+G69</f>
        <v>160000</v>
      </c>
    </row>
    <row r="70" spans="1:9" ht="24.9" customHeight="1" x14ac:dyDescent="0.3">
      <c r="A70" s="59"/>
      <c r="B70" s="46" t="s">
        <v>137</v>
      </c>
      <c r="C70" s="60"/>
      <c r="D70" s="61"/>
      <c r="E70" s="19"/>
      <c r="F70" s="20"/>
      <c r="G70" s="21"/>
      <c r="H70" s="22"/>
      <c r="I70" s="19"/>
    </row>
    <row r="71" spans="1:9" ht="24.9" customHeight="1" x14ac:dyDescent="0.3">
      <c r="A71" s="61" t="s">
        <v>9</v>
      </c>
      <c r="B71" s="45" t="s">
        <v>61</v>
      </c>
      <c r="C71" s="60"/>
      <c r="D71" s="61"/>
      <c r="E71" s="19"/>
      <c r="F71" s="23"/>
      <c r="G71" s="21"/>
      <c r="H71" s="22"/>
      <c r="I71" s="19"/>
    </row>
    <row r="72" spans="1:9" ht="24.9" customHeight="1" x14ac:dyDescent="0.3">
      <c r="A72" s="61"/>
      <c r="B72" s="45" t="s">
        <v>86</v>
      </c>
      <c r="C72" s="60" t="s">
        <v>140</v>
      </c>
      <c r="D72" s="61" t="s">
        <v>7</v>
      </c>
      <c r="E72" s="10">
        <v>3300</v>
      </c>
      <c r="F72" s="10">
        <v>700</v>
      </c>
      <c r="G72" s="10">
        <f>E72*C72</f>
        <v>155100</v>
      </c>
      <c r="H72" s="10">
        <f>F72*C72</f>
        <v>32900</v>
      </c>
      <c r="I72" s="10">
        <f>H72+G72</f>
        <v>188000</v>
      </c>
    </row>
    <row r="73" spans="1:9" ht="24.9" customHeight="1" x14ac:dyDescent="0.3">
      <c r="A73" s="61" t="s">
        <v>10</v>
      </c>
      <c r="B73" s="45" t="s">
        <v>138</v>
      </c>
      <c r="C73" s="60"/>
      <c r="D73" s="61"/>
      <c r="E73" s="19"/>
      <c r="F73" s="23"/>
      <c r="G73" s="21"/>
      <c r="H73" s="22"/>
      <c r="I73" s="19"/>
    </row>
    <row r="74" spans="1:9" ht="24.9" customHeight="1" x14ac:dyDescent="0.3">
      <c r="A74" s="61"/>
      <c r="B74" s="45" t="s">
        <v>86</v>
      </c>
      <c r="C74" s="60" t="s">
        <v>140</v>
      </c>
      <c r="D74" s="61" t="s">
        <v>7</v>
      </c>
      <c r="E74" s="10">
        <v>3900</v>
      </c>
      <c r="F74" s="10">
        <v>700</v>
      </c>
      <c r="G74" s="10">
        <f>E74*C74</f>
        <v>183300</v>
      </c>
      <c r="H74" s="10">
        <f>F74*C74</f>
        <v>32900</v>
      </c>
      <c r="I74" s="10">
        <f>H74+G74</f>
        <v>216200</v>
      </c>
    </row>
    <row r="75" spans="1:9" ht="24.9" customHeight="1" x14ac:dyDescent="0.3">
      <c r="A75" s="61" t="s">
        <v>11</v>
      </c>
      <c r="B75" s="45" t="s">
        <v>70</v>
      </c>
      <c r="C75" s="60"/>
      <c r="D75" s="61"/>
      <c r="E75" s="19"/>
      <c r="F75" s="23"/>
      <c r="G75" s="21"/>
      <c r="H75" s="22"/>
      <c r="I75" s="19"/>
    </row>
    <row r="76" spans="1:9" ht="24.9" customHeight="1" x14ac:dyDescent="0.3">
      <c r="A76" s="61"/>
      <c r="B76" s="45" t="s">
        <v>86</v>
      </c>
      <c r="C76" s="60" t="s">
        <v>140</v>
      </c>
      <c r="D76" s="61" t="s">
        <v>7</v>
      </c>
      <c r="E76" s="10">
        <v>3200</v>
      </c>
      <c r="F76" s="10">
        <v>700</v>
      </c>
      <c r="G76" s="10">
        <f>E76*C76</f>
        <v>150400</v>
      </c>
      <c r="H76" s="10">
        <f>F76*C76</f>
        <v>32900</v>
      </c>
      <c r="I76" s="10">
        <f>H76+G76</f>
        <v>183300</v>
      </c>
    </row>
    <row r="77" spans="1:9" ht="24.9" customHeight="1" x14ac:dyDescent="0.3">
      <c r="A77" s="61" t="s">
        <v>141</v>
      </c>
      <c r="B77" s="45" t="s">
        <v>139</v>
      </c>
      <c r="C77" s="60"/>
      <c r="D77" s="61"/>
      <c r="E77" s="19"/>
      <c r="F77" s="23"/>
      <c r="G77" s="21"/>
      <c r="H77" s="22"/>
      <c r="I77" s="19"/>
    </row>
    <row r="78" spans="1:9" ht="24.9" customHeight="1" x14ac:dyDescent="0.3">
      <c r="A78" s="61"/>
      <c r="B78" s="45" t="s">
        <v>86</v>
      </c>
      <c r="C78" s="60" t="s">
        <v>140</v>
      </c>
      <c r="D78" s="61" t="s">
        <v>7</v>
      </c>
      <c r="E78" s="10">
        <v>3000</v>
      </c>
      <c r="F78" s="10">
        <v>700</v>
      </c>
      <c r="G78" s="10">
        <f>E78*C78</f>
        <v>141000</v>
      </c>
      <c r="H78" s="10">
        <f>F78*C78</f>
        <v>32900</v>
      </c>
      <c r="I78" s="10">
        <f>H78+G78</f>
        <v>173900</v>
      </c>
    </row>
    <row r="79" spans="1:9" ht="24.9" customHeight="1" x14ac:dyDescent="0.3">
      <c r="A79" s="62"/>
      <c r="B79" s="46" t="s">
        <v>146</v>
      </c>
      <c r="C79" s="63"/>
      <c r="D79" s="64"/>
      <c r="E79" s="19"/>
      <c r="F79" s="23"/>
      <c r="G79" s="21"/>
      <c r="H79" s="22"/>
      <c r="I79" s="19"/>
    </row>
    <row r="80" spans="1:9" ht="24.9" customHeight="1" x14ac:dyDescent="0.3">
      <c r="A80" s="61" t="s">
        <v>9</v>
      </c>
      <c r="B80" s="45" t="s">
        <v>147</v>
      </c>
      <c r="C80" s="63"/>
      <c r="D80" s="64"/>
      <c r="E80" s="19"/>
      <c r="F80" s="23"/>
      <c r="G80" s="21"/>
      <c r="H80" s="22"/>
      <c r="I80" s="19"/>
    </row>
    <row r="81" spans="1:9" ht="24.9" customHeight="1" x14ac:dyDescent="0.3">
      <c r="A81" s="62"/>
      <c r="B81" s="45" t="s">
        <v>148</v>
      </c>
      <c r="C81" s="60" t="s">
        <v>59</v>
      </c>
      <c r="D81" s="61" t="s">
        <v>7</v>
      </c>
      <c r="E81" s="10">
        <v>21900</v>
      </c>
      <c r="F81" s="10">
        <v>1000</v>
      </c>
      <c r="G81" s="10">
        <f>E81*C81</f>
        <v>43800</v>
      </c>
      <c r="H81" s="10">
        <f>F81*C81</f>
        <v>2000</v>
      </c>
      <c r="I81" s="10">
        <f>H81+G81</f>
        <v>45800</v>
      </c>
    </row>
    <row r="82" spans="1:9" ht="24.9" customHeight="1" x14ac:dyDescent="0.3">
      <c r="A82" s="62"/>
      <c r="B82" s="45" t="s">
        <v>149</v>
      </c>
      <c r="C82" s="60" t="s">
        <v>59</v>
      </c>
      <c r="D82" s="61" t="s">
        <v>7</v>
      </c>
      <c r="E82" s="10">
        <v>9900</v>
      </c>
      <c r="F82" s="10">
        <v>700</v>
      </c>
      <c r="G82" s="10">
        <f t="shared" ref="G82:G83" si="12">E82*C82</f>
        <v>19800</v>
      </c>
      <c r="H82" s="10">
        <f t="shared" ref="H82:H83" si="13">F82*C82</f>
        <v>1400</v>
      </c>
      <c r="I82" s="10">
        <f t="shared" ref="I82:I83" si="14">H82+G82</f>
        <v>21200</v>
      </c>
    </row>
    <row r="83" spans="1:9" ht="24.9" customHeight="1" x14ac:dyDescent="0.3">
      <c r="A83" s="62"/>
      <c r="B83" s="45" t="s">
        <v>86</v>
      </c>
      <c r="C83" s="60" t="s">
        <v>59</v>
      </c>
      <c r="D83" s="61" t="s">
        <v>7</v>
      </c>
      <c r="E83" s="10">
        <v>3300</v>
      </c>
      <c r="F83" s="10">
        <v>700</v>
      </c>
      <c r="G83" s="10">
        <f t="shared" si="12"/>
        <v>6600</v>
      </c>
      <c r="H83" s="10">
        <f t="shared" si="13"/>
        <v>1400</v>
      </c>
      <c r="I83" s="10">
        <f t="shared" si="14"/>
        <v>8000</v>
      </c>
    </row>
    <row r="84" spans="1:9" ht="27.6" x14ac:dyDescent="0.3">
      <c r="A84" s="55">
        <v>230529.13</v>
      </c>
      <c r="B84" s="32" t="s">
        <v>34</v>
      </c>
      <c r="C84" s="40"/>
      <c r="D84" s="41"/>
      <c r="E84" s="10"/>
      <c r="F84" s="10"/>
      <c r="G84" s="10"/>
      <c r="H84" s="10"/>
      <c r="I84" s="10"/>
    </row>
    <row r="85" spans="1:9" ht="55.2" x14ac:dyDescent="0.3">
      <c r="A85" s="41" t="s">
        <v>9</v>
      </c>
      <c r="B85" s="39" t="s">
        <v>35</v>
      </c>
      <c r="C85" s="40" t="s">
        <v>25</v>
      </c>
      <c r="D85" s="41" t="s">
        <v>13</v>
      </c>
      <c r="E85" s="10">
        <v>277000</v>
      </c>
      <c r="F85" s="10">
        <v>39500</v>
      </c>
      <c r="G85" s="10">
        <f>E85*C85</f>
        <v>277000</v>
      </c>
      <c r="H85" s="10">
        <f>F85*C85</f>
        <v>39500</v>
      </c>
      <c r="I85" s="10">
        <f>H85+G85</f>
        <v>316500</v>
      </c>
    </row>
    <row r="86" spans="1:9" s="24" customFormat="1" ht="27.6" x14ac:dyDescent="0.2">
      <c r="A86" s="55">
        <v>230529.16</v>
      </c>
      <c r="B86" s="32" t="s">
        <v>154</v>
      </c>
      <c r="C86" s="40"/>
      <c r="D86" s="41"/>
      <c r="E86" s="10"/>
      <c r="F86" s="10"/>
      <c r="G86" s="10"/>
      <c r="H86" s="10"/>
      <c r="I86" s="10"/>
    </row>
    <row r="87" spans="1:9" s="24" customFormat="1" ht="55.2" x14ac:dyDescent="0.2">
      <c r="A87" s="41" t="s">
        <v>9</v>
      </c>
      <c r="B87" s="39" t="s">
        <v>155</v>
      </c>
      <c r="C87" s="40" t="s">
        <v>25</v>
      </c>
      <c r="D87" s="41" t="s">
        <v>13</v>
      </c>
      <c r="E87" s="10">
        <v>75000</v>
      </c>
      <c r="F87" s="10">
        <v>27000</v>
      </c>
      <c r="G87" s="10">
        <f>E87*C87</f>
        <v>75000</v>
      </c>
      <c r="H87" s="10">
        <f>F87*C87</f>
        <v>27000</v>
      </c>
      <c r="I87" s="10">
        <f>H87+G87</f>
        <v>102000</v>
      </c>
    </row>
    <row r="88" spans="1:9" ht="27.6" x14ac:dyDescent="0.3">
      <c r="A88" s="55">
        <v>230553</v>
      </c>
      <c r="B88" s="65" t="s">
        <v>53</v>
      </c>
      <c r="C88" s="40"/>
      <c r="D88" s="41"/>
      <c r="E88" s="10"/>
      <c r="F88" s="10"/>
      <c r="G88" s="10"/>
      <c r="H88" s="10"/>
      <c r="I88" s="10"/>
    </row>
    <row r="89" spans="1:9" ht="69" x14ac:dyDescent="0.3">
      <c r="A89" s="41" t="s">
        <v>9</v>
      </c>
      <c r="B89" s="39" t="s">
        <v>54</v>
      </c>
      <c r="C89" s="40" t="s">
        <v>25</v>
      </c>
      <c r="D89" s="41" t="s">
        <v>13</v>
      </c>
      <c r="E89" s="10">
        <v>35000</v>
      </c>
      <c r="F89" s="10">
        <v>10000</v>
      </c>
      <c r="G89" s="10">
        <f>E89*C89</f>
        <v>35000</v>
      </c>
      <c r="H89" s="10">
        <f>F89*C89</f>
        <v>10000</v>
      </c>
      <c r="I89" s="10">
        <f>H89+G89</f>
        <v>45000</v>
      </c>
    </row>
    <row r="90" spans="1:9" ht="24.9" customHeight="1" x14ac:dyDescent="0.3">
      <c r="A90" s="3">
        <v>230700</v>
      </c>
      <c r="B90" s="3" t="s">
        <v>133</v>
      </c>
      <c r="C90" s="40"/>
      <c r="D90" s="41"/>
      <c r="E90" s="10"/>
      <c r="F90" s="10"/>
      <c r="G90" s="10"/>
      <c r="H90" s="10"/>
      <c r="I90" s="10"/>
    </row>
    <row r="91" spans="1:9" ht="24.9" customHeight="1" x14ac:dyDescent="0.3">
      <c r="A91" s="55">
        <v>230719.13</v>
      </c>
      <c r="B91" s="46" t="s">
        <v>36</v>
      </c>
      <c r="C91" s="40"/>
      <c r="D91" s="41"/>
      <c r="E91" s="10"/>
      <c r="F91" s="10"/>
      <c r="G91" s="10"/>
      <c r="H91" s="10"/>
      <c r="I91" s="10"/>
    </row>
    <row r="92" spans="1:9" ht="151.80000000000001" x14ac:dyDescent="0.3">
      <c r="A92" s="41" t="s">
        <v>9</v>
      </c>
      <c r="B92" s="45" t="s">
        <v>37</v>
      </c>
      <c r="C92" s="40"/>
      <c r="D92" s="41"/>
      <c r="E92" s="10"/>
      <c r="F92" s="10"/>
      <c r="G92" s="10"/>
      <c r="H92" s="10"/>
      <c r="I92" s="10"/>
    </row>
    <row r="93" spans="1:9" ht="24.9" customHeight="1" x14ac:dyDescent="0.3">
      <c r="A93" s="57"/>
      <c r="B93" s="46" t="s">
        <v>85</v>
      </c>
      <c r="C93" s="40"/>
      <c r="D93" s="41"/>
      <c r="E93" s="10"/>
      <c r="F93" s="10"/>
      <c r="G93" s="10"/>
      <c r="H93" s="10"/>
      <c r="I93" s="10"/>
    </row>
    <row r="94" spans="1:9" ht="24.9" customHeight="1" x14ac:dyDescent="0.3">
      <c r="A94" s="57"/>
      <c r="B94" s="45" t="s">
        <v>86</v>
      </c>
      <c r="C94" s="40" t="s">
        <v>87</v>
      </c>
      <c r="D94" s="41" t="s">
        <v>72</v>
      </c>
      <c r="E94" s="10">
        <v>399</v>
      </c>
      <c r="F94" s="10">
        <v>70</v>
      </c>
      <c r="G94" s="10">
        <f>E94*C94</f>
        <v>199500</v>
      </c>
      <c r="H94" s="10">
        <f>F94*C94</f>
        <v>35000</v>
      </c>
      <c r="I94" s="10">
        <f>H94+G94</f>
        <v>234500</v>
      </c>
    </row>
    <row r="95" spans="1:9" ht="24.9" customHeight="1" x14ac:dyDescent="0.3">
      <c r="A95" s="55"/>
      <c r="B95" s="46" t="s">
        <v>38</v>
      </c>
      <c r="C95" s="40"/>
      <c r="D95" s="41"/>
      <c r="E95" s="10"/>
      <c r="F95" s="10"/>
      <c r="G95" s="10"/>
      <c r="H95" s="10"/>
      <c r="I95" s="10"/>
    </row>
    <row r="96" spans="1:9" ht="24.9" customHeight="1" x14ac:dyDescent="0.3">
      <c r="A96" s="55"/>
      <c r="B96" s="45" t="s">
        <v>32</v>
      </c>
      <c r="C96" s="40" t="s">
        <v>83</v>
      </c>
      <c r="D96" s="41" t="s">
        <v>72</v>
      </c>
      <c r="E96" s="10">
        <v>1990</v>
      </c>
      <c r="F96" s="10">
        <v>350</v>
      </c>
      <c r="G96" s="10">
        <f t="shared" ref="G96:G98" si="15">E96*C96</f>
        <v>179100</v>
      </c>
      <c r="H96" s="10">
        <f t="shared" ref="H96:H98" si="16">F96*C96</f>
        <v>31500</v>
      </c>
      <c r="I96" s="10">
        <f t="shared" ref="I96:I98" si="17">H96+G96</f>
        <v>210600</v>
      </c>
    </row>
    <row r="97" spans="1:9" ht="24.9" customHeight="1" x14ac:dyDescent="0.3">
      <c r="A97" s="55"/>
      <c r="B97" s="45" t="s">
        <v>81</v>
      </c>
      <c r="C97" s="40" t="s">
        <v>82</v>
      </c>
      <c r="D97" s="41" t="s">
        <v>72</v>
      </c>
      <c r="E97" s="10">
        <v>1670</v>
      </c>
      <c r="F97" s="10">
        <v>300</v>
      </c>
      <c r="G97" s="10">
        <f t="shared" si="15"/>
        <v>100200</v>
      </c>
      <c r="H97" s="10">
        <f t="shared" si="16"/>
        <v>18000</v>
      </c>
      <c r="I97" s="10">
        <f t="shared" si="17"/>
        <v>118200</v>
      </c>
    </row>
    <row r="98" spans="1:9" ht="24.9" customHeight="1" x14ac:dyDescent="0.3">
      <c r="A98" s="55"/>
      <c r="B98" s="45" t="s">
        <v>80</v>
      </c>
      <c r="C98" s="40" t="s">
        <v>71</v>
      </c>
      <c r="D98" s="41" t="s">
        <v>72</v>
      </c>
      <c r="E98" s="10">
        <v>1460</v>
      </c>
      <c r="F98" s="10">
        <v>250</v>
      </c>
      <c r="G98" s="10">
        <f t="shared" si="15"/>
        <v>175200</v>
      </c>
      <c r="H98" s="10">
        <f t="shared" si="16"/>
        <v>30000</v>
      </c>
      <c r="I98" s="10">
        <f t="shared" si="17"/>
        <v>205200</v>
      </c>
    </row>
    <row r="99" spans="1:9" ht="82.8" x14ac:dyDescent="0.3">
      <c r="A99" s="41" t="s">
        <v>10</v>
      </c>
      <c r="B99" s="45" t="s">
        <v>84</v>
      </c>
      <c r="C99" s="40"/>
      <c r="D99" s="41"/>
      <c r="E99" s="10"/>
      <c r="F99" s="10"/>
      <c r="G99" s="10"/>
      <c r="H99" s="10"/>
      <c r="I99" s="10"/>
    </row>
    <row r="100" spans="1:9" ht="35.1" customHeight="1" x14ac:dyDescent="0.3">
      <c r="A100" s="55"/>
      <c r="B100" s="45" t="s">
        <v>80</v>
      </c>
      <c r="C100" s="40" t="s">
        <v>73</v>
      </c>
      <c r="D100" s="41" t="s">
        <v>7</v>
      </c>
      <c r="E100" s="10">
        <v>3500</v>
      </c>
      <c r="F100" s="10">
        <v>1000</v>
      </c>
      <c r="G100" s="10">
        <f>E100*C100</f>
        <v>73500</v>
      </c>
      <c r="H100" s="10">
        <f>F100*C100</f>
        <v>21000</v>
      </c>
      <c r="I100" s="10">
        <f>H100+G100</f>
        <v>94500</v>
      </c>
    </row>
    <row r="101" spans="1:9" ht="35.1" customHeight="1" x14ac:dyDescent="0.3">
      <c r="A101" s="55">
        <v>230719.26</v>
      </c>
      <c r="B101" s="46" t="s">
        <v>88</v>
      </c>
      <c r="C101" s="40"/>
      <c r="D101" s="41"/>
      <c r="E101" s="11"/>
      <c r="F101" s="12"/>
      <c r="G101" s="11"/>
      <c r="H101" s="12"/>
      <c r="I101" s="11"/>
    </row>
    <row r="102" spans="1:9" ht="69" x14ac:dyDescent="0.3">
      <c r="A102" s="41" t="s">
        <v>9</v>
      </c>
      <c r="B102" s="66" t="s">
        <v>89</v>
      </c>
      <c r="C102" s="40"/>
      <c r="D102" s="41"/>
      <c r="E102" s="11"/>
      <c r="F102" s="12"/>
      <c r="G102" s="11"/>
      <c r="H102" s="12"/>
      <c r="I102" s="11"/>
    </row>
    <row r="103" spans="1:9" ht="35.1" customHeight="1" x14ac:dyDescent="0.3">
      <c r="A103" s="67"/>
      <c r="B103" s="45" t="s">
        <v>86</v>
      </c>
      <c r="C103" s="40" t="s">
        <v>90</v>
      </c>
      <c r="D103" s="41" t="s">
        <v>72</v>
      </c>
      <c r="E103" s="10">
        <v>105</v>
      </c>
      <c r="F103" s="10">
        <v>60</v>
      </c>
      <c r="G103" s="10">
        <f>E103*C103</f>
        <v>13650</v>
      </c>
      <c r="H103" s="10">
        <f>F103*C103</f>
        <v>7800</v>
      </c>
      <c r="I103" s="10">
        <f>H103+G103</f>
        <v>21450</v>
      </c>
    </row>
    <row r="104" spans="1:9" ht="24.9" customHeight="1" x14ac:dyDescent="0.3">
      <c r="A104" s="17">
        <v>230800</v>
      </c>
      <c r="B104" s="83" t="s">
        <v>58</v>
      </c>
      <c r="C104" s="83"/>
      <c r="D104" s="83"/>
      <c r="E104" s="83"/>
      <c r="F104" s="83"/>
      <c r="G104" s="83"/>
      <c r="H104" s="83"/>
      <c r="I104" s="83"/>
    </row>
    <row r="105" spans="1:9" s="26" customFormat="1" ht="27.6" x14ac:dyDescent="0.3">
      <c r="A105" s="55">
        <v>230813</v>
      </c>
      <c r="B105" s="46" t="s">
        <v>49</v>
      </c>
      <c r="C105" s="42"/>
      <c r="D105" s="38"/>
      <c r="E105" s="25"/>
      <c r="F105" s="25"/>
      <c r="G105" s="25"/>
      <c r="H105" s="25"/>
      <c r="I105" s="25"/>
    </row>
    <row r="106" spans="1:9" ht="124.2" x14ac:dyDescent="0.3">
      <c r="A106" s="41" t="s">
        <v>9</v>
      </c>
      <c r="B106" s="35" t="s">
        <v>21</v>
      </c>
      <c r="C106" s="36">
        <v>1</v>
      </c>
      <c r="D106" s="37" t="s">
        <v>13</v>
      </c>
      <c r="E106" s="10">
        <v>0</v>
      </c>
      <c r="F106" s="10">
        <v>150000</v>
      </c>
      <c r="G106" s="10">
        <f>E106*C106</f>
        <v>0</v>
      </c>
      <c r="H106" s="10">
        <f>F106*C106</f>
        <v>150000</v>
      </c>
      <c r="I106" s="10">
        <f>H106+G106</f>
        <v>150000</v>
      </c>
    </row>
    <row r="107" spans="1:9" ht="24.9" customHeight="1" x14ac:dyDescent="0.3">
      <c r="A107" s="68">
        <v>230933</v>
      </c>
      <c r="B107" s="68" t="s">
        <v>152</v>
      </c>
      <c r="C107" s="40"/>
      <c r="D107" s="41"/>
      <c r="E107" s="10"/>
      <c r="F107" s="10"/>
      <c r="G107" s="10"/>
      <c r="H107" s="10"/>
      <c r="I107" s="10"/>
    </row>
    <row r="108" spans="1:9" ht="75" customHeight="1" x14ac:dyDescent="0.3">
      <c r="A108" s="34" t="s">
        <v>9</v>
      </c>
      <c r="B108" s="45" t="s">
        <v>153</v>
      </c>
      <c r="C108" s="40" t="s">
        <v>25</v>
      </c>
      <c r="D108" s="41" t="s">
        <v>13</v>
      </c>
      <c r="E108" s="10">
        <v>2150000</v>
      </c>
      <c r="F108" s="10">
        <v>150000</v>
      </c>
      <c r="G108" s="10">
        <f>E108*C108</f>
        <v>2150000</v>
      </c>
      <c r="H108" s="10">
        <f>F108*C108</f>
        <v>150000</v>
      </c>
      <c r="I108" s="10">
        <f>H108+G108</f>
        <v>2300000</v>
      </c>
    </row>
    <row r="109" spans="1:9" ht="24.9" customHeight="1" x14ac:dyDescent="0.3">
      <c r="A109" s="3">
        <v>232100</v>
      </c>
      <c r="B109" s="3" t="s">
        <v>135</v>
      </c>
      <c r="C109" s="36"/>
      <c r="D109" s="37"/>
      <c r="E109" s="10"/>
      <c r="F109" s="10"/>
      <c r="G109" s="10"/>
      <c r="H109" s="10"/>
      <c r="I109" s="10"/>
    </row>
    <row r="110" spans="1:9" ht="24.9" customHeight="1" x14ac:dyDescent="0.3">
      <c r="A110" s="55">
        <v>232113.23</v>
      </c>
      <c r="B110" s="32" t="s">
        <v>39</v>
      </c>
      <c r="C110" s="43"/>
      <c r="D110" s="44"/>
      <c r="E110" s="10"/>
      <c r="F110" s="10"/>
      <c r="G110" s="10"/>
      <c r="H110" s="10"/>
      <c r="I110" s="10"/>
    </row>
    <row r="111" spans="1:9" ht="138" x14ac:dyDescent="0.3">
      <c r="A111" s="41" t="s">
        <v>9</v>
      </c>
      <c r="B111" s="45" t="s">
        <v>40</v>
      </c>
      <c r="C111" s="43"/>
      <c r="D111" s="44"/>
      <c r="E111" s="10"/>
      <c r="F111" s="10"/>
      <c r="G111" s="10"/>
      <c r="H111" s="10"/>
      <c r="I111" s="10"/>
    </row>
    <row r="112" spans="1:9" ht="24.9" customHeight="1" x14ac:dyDescent="0.3">
      <c r="A112" s="57"/>
      <c r="B112" s="45" t="s">
        <v>86</v>
      </c>
      <c r="C112" s="40" t="s">
        <v>87</v>
      </c>
      <c r="D112" s="41" t="s">
        <v>72</v>
      </c>
      <c r="E112" s="10">
        <v>280</v>
      </c>
      <c r="F112" s="10">
        <v>100</v>
      </c>
      <c r="G112" s="10">
        <f t="shared" ref="G112:G115" si="18">E112*C112</f>
        <v>140000</v>
      </c>
      <c r="H112" s="10">
        <f t="shared" ref="H112:H115" si="19">F112*C112</f>
        <v>50000</v>
      </c>
      <c r="I112" s="10">
        <f t="shared" ref="I112:I115" si="20">H112+G112</f>
        <v>190000</v>
      </c>
    </row>
    <row r="113" spans="1:9" ht="24.9" customHeight="1" x14ac:dyDescent="0.3">
      <c r="A113" s="57"/>
      <c r="B113" s="45" t="s">
        <v>80</v>
      </c>
      <c r="C113" s="40" t="s">
        <v>71</v>
      </c>
      <c r="D113" s="41" t="s">
        <v>72</v>
      </c>
      <c r="E113" s="10">
        <v>2477</v>
      </c>
      <c r="F113" s="10">
        <v>300</v>
      </c>
      <c r="G113" s="10">
        <f t="shared" si="18"/>
        <v>297240</v>
      </c>
      <c r="H113" s="10">
        <f t="shared" si="19"/>
        <v>36000</v>
      </c>
      <c r="I113" s="10">
        <f t="shared" si="20"/>
        <v>333240</v>
      </c>
    </row>
    <row r="114" spans="1:9" ht="24.9" customHeight="1" x14ac:dyDescent="0.3">
      <c r="A114" s="57"/>
      <c r="B114" s="45" t="s">
        <v>81</v>
      </c>
      <c r="C114" s="40" t="s">
        <v>82</v>
      </c>
      <c r="D114" s="41" t="s">
        <v>72</v>
      </c>
      <c r="E114" s="10">
        <v>3160</v>
      </c>
      <c r="F114" s="10">
        <v>350</v>
      </c>
      <c r="G114" s="10">
        <f t="shared" si="18"/>
        <v>189600</v>
      </c>
      <c r="H114" s="10">
        <f t="shared" si="19"/>
        <v>21000</v>
      </c>
      <c r="I114" s="10">
        <f t="shared" si="20"/>
        <v>210600</v>
      </c>
    </row>
    <row r="115" spans="1:9" ht="24.9" customHeight="1" x14ac:dyDescent="0.3">
      <c r="A115" s="57"/>
      <c r="B115" s="45" t="s">
        <v>32</v>
      </c>
      <c r="C115" s="40" t="s">
        <v>83</v>
      </c>
      <c r="D115" s="41" t="s">
        <v>72</v>
      </c>
      <c r="E115" s="10">
        <v>4800</v>
      </c>
      <c r="F115" s="10">
        <v>400</v>
      </c>
      <c r="G115" s="10">
        <f t="shared" si="18"/>
        <v>432000</v>
      </c>
      <c r="H115" s="10">
        <f t="shared" si="19"/>
        <v>36000</v>
      </c>
      <c r="I115" s="10">
        <f t="shared" si="20"/>
        <v>468000</v>
      </c>
    </row>
    <row r="116" spans="1:9" ht="24.9" customHeight="1" x14ac:dyDescent="0.3">
      <c r="A116" s="55">
        <v>232113.26</v>
      </c>
      <c r="B116" s="32" t="s">
        <v>91</v>
      </c>
      <c r="C116" s="69"/>
      <c r="D116" s="70"/>
      <c r="E116" s="10"/>
      <c r="F116" s="10"/>
      <c r="G116" s="10"/>
      <c r="H116" s="10"/>
      <c r="I116" s="10"/>
    </row>
    <row r="117" spans="1:9" ht="110.4" x14ac:dyDescent="0.3">
      <c r="A117" s="41" t="s">
        <v>9</v>
      </c>
      <c r="B117" s="39" t="s">
        <v>92</v>
      </c>
      <c r="C117" s="69"/>
      <c r="D117" s="70"/>
      <c r="E117" s="10"/>
      <c r="F117" s="10"/>
      <c r="G117" s="10"/>
      <c r="H117" s="10"/>
      <c r="I117" s="10"/>
    </row>
    <row r="118" spans="1:9" ht="24.9" customHeight="1" x14ac:dyDescent="0.3">
      <c r="A118" s="67"/>
      <c r="B118" s="45" t="s">
        <v>86</v>
      </c>
      <c r="C118" s="40" t="s">
        <v>90</v>
      </c>
      <c r="D118" s="41" t="s">
        <v>72</v>
      </c>
      <c r="E118" s="10">
        <v>80</v>
      </c>
      <c r="F118" s="10">
        <v>60</v>
      </c>
      <c r="G118" s="10">
        <f>E118*C118</f>
        <v>10400</v>
      </c>
      <c r="H118" s="10">
        <f>F118*C118</f>
        <v>7800</v>
      </c>
      <c r="I118" s="10">
        <f>H118+G118</f>
        <v>18200</v>
      </c>
    </row>
    <row r="119" spans="1:9" ht="24.9" customHeight="1" x14ac:dyDescent="0.3">
      <c r="A119" s="55">
        <v>232116</v>
      </c>
      <c r="B119" s="32" t="s">
        <v>41</v>
      </c>
      <c r="C119" s="40"/>
      <c r="D119" s="41"/>
      <c r="E119" s="15"/>
      <c r="F119" s="10"/>
      <c r="G119" s="10"/>
      <c r="H119" s="10"/>
      <c r="I119" s="10"/>
    </row>
    <row r="120" spans="1:9" ht="96.75" customHeight="1" x14ac:dyDescent="0.3">
      <c r="A120" s="41" t="s">
        <v>9</v>
      </c>
      <c r="B120" s="39" t="s">
        <v>42</v>
      </c>
      <c r="C120" s="40"/>
      <c r="D120" s="41"/>
      <c r="E120" s="15"/>
      <c r="F120" s="10"/>
      <c r="G120" s="10"/>
      <c r="H120" s="10"/>
      <c r="I120" s="10"/>
    </row>
    <row r="121" spans="1:9" ht="24.9" customHeight="1" x14ac:dyDescent="0.3">
      <c r="A121" s="57"/>
      <c r="B121" s="47" t="s">
        <v>66</v>
      </c>
      <c r="C121" s="40"/>
      <c r="D121" s="41"/>
      <c r="E121" s="15"/>
      <c r="F121" s="10"/>
      <c r="G121" s="10"/>
      <c r="H121" s="10"/>
      <c r="I121" s="10"/>
    </row>
    <row r="122" spans="1:9" ht="29.25" customHeight="1" x14ac:dyDescent="0.3">
      <c r="A122" s="57"/>
      <c r="B122" s="71" t="s">
        <v>56</v>
      </c>
      <c r="C122" s="58"/>
      <c r="D122" s="41"/>
      <c r="E122" s="15"/>
      <c r="F122" s="10"/>
      <c r="G122" s="10"/>
      <c r="H122" s="10"/>
      <c r="I122" s="10"/>
    </row>
    <row r="123" spans="1:9" ht="24.9" customHeight="1" x14ac:dyDescent="0.3">
      <c r="A123" s="57"/>
      <c r="B123" s="39" t="s">
        <v>31</v>
      </c>
      <c r="C123" s="40" t="s">
        <v>59</v>
      </c>
      <c r="D123" s="41" t="s">
        <v>7</v>
      </c>
      <c r="E123" s="10">
        <v>3000</v>
      </c>
      <c r="F123" s="10">
        <v>600</v>
      </c>
      <c r="G123" s="10">
        <f t="shared" ref="G123:G124" si="21">E123*C123</f>
        <v>6000</v>
      </c>
      <c r="H123" s="10">
        <f t="shared" ref="H123:H124" si="22">F123*C123</f>
        <v>1200</v>
      </c>
      <c r="I123" s="10">
        <f t="shared" ref="I123:I124" si="23">H123+G123</f>
        <v>7200</v>
      </c>
    </row>
    <row r="124" spans="1:9" ht="24.9" customHeight="1" x14ac:dyDescent="0.3">
      <c r="A124" s="57"/>
      <c r="B124" s="71" t="s">
        <v>43</v>
      </c>
      <c r="C124" s="58">
        <v>4</v>
      </c>
      <c r="D124" s="41" t="s">
        <v>7</v>
      </c>
      <c r="E124" s="10">
        <v>3500</v>
      </c>
      <c r="F124" s="10">
        <v>600</v>
      </c>
      <c r="G124" s="10">
        <f t="shared" si="21"/>
        <v>14000</v>
      </c>
      <c r="H124" s="10">
        <f t="shared" si="22"/>
        <v>2400</v>
      </c>
      <c r="I124" s="10">
        <f t="shared" si="23"/>
        <v>16400</v>
      </c>
    </row>
    <row r="125" spans="1:9" ht="24.9" customHeight="1" x14ac:dyDescent="0.3">
      <c r="A125" s="55" t="s">
        <v>162</v>
      </c>
      <c r="B125" s="46" t="s">
        <v>163</v>
      </c>
      <c r="C125" s="72"/>
      <c r="D125" s="41"/>
      <c r="E125" s="15"/>
      <c r="F125" s="10"/>
      <c r="G125" s="10"/>
      <c r="H125" s="10"/>
      <c r="I125" s="10"/>
    </row>
    <row r="126" spans="1:9" ht="124.2" x14ac:dyDescent="0.3">
      <c r="A126" s="41" t="s">
        <v>9</v>
      </c>
      <c r="B126" s="45" t="s">
        <v>164</v>
      </c>
      <c r="C126" s="58">
        <v>1</v>
      </c>
      <c r="D126" s="41" t="s">
        <v>79</v>
      </c>
      <c r="E126" s="10">
        <v>65000</v>
      </c>
      <c r="F126" s="10">
        <v>15000</v>
      </c>
      <c r="G126" s="10">
        <f>E126*C126</f>
        <v>65000</v>
      </c>
      <c r="H126" s="10">
        <f>F126*C126</f>
        <v>15000</v>
      </c>
      <c r="I126" s="10">
        <f>H126+G126</f>
        <v>80000</v>
      </c>
    </row>
    <row r="127" spans="1:9" ht="24.9" customHeight="1" x14ac:dyDescent="0.3">
      <c r="A127" s="55">
        <v>233100</v>
      </c>
      <c r="B127" s="32" t="s">
        <v>94</v>
      </c>
      <c r="C127" s="55"/>
      <c r="D127" s="32"/>
      <c r="E127" s="17"/>
      <c r="F127" s="9"/>
      <c r="G127" s="17"/>
      <c r="H127" s="9"/>
      <c r="I127" s="17"/>
    </row>
    <row r="128" spans="1:9" ht="27.6" x14ac:dyDescent="0.3">
      <c r="A128" s="57">
        <v>233113.13</v>
      </c>
      <c r="B128" s="39" t="s">
        <v>95</v>
      </c>
      <c r="C128" s="69"/>
      <c r="D128" s="70"/>
      <c r="E128" s="27"/>
      <c r="F128" s="27"/>
      <c r="G128" s="27"/>
      <c r="H128" s="27"/>
      <c r="I128" s="27"/>
    </row>
    <row r="129" spans="1:9" ht="74.25" customHeight="1" x14ac:dyDescent="0.3">
      <c r="A129" s="41" t="s">
        <v>9</v>
      </c>
      <c r="B129" s="39" t="s">
        <v>96</v>
      </c>
      <c r="C129" s="69"/>
      <c r="D129" s="70"/>
      <c r="E129" s="27"/>
      <c r="F129" s="27"/>
      <c r="G129" s="27"/>
      <c r="H129" s="27"/>
      <c r="I129" s="27"/>
    </row>
    <row r="130" spans="1:9" ht="24.9" customHeight="1" x14ac:dyDescent="0.3">
      <c r="A130" s="73"/>
      <c r="B130" s="45" t="s">
        <v>97</v>
      </c>
      <c r="C130" s="74">
        <v>400</v>
      </c>
      <c r="D130" s="74" t="s">
        <v>98</v>
      </c>
      <c r="E130" s="10">
        <v>260</v>
      </c>
      <c r="F130" s="10">
        <v>70</v>
      </c>
      <c r="G130" s="10">
        <f>E130*C130</f>
        <v>104000</v>
      </c>
      <c r="H130" s="10">
        <f>F130*C130</f>
        <v>28000</v>
      </c>
      <c r="I130" s="10">
        <f>H130+G130</f>
        <v>132000</v>
      </c>
    </row>
    <row r="131" spans="1:9" ht="24.9" customHeight="1" x14ac:dyDescent="0.3">
      <c r="A131" s="55">
        <v>233119</v>
      </c>
      <c r="B131" s="32" t="s">
        <v>99</v>
      </c>
      <c r="C131" s="69"/>
      <c r="D131" s="70"/>
      <c r="E131" s="10"/>
      <c r="F131" s="10"/>
      <c r="G131" s="10"/>
      <c r="H131" s="10"/>
      <c r="I131" s="10"/>
    </row>
    <row r="132" spans="1:9" ht="55.2" x14ac:dyDescent="0.3">
      <c r="A132" s="41" t="s">
        <v>9</v>
      </c>
      <c r="B132" s="39" t="s">
        <v>100</v>
      </c>
      <c r="C132" s="74" t="s">
        <v>25</v>
      </c>
      <c r="D132" s="74" t="s">
        <v>101</v>
      </c>
      <c r="E132" s="10">
        <v>175000</v>
      </c>
      <c r="F132" s="10">
        <v>35000</v>
      </c>
      <c r="G132" s="10">
        <f>E132*C132</f>
        <v>175000</v>
      </c>
      <c r="H132" s="10">
        <f>F132*C132</f>
        <v>35000</v>
      </c>
      <c r="I132" s="10">
        <f>H132+G132</f>
        <v>210000</v>
      </c>
    </row>
    <row r="133" spans="1:9" ht="24.9" customHeight="1" x14ac:dyDescent="0.3">
      <c r="A133" s="55">
        <v>233343</v>
      </c>
      <c r="B133" s="32" t="s">
        <v>102</v>
      </c>
      <c r="C133" s="69"/>
      <c r="D133" s="70"/>
      <c r="E133" s="10"/>
      <c r="F133" s="10"/>
      <c r="G133" s="10"/>
      <c r="H133" s="10"/>
      <c r="I133" s="10"/>
    </row>
    <row r="134" spans="1:9" ht="69" x14ac:dyDescent="0.3">
      <c r="A134" s="41" t="s">
        <v>9</v>
      </c>
      <c r="B134" s="39" t="s">
        <v>103</v>
      </c>
      <c r="C134" s="74">
        <v>1</v>
      </c>
      <c r="D134" s="74" t="s">
        <v>13</v>
      </c>
      <c r="E134" s="10">
        <v>170000</v>
      </c>
      <c r="F134" s="10">
        <v>20000</v>
      </c>
      <c r="G134" s="10">
        <f>E134*C134</f>
        <v>170000</v>
      </c>
      <c r="H134" s="10">
        <f>F134*C134</f>
        <v>20000</v>
      </c>
      <c r="I134" s="10">
        <f>H134+G134</f>
        <v>190000</v>
      </c>
    </row>
    <row r="135" spans="1:9" ht="24.9" customHeight="1" x14ac:dyDescent="0.3">
      <c r="A135" s="55">
        <v>233346</v>
      </c>
      <c r="B135" s="32" t="s">
        <v>104</v>
      </c>
      <c r="C135" s="69"/>
      <c r="D135" s="70"/>
      <c r="E135" s="10"/>
      <c r="F135" s="10"/>
      <c r="G135" s="10"/>
      <c r="H135" s="10"/>
      <c r="I135" s="10"/>
    </row>
    <row r="136" spans="1:9" ht="55.2" x14ac:dyDescent="0.3">
      <c r="A136" s="57" t="s">
        <v>9</v>
      </c>
      <c r="B136" s="39" t="s">
        <v>105</v>
      </c>
      <c r="C136" s="69"/>
      <c r="D136" s="70"/>
      <c r="E136" s="10"/>
      <c r="F136" s="10"/>
      <c r="G136" s="10"/>
      <c r="H136" s="10"/>
      <c r="I136" s="10"/>
    </row>
    <row r="137" spans="1:9" ht="24.9" customHeight="1" x14ac:dyDescent="0.3">
      <c r="A137" s="73"/>
      <c r="B137" s="39" t="s">
        <v>80</v>
      </c>
      <c r="C137" s="74">
        <v>30</v>
      </c>
      <c r="D137" s="74" t="s">
        <v>72</v>
      </c>
      <c r="E137" s="10">
        <v>350</v>
      </c>
      <c r="F137" s="10">
        <v>100</v>
      </c>
      <c r="G137" s="10">
        <f>E137*C137</f>
        <v>10500</v>
      </c>
      <c r="H137" s="10">
        <f>F137*C137</f>
        <v>3000</v>
      </c>
      <c r="I137" s="10">
        <f>H137+G137</f>
        <v>13500</v>
      </c>
    </row>
    <row r="138" spans="1:9" ht="24.9" customHeight="1" x14ac:dyDescent="0.3">
      <c r="A138" s="55">
        <v>233700</v>
      </c>
      <c r="B138" s="32" t="s">
        <v>106</v>
      </c>
      <c r="C138" s="55"/>
      <c r="D138" s="32"/>
      <c r="E138" s="17"/>
      <c r="F138" s="9"/>
      <c r="G138" s="17"/>
      <c r="H138" s="9"/>
      <c r="I138" s="17"/>
    </row>
    <row r="139" spans="1:9" ht="24.9" customHeight="1" x14ac:dyDescent="0.3">
      <c r="A139" s="57">
        <v>233713</v>
      </c>
      <c r="B139" s="39" t="s">
        <v>107</v>
      </c>
      <c r="C139" s="75"/>
      <c r="D139" s="76"/>
      <c r="E139" s="28"/>
      <c r="F139" s="28"/>
      <c r="G139" s="28"/>
      <c r="H139" s="28"/>
      <c r="I139" s="28"/>
    </row>
    <row r="140" spans="1:9" ht="69" x14ac:dyDescent="0.3">
      <c r="A140" s="73"/>
      <c r="B140" s="39" t="s">
        <v>108</v>
      </c>
      <c r="C140" s="77"/>
      <c r="D140" s="70"/>
      <c r="E140" s="27"/>
      <c r="F140" s="27"/>
      <c r="G140" s="27"/>
      <c r="H140" s="27"/>
      <c r="I140" s="27"/>
    </row>
    <row r="141" spans="1:9" ht="27.6" x14ac:dyDescent="0.3">
      <c r="A141" s="49" t="s">
        <v>9</v>
      </c>
      <c r="B141" s="32" t="s">
        <v>109</v>
      </c>
      <c r="C141" s="77"/>
      <c r="D141" s="70"/>
      <c r="E141" s="27"/>
      <c r="F141" s="27"/>
      <c r="G141" s="27"/>
      <c r="H141" s="27"/>
      <c r="I141" s="27"/>
    </row>
    <row r="142" spans="1:9" ht="24.9" customHeight="1" x14ac:dyDescent="0.3">
      <c r="A142" s="39"/>
      <c r="B142" s="39" t="s">
        <v>110</v>
      </c>
      <c r="C142" s="74">
        <v>3</v>
      </c>
      <c r="D142" s="74" t="s">
        <v>7</v>
      </c>
      <c r="E142" s="10">
        <v>6500</v>
      </c>
      <c r="F142" s="10">
        <v>1000</v>
      </c>
      <c r="G142" s="10">
        <f>E142*C142</f>
        <v>19500</v>
      </c>
      <c r="H142" s="10">
        <f>F142*C142</f>
        <v>3000</v>
      </c>
      <c r="I142" s="10">
        <f>H142+G142</f>
        <v>22500</v>
      </c>
    </row>
    <row r="143" spans="1:9" ht="88.5" customHeight="1" x14ac:dyDescent="0.3">
      <c r="A143" s="49" t="s">
        <v>111</v>
      </c>
      <c r="B143" s="39" t="s">
        <v>112</v>
      </c>
      <c r="C143" s="77"/>
      <c r="D143" s="70"/>
      <c r="E143" s="10"/>
      <c r="F143" s="10"/>
      <c r="G143" s="10"/>
      <c r="H143" s="10"/>
      <c r="I143" s="10"/>
    </row>
    <row r="144" spans="1:9" ht="24.9" customHeight="1" x14ac:dyDescent="0.3">
      <c r="A144" s="73"/>
      <c r="B144" s="39" t="s">
        <v>113</v>
      </c>
      <c r="C144" s="74">
        <v>8</v>
      </c>
      <c r="D144" s="74" t="s">
        <v>7</v>
      </c>
      <c r="E144" s="10">
        <v>7900</v>
      </c>
      <c r="F144" s="10">
        <v>1000</v>
      </c>
      <c r="G144" s="10">
        <f>E144*C144</f>
        <v>63200</v>
      </c>
      <c r="H144" s="10">
        <f>F144*C144</f>
        <v>8000</v>
      </c>
      <c r="I144" s="10">
        <f>H144+G144</f>
        <v>71200</v>
      </c>
    </row>
    <row r="145" spans="1:9" s="29" customFormat="1" ht="27.6" x14ac:dyDescent="0.3">
      <c r="A145" s="55">
        <v>236419.13</v>
      </c>
      <c r="B145" s="47" t="s">
        <v>45</v>
      </c>
      <c r="C145" s="48"/>
      <c r="D145" s="38"/>
      <c r="E145" s="14"/>
      <c r="F145" s="14"/>
      <c r="G145" s="14"/>
      <c r="H145" s="14"/>
      <c r="I145" s="14"/>
    </row>
    <row r="146" spans="1:9" s="30" customFormat="1" ht="55.2" x14ac:dyDescent="0.3">
      <c r="A146" s="41" t="s">
        <v>9</v>
      </c>
      <c r="B146" s="39" t="s">
        <v>143</v>
      </c>
      <c r="C146" s="49">
        <v>2</v>
      </c>
      <c r="D146" s="41" t="s">
        <v>7</v>
      </c>
      <c r="E146" s="10">
        <v>0</v>
      </c>
      <c r="F146" s="10">
        <v>50000</v>
      </c>
      <c r="G146" s="10">
        <f>E146*C146</f>
        <v>0</v>
      </c>
      <c r="H146" s="10">
        <f>F146*C146</f>
        <v>100000</v>
      </c>
      <c r="I146" s="10">
        <f>H146+G146</f>
        <v>100000</v>
      </c>
    </row>
    <row r="147" spans="1:9" s="30" customFormat="1" ht="55.2" x14ac:dyDescent="0.3">
      <c r="A147" s="41" t="s">
        <v>10</v>
      </c>
      <c r="B147" s="39" t="s">
        <v>160</v>
      </c>
      <c r="C147" s="49">
        <v>3</v>
      </c>
      <c r="D147" s="41" t="s">
        <v>7</v>
      </c>
      <c r="E147" s="10">
        <v>865000</v>
      </c>
      <c r="F147" s="10">
        <v>20000</v>
      </c>
      <c r="G147" s="10">
        <f>E147*C147</f>
        <v>2595000</v>
      </c>
      <c r="H147" s="10">
        <f>F147*C147</f>
        <v>60000</v>
      </c>
      <c r="I147" s="10">
        <f>H147+G147</f>
        <v>2655000</v>
      </c>
    </row>
    <row r="148" spans="1:9" ht="24.9" customHeight="1" x14ac:dyDescent="0.3">
      <c r="A148" s="55">
        <v>238219</v>
      </c>
      <c r="B148" s="47" t="s">
        <v>93</v>
      </c>
      <c r="C148" s="75"/>
      <c r="D148" s="76"/>
      <c r="E148" s="15"/>
      <c r="F148" s="15"/>
      <c r="G148" s="15"/>
      <c r="H148" s="15"/>
      <c r="I148" s="15"/>
    </row>
    <row r="149" spans="1:9" ht="61.5" customHeight="1" x14ac:dyDescent="0.3">
      <c r="A149" s="41" t="s">
        <v>9</v>
      </c>
      <c r="B149" s="39" t="s">
        <v>161</v>
      </c>
      <c r="C149" s="49">
        <v>47</v>
      </c>
      <c r="D149" s="41" t="s">
        <v>7</v>
      </c>
      <c r="E149" s="10">
        <v>135000</v>
      </c>
      <c r="F149" s="10">
        <v>1500</v>
      </c>
      <c r="G149" s="10">
        <f>E149*C149</f>
        <v>6345000</v>
      </c>
      <c r="H149" s="10">
        <f>F149*C149</f>
        <v>70500</v>
      </c>
      <c r="I149" s="10">
        <f>H149+G149</f>
        <v>6415500</v>
      </c>
    </row>
    <row r="150" spans="1:9" ht="36" customHeight="1" x14ac:dyDescent="0.3">
      <c r="A150" s="80" t="s">
        <v>130</v>
      </c>
      <c r="B150" s="80"/>
      <c r="C150" s="80"/>
      <c r="D150" s="80"/>
      <c r="E150" s="15"/>
      <c r="F150" s="15"/>
      <c r="G150" s="15"/>
      <c r="H150" s="15"/>
      <c r="I150" s="15">
        <f>SUM(I5:I149)</f>
        <v>20806690</v>
      </c>
    </row>
    <row r="153" spans="1:9" x14ac:dyDescent="0.3">
      <c r="I153" s="87"/>
    </row>
    <row r="154" spans="1:9" x14ac:dyDescent="0.3">
      <c r="I154" s="87"/>
    </row>
  </sheetData>
  <sheetProtection algorithmName="SHA-512" hashValue="YNvPxS1rjZknuir8veZUP/IqSphrQet4kTtTy690tTOuOeKVhcz7bJpjx0LGUbXwaOcORS6A2LnMmD3acwUj8A==" saltValue="5IOyh2o7zP9oldBUWonVsQ==" spinCount="100000" sheet="1" objects="1" scenarios="1"/>
  <mergeCells count="15">
    <mergeCell ref="A150:D150"/>
    <mergeCell ref="A21:D21"/>
    <mergeCell ref="A4:I4"/>
    <mergeCell ref="B104:I104"/>
    <mergeCell ref="G1:H1"/>
    <mergeCell ref="A1:A2"/>
    <mergeCell ref="B1:B2"/>
    <mergeCell ref="C1:C2"/>
    <mergeCell ref="D1:D2"/>
    <mergeCell ref="E1:F1"/>
    <mergeCell ref="I1:I2"/>
    <mergeCell ref="B23:I23"/>
    <mergeCell ref="B31:I31"/>
    <mergeCell ref="B35:I35"/>
    <mergeCell ref="A22:I22"/>
  </mergeCells>
  <pageMargins left="0.64583333333333304" right="0.5" top="0.94791666666666696" bottom="0.75" header="0.3" footer="0.3"/>
  <pageSetup paperSize="9" scale="98" orientation="landscape" horizontalDpi="4294967295" verticalDpi="4294967295" r:id="rId1"/>
  <headerFooter>
    <oddHeader>&amp;L&amp;"-,Bold"20/23/TF&amp;R&amp;"-,Bold"SECTION 400 BILL OF QUANTITIES HVAC</oddHeader>
    <oddFooter>&amp;C&amp;"-,Bold"Y.H.ASSOCIATESCONSULTING ENGINEERS&amp;R&amp;P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Grand Summary</vt:lpstr>
      <vt:lpstr>Summary</vt:lpstr>
      <vt:lpstr>boq hvac </vt:lpstr>
      <vt:lpstr>'boq hvac '!Print_Area</vt:lpstr>
      <vt:lpstr>'boq hvac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cc</cp:lastModifiedBy>
  <cp:lastPrinted>2020-11-07T07:49:31Z</cp:lastPrinted>
  <dcterms:created xsi:type="dcterms:W3CDTF">2014-11-22T11:50:12Z</dcterms:created>
  <dcterms:modified xsi:type="dcterms:W3CDTF">2020-11-07T08:55:25Z</dcterms:modified>
</cp:coreProperties>
</file>