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The Forum Building Karachi rec from YH associates\BOQ and Running Bills\"/>
    </mc:Choice>
  </mc:AlternateContent>
  <bookViews>
    <workbookView xWindow="0" yWindow="0" windowWidth="20160" windowHeight="8850" activeTab="1"/>
  </bookViews>
  <sheets>
    <sheet name="Summary" sheetId="8" r:id="rId1"/>
    <sheet name="boq hvac " sheetId="6" r:id="rId2"/>
    <sheet name="less 8% tax BOQ" sheetId="11" r:id="rId3"/>
    <sheet name="revised summary" sheetId="10" r:id="rId4"/>
    <sheet name="working" sheetId="12" r:id="rId5"/>
    <sheet name="rates comparison" sheetId="9" r:id="rId6"/>
  </sheets>
  <definedNames>
    <definedName name="_xlnm.Print_Area" localSheetId="1">'boq hvac '!$A$1:$I$150</definedName>
    <definedName name="_xlnm.Print_Area" localSheetId="2">'less 8% tax BOQ'!$A$1:$I$149</definedName>
    <definedName name="_xlnm.Print_Area" localSheetId="3">'revised summary'!$A$1:$C$20</definedName>
    <definedName name="_xlnm.Print_Titles" localSheetId="1">'boq hvac '!$1:$3</definedName>
    <definedName name="_xlnm.Print_Titles" localSheetId="2">'less 8% tax BOQ'!$1:$2</definedName>
  </definedNames>
  <calcPr calcId="152511" iterate="1" calcOnSave="0"/>
</workbook>
</file>

<file path=xl/calcChain.xml><?xml version="1.0" encoding="utf-8"?>
<calcChain xmlns="http://schemas.openxmlformats.org/spreadsheetml/2006/main">
  <c r="H149" i="12" l="1"/>
  <c r="G149" i="12"/>
  <c r="H147" i="12"/>
  <c r="G147" i="12"/>
  <c r="H146" i="12"/>
  <c r="I146" i="12" s="1"/>
  <c r="G146" i="12"/>
  <c r="H144" i="12"/>
  <c r="G144" i="12"/>
  <c r="H142" i="12"/>
  <c r="I142" i="12" s="1"/>
  <c r="G142" i="12"/>
  <c r="H137" i="12"/>
  <c r="G137" i="12"/>
  <c r="I134" i="12"/>
  <c r="H134" i="12"/>
  <c r="G134" i="12"/>
  <c r="H132" i="12"/>
  <c r="G132" i="12"/>
  <c r="H130" i="12"/>
  <c r="G130" i="12"/>
  <c r="H126" i="12"/>
  <c r="G126" i="12"/>
  <c r="H124" i="12"/>
  <c r="I124" i="12" s="1"/>
  <c r="G124" i="12"/>
  <c r="H123" i="12"/>
  <c r="I123" i="12" s="1"/>
  <c r="G123" i="12"/>
  <c r="H118" i="12"/>
  <c r="G118" i="12"/>
  <c r="H115" i="12"/>
  <c r="I115" i="12" s="1"/>
  <c r="G115" i="12"/>
  <c r="H114" i="12"/>
  <c r="I114" i="12" s="1"/>
  <c r="G114" i="12"/>
  <c r="H113" i="12"/>
  <c r="G113" i="12"/>
  <c r="H112" i="12"/>
  <c r="G112" i="12"/>
  <c r="H108" i="12"/>
  <c r="G108" i="12"/>
  <c r="H106" i="12"/>
  <c r="I106" i="12" s="1"/>
  <c r="G106" i="12"/>
  <c r="H103" i="12"/>
  <c r="G103" i="12"/>
  <c r="H100" i="12"/>
  <c r="I100" i="12" s="1"/>
  <c r="G100" i="12"/>
  <c r="H98" i="12"/>
  <c r="G98" i="12"/>
  <c r="I97" i="12"/>
  <c r="H97" i="12"/>
  <c r="G97" i="12"/>
  <c r="H96" i="12"/>
  <c r="G96" i="12"/>
  <c r="H94" i="12"/>
  <c r="G94" i="12"/>
  <c r="H89" i="12"/>
  <c r="G89" i="12"/>
  <c r="H87" i="12"/>
  <c r="I87" i="12" s="1"/>
  <c r="G87" i="12"/>
  <c r="H85" i="12"/>
  <c r="I85" i="12" s="1"/>
  <c r="G85" i="12"/>
  <c r="H83" i="12"/>
  <c r="G83" i="12"/>
  <c r="H82" i="12"/>
  <c r="I82" i="12" s="1"/>
  <c r="G82" i="12"/>
  <c r="H81" i="12"/>
  <c r="I81" i="12" s="1"/>
  <c r="G81" i="12"/>
  <c r="H78" i="12"/>
  <c r="G78" i="12"/>
  <c r="H76" i="12"/>
  <c r="G76" i="12"/>
  <c r="H74" i="12"/>
  <c r="G74" i="12"/>
  <c r="H72" i="12"/>
  <c r="I72" i="12" s="1"/>
  <c r="G72" i="12"/>
  <c r="H69" i="12"/>
  <c r="G69" i="12"/>
  <c r="H67" i="12"/>
  <c r="I67" i="12" s="1"/>
  <c r="G67" i="12"/>
  <c r="H65" i="12"/>
  <c r="G65" i="12"/>
  <c r="I63" i="12"/>
  <c r="H63" i="12"/>
  <c r="G63" i="12"/>
  <c r="H61" i="12"/>
  <c r="G61" i="12"/>
  <c r="H58" i="12"/>
  <c r="G58" i="12"/>
  <c r="H56" i="12"/>
  <c r="G56" i="12"/>
  <c r="H50" i="12"/>
  <c r="I50" i="12" s="1"/>
  <c r="G50" i="12"/>
  <c r="H49" i="12"/>
  <c r="I49" i="12" s="1"/>
  <c r="G49" i="12"/>
  <c r="H47" i="12"/>
  <c r="G47" i="12"/>
  <c r="H46" i="12"/>
  <c r="I46" i="12" s="1"/>
  <c r="G46" i="12"/>
  <c r="H45" i="12"/>
  <c r="I45" i="12" s="1"/>
  <c r="G45" i="12"/>
  <c r="H44" i="12"/>
  <c r="G44" i="12"/>
  <c r="H43" i="12"/>
  <c r="G43" i="12"/>
  <c r="H39" i="12"/>
  <c r="G39" i="12"/>
  <c r="H37" i="12"/>
  <c r="I37" i="12" s="1"/>
  <c r="G37" i="12"/>
  <c r="H34" i="12"/>
  <c r="G34" i="12"/>
  <c r="H33" i="12"/>
  <c r="I33" i="12" s="1"/>
  <c r="G33" i="12"/>
  <c r="H27" i="12"/>
  <c r="G27" i="12"/>
  <c r="I26" i="12"/>
  <c r="H26" i="12"/>
  <c r="G26" i="12"/>
  <c r="H25" i="12"/>
  <c r="G25" i="12"/>
  <c r="H24" i="12"/>
  <c r="G24" i="12"/>
  <c r="H20" i="12"/>
  <c r="G20" i="12"/>
  <c r="H18" i="12"/>
  <c r="I18" i="12" s="1"/>
  <c r="G18" i="12"/>
  <c r="H16" i="12"/>
  <c r="I16" i="12" s="1"/>
  <c r="G16" i="12"/>
  <c r="H14" i="12"/>
  <c r="G14" i="12"/>
  <c r="H12" i="12"/>
  <c r="I12" i="12" s="1"/>
  <c r="G12" i="12"/>
  <c r="H8" i="12"/>
  <c r="I8" i="12" s="1"/>
  <c r="G8" i="12"/>
  <c r="H6" i="12"/>
  <c r="I6" i="12" s="1"/>
  <c r="G6" i="12"/>
  <c r="G150" i="12" s="1"/>
  <c r="I20" i="12" l="1"/>
  <c r="I56" i="12"/>
  <c r="I25" i="12"/>
  <c r="I43" i="12"/>
  <c r="I61" i="12"/>
  <c r="I76" i="12"/>
  <c r="I89" i="12"/>
  <c r="I96" i="12"/>
  <c r="I112" i="12"/>
  <c r="I126" i="12"/>
  <c r="I132" i="12"/>
  <c r="I149" i="12"/>
  <c r="I14" i="12"/>
  <c r="I27" i="12"/>
  <c r="I34" i="12"/>
  <c r="I47" i="12"/>
  <c r="I65" i="12"/>
  <c r="I69" i="12"/>
  <c r="I83" i="12"/>
  <c r="I98" i="12"/>
  <c r="I103" i="12"/>
  <c r="I118" i="12"/>
  <c r="I137" i="12"/>
  <c r="I144" i="12"/>
  <c r="H150" i="12"/>
  <c r="I24" i="12"/>
  <c r="I150" i="12" s="1"/>
  <c r="I39" i="12"/>
  <c r="I44" i="12"/>
  <c r="I58" i="12"/>
  <c r="I74" i="12"/>
  <c r="I78" i="12"/>
  <c r="I94" i="12"/>
  <c r="I108" i="12"/>
  <c r="I113" i="12"/>
  <c r="I130" i="12"/>
  <c r="I147" i="12"/>
  <c r="L7" i="12"/>
  <c r="M157" i="11"/>
  <c r="M155" i="11"/>
  <c r="M148" i="11"/>
  <c r="O148" i="11" s="1"/>
  <c r="L148" i="11"/>
  <c r="M146" i="11"/>
  <c r="O146" i="11" s="1"/>
  <c r="L146" i="11"/>
  <c r="M145" i="11"/>
  <c r="O145" i="11" s="1"/>
  <c r="L145" i="11"/>
  <c r="Q143" i="11"/>
  <c r="M143" i="11"/>
  <c r="O143" i="11" s="1"/>
  <c r="L143" i="11"/>
  <c r="M141" i="11"/>
  <c r="O141" i="11" s="1"/>
  <c r="L141" i="11"/>
  <c r="M136" i="11"/>
  <c r="O136" i="11" s="1"/>
  <c r="L136" i="11"/>
  <c r="N136" i="11" s="1"/>
  <c r="M133" i="11"/>
  <c r="O133" i="11" s="1"/>
  <c r="L133" i="11"/>
  <c r="M131" i="11"/>
  <c r="O131" i="11" s="1"/>
  <c r="L131" i="11"/>
  <c r="M129" i="11"/>
  <c r="O129" i="11" s="1"/>
  <c r="L129" i="11"/>
  <c r="M125" i="11"/>
  <c r="O125" i="11" s="1"/>
  <c r="L125" i="11"/>
  <c r="M123" i="11"/>
  <c r="O123" i="11" s="1"/>
  <c r="L123" i="11"/>
  <c r="M122" i="11"/>
  <c r="O122" i="11" s="1"/>
  <c r="L122" i="11"/>
  <c r="N122" i="11" s="1"/>
  <c r="M117" i="11"/>
  <c r="O117" i="11" s="1"/>
  <c r="L117" i="11"/>
  <c r="M114" i="11"/>
  <c r="O114" i="11" s="1"/>
  <c r="L114" i="11"/>
  <c r="N114" i="11" s="1"/>
  <c r="M113" i="11"/>
  <c r="O113" i="11" s="1"/>
  <c r="L113" i="11"/>
  <c r="M112" i="11"/>
  <c r="O112" i="11" s="1"/>
  <c r="L112" i="11"/>
  <c r="N112" i="11" s="1"/>
  <c r="M111" i="11"/>
  <c r="O111" i="11" s="1"/>
  <c r="L111" i="11"/>
  <c r="M107" i="11"/>
  <c r="O107" i="11" s="1"/>
  <c r="L107" i="11"/>
  <c r="M105" i="11"/>
  <c r="O105" i="11" s="1"/>
  <c r="L105" i="11"/>
  <c r="M102" i="11"/>
  <c r="O102" i="11" s="1"/>
  <c r="L102" i="11"/>
  <c r="N102" i="11" s="1"/>
  <c r="M99" i="11"/>
  <c r="O99" i="11" s="1"/>
  <c r="L99" i="11"/>
  <c r="M97" i="11"/>
  <c r="O97" i="11" s="1"/>
  <c r="L97" i="11"/>
  <c r="M96" i="11"/>
  <c r="O96" i="11" s="1"/>
  <c r="L96" i="11"/>
  <c r="N96" i="11" s="1"/>
  <c r="M95" i="11"/>
  <c r="O95" i="11" s="1"/>
  <c r="L95" i="11"/>
  <c r="M93" i="11"/>
  <c r="O93" i="11" s="1"/>
  <c r="L93" i="11"/>
  <c r="M88" i="11"/>
  <c r="O88" i="11" s="1"/>
  <c r="L88" i="11"/>
  <c r="O86" i="11"/>
  <c r="M86" i="11"/>
  <c r="L86" i="11"/>
  <c r="M84" i="11"/>
  <c r="O84" i="11" s="1"/>
  <c r="L84" i="11"/>
  <c r="M82" i="11"/>
  <c r="O82" i="11" s="1"/>
  <c r="L82" i="11"/>
  <c r="M81" i="11"/>
  <c r="O81" i="11" s="1"/>
  <c r="L81" i="11"/>
  <c r="M80" i="11"/>
  <c r="O80" i="11" s="1"/>
  <c r="L80" i="11"/>
  <c r="N80" i="11" s="1"/>
  <c r="M77" i="11"/>
  <c r="O77" i="11" s="1"/>
  <c r="L77" i="11"/>
  <c r="M75" i="11"/>
  <c r="O75" i="11" s="1"/>
  <c r="L75" i="11"/>
  <c r="M73" i="11"/>
  <c r="O73" i="11" s="1"/>
  <c r="Q73" i="11" s="1"/>
  <c r="L73" i="11"/>
  <c r="M71" i="11"/>
  <c r="O71" i="11" s="1"/>
  <c r="L71" i="11"/>
  <c r="M68" i="11"/>
  <c r="O68" i="11" s="1"/>
  <c r="L68" i="11"/>
  <c r="N68" i="11" s="1"/>
  <c r="M66" i="11"/>
  <c r="O66" i="11" s="1"/>
  <c r="L66" i="11"/>
  <c r="N66" i="11" s="1"/>
  <c r="M64" i="11"/>
  <c r="O64" i="11" s="1"/>
  <c r="L64" i="11"/>
  <c r="M62" i="11"/>
  <c r="L62" i="11"/>
  <c r="N62" i="11" s="1"/>
  <c r="M60" i="11"/>
  <c r="L60" i="11"/>
  <c r="N60" i="11" s="1"/>
  <c r="M57" i="11"/>
  <c r="O57" i="11" s="1"/>
  <c r="L57" i="11"/>
  <c r="N57" i="11" s="1"/>
  <c r="M55" i="11"/>
  <c r="O55" i="11" s="1"/>
  <c r="L55" i="11"/>
  <c r="N55" i="11" s="1"/>
  <c r="M49" i="11"/>
  <c r="O49" i="11" s="1"/>
  <c r="L49" i="11"/>
  <c r="N49" i="11" s="1"/>
  <c r="M48" i="11"/>
  <c r="L48" i="11"/>
  <c r="N48" i="11" s="1"/>
  <c r="M47" i="11"/>
  <c r="O47" i="11" s="1"/>
  <c r="L47" i="11"/>
  <c r="N47" i="11" s="1"/>
  <c r="M46" i="11"/>
  <c r="O46" i="11" s="1"/>
  <c r="L46" i="11"/>
  <c r="N46" i="11" s="1"/>
  <c r="M45" i="11"/>
  <c r="O45" i="11" s="1"/>
  <c r="L45" i="11"/>
  <c r="N45" i="11" s="1"/>
  <c r="M44" i="11"/>
  <c r="O44" i="11" s="1"/>
  <c r="L44" i="11"/>
  <c r="N44" i="11" s="1"/>
  <c r="M43" i="11"/>
  <c r="O43" i="11" s="1"/>
  <c r="L43" i="11"/>
  <c r="N43" i="11" s="1"/>
  <c r="M42" i="11"/>
  <c r="O42" i="11" s="1"/>
  <c r="L42" i="11"/>
  <c r="N42" i="11" s="1"/>
  <c r="M38" i="11"/>
  <c r="L38" i="11"/>
  <c r="N38" i="11" s="1"/>
  <c r="M36" i="11"/>
  <c r="L36" i="11"/>
  <c r="N36" i="11" s="1"/>
  <c r="M32" i="11"/>
  <c r="O32" i="11" s="1"/>
  <c r="L32" i="11"/>
  <c r="N32" i="11" s="1"/>
  <c r="M26" i="11"/>
  <c r="L26" i="11"/>
  <c r="N26" i="11" s="1"/>
  <c r="N25" i="11"/>
  <c r="M25" i="11"/>
  <c r="O25" i="11" s="1"/>
  <c r="L25" i="11"/>
  <c r="M24" i="11"/>
  <c r="O24" i="11" s="1"/>
  <c r="L24" i="11"/>
  <c r="N24" i="11" s="1"/>
  <c r="M23" i="11"/>
  <c r="O23" i="11" s="1"/>
  <c r="L23" i="11"/>
  <c r="N23" i="11" s="1"/>
  <c r="M19" i="11"/>
  <c r="O19" i="11" s="1"/>
  <c r="L19" i="11"/>
  <c r="N19" i="11" s="1"/>
  <c r="M17" i="11"/>
  <c r="O17" i="11" s="1"/>
  <c r="L17" i="11"/>
  <c r="M16" i="11"/>
  <c r="O16" i="11" s="1"/>
  <c r="L16" i="11"/>
  <c r="N16" i="11" s="1"/>
  <c r="M15" i="11"/>
  <c r="O15" i="11" s="1"/>
  <c r="L15" i="11"/>
  <c r="M13" i="11"/>
  <c r="O13" i="11" s="1"/>
  <c r="L13" i="11"/>
  <c r="M11" i="11"/>
  <c r="O11" i="11" s="1"/>
  <c r="L11" i="11"/>
  <c r="N11" i="11" s="1"/>
  <c r="M7" i="11"/>
  <c r="O7" i="11" s="1"/>
  <c r="L7" i="11"/>
  <c r="N7" i="11" s="1"/>
  <c r="P7" i="11" s="1"/>
  <c r="M5" i="11"/>
  <c r="O5" i="11" s="1"/>
  <c r="L5" i="11"/>
  <c r="H148" i="11"/>
  <c r="G148" i="11"/>
  <c r="H146" i="11"/>
  <c r="I146" i="11" s="1"/>
  <c r="G146" i="11"/>
  <c r="H145" i="11"/>
  <c r="G145" i="11"/>
  <c r="H143" i="11"/>
  <c r="I143" i="11" s="1"/>
  <c r="G143" i="11"/>
  <c r="H141" i="11"/>
  <c r="G141" i="11"/>
  <c r="H136" i="11"/>
  <c r="G136" i="11"/>
  <c r="H133" i="11"/>
  <c r="G133" i="11"/>
  <c r="H131" i="11"/>
  <c r="I131" i="11" s="1"/>
  <c r="G131" i="11"/>
  <c r="H129" i="11"/>
  <c r="G129" i="11"/>
  <c r="H125" i="11"/>
  <c r="I125" i="11" s="1"/>
  <c r="G125" i="11"/>
  <c r="H123" i="11"/>
  <c r="G123" i="11"/>
  <c r="H122" i="11"/>
  <c r="G122" i="11"/>
  <c r="H117" i="11"/>
  <c r="G117" i="11"/>
  <c r="H114" i="11"/>
  <c r="G114" i="11"/>
  <c r="H113" i="11"/>
  <c r="G113" i="11"/>
  <c r="H112" i="11"/>
  <c r="G112" i="11"/>
  <c r="H111" i="11"/>
  <c r="G111" i="11"/>
  <c r="H107" i="11"/>
  <c r="G107" i="11"/>
  <c r="H105" i="11"/>
  <c r="G105" i="11"/>
  <c r="H102" i="11"/>
  <c r="G102" i="11"/>
  <c r="H99" i="11"/>
  <c r="G99" i="11"/>
  <c r="H97" i="11"/>
  <c r="I97" i="11" s="1"/>
  <c r="G97" i="11"/>
  <c r="H96" i="11"/>
  <c r="G96" i="11"/>
  <c r="H95" i="11"/>
  <c r="I95" i="11" s="1"/>
  <c r="G95" i="11"/>
  <c r="H93" i="11"/>
  <c r="G93" i="11"/>
  <c r="H88" i="11"/>
  <c r="G88" i="11"/>
  <c r="H86" i="11"/>
  <c r="G86" i="11"/>
  <c r="H84" i="11"/>
  <c r="G84" i="11"/>
  <c r="H82" i="11"/>
  <c r="G82" i="11"/>
  <c r="H81" i="11"/>
  <c r="I81" i="11" s="1"/>
  <c r="G81" i="11"/>
  <c r="H80" i="11"/>
  <c r="G80" i="11"/>
  <c r="H77" i="11"/>
  <c r="I77" i="11" s="1"/>
  <c r="G77" i="11"/>
  <c r="H75" i="11"/>
  <c r="G75" i="11"/>
  <c r="H73" i="11"/>
  <c r="G73" i="11"/>
  <c r="H71" i="11"/>
  <c r="G71" i="11"/>
  <c r="H68" i="11"/>
  <c r="G68" i="11"/>
  <c r="H66" i="11"/>
  <c r="G66" i="11"/>
  <c r="H64" i="11"/>
  <c r="G64" i="11"/>
  <c r="H62" i="11"/>
  <c r="G62" i="11"/>
  <c r="H60" i="11"/>
  <c r="G60" i="11"/>
  <c r="H57" i="11"/>
  <c r="G57" i="11"/>
  <c r="H55" i="11"/>
  <c r="G55" i="11"/>
  <c r="H49" i="11"/>
  <c r="G49" i="11"/>
  <c r="H48" i="11"/>
  <c r="G48" i="11"/>
  <c r="H46" i="11"/>
  <c r="I46" i="11" s="1"/>
  <c r="G46" i="11"/>
  <c r="H45" i="11"/>
  <c r="G45" i="11"/>
  <c r="H44" i="11"/>
  <c r="G44" i="11"/>
  <c r="H43" i="11"/>
  <c r="G43" i="11"/>
  <c r="H42" i="11"/>
  <c r="I42" i="11" s="1"/>
  <c r="G42" i="11"/>
  <c r="H38" i="11"/>
  <c r="G38" i="11"/>
  <c r="H36" i="11"/>
  <c r="I36" i="11" s="1"/>
  <c r="G36" i="11"/>
  <c r="H33" i="11"/>
  <c r="G33" i="11"/>
  <c r="H32" i="11"/>
  <c r="I32" i="11" s="1"/>
  <c r="G32" i="11"/>
  <c r="H26" i="11"/>
  <c r="G26" i="11"/>
  <c r="H25" i="11"/>
  <c r="G25" i="11"/>
  <c r="H24" i="11"/>
  <c r="G24" i="11"/>
  <c r="H23" i="11"/>
  <c r="G23" i="11"/>
  <c r="H19" i="11"/>
  <c r="G19" i="11"/>
  <c r="H17" i="11"/>
  <c r="G17" i="11"/>
  <c r="H15" i="11"/>
  <c r="G15" i="11"/>
  <c r="H13" i="11"/>
  <c r="I13" i="11" s="1"/>
  <c r="G13" i="11"/>
  <c r="H11" i="11"/>
  <c r="G11" i="11"/>
  <c r="H7" i="11"/>
  <c r="G7" i="11"/>
  <c r="H5" i="11"/>
  <c r="G5" i="11"/>
  <c r="I49" i="11" l="1"/>
  <c r="I57" i="11"/>
  <c r="I62" i="11"/>
  <c r="I66" i="11"/>
  <c r="I129" i="11"/>
  <c r="Q81" i="11"/>
  <c r="Q129" i="11"/>
  <c r="I33" i="11"/>
  <c r="I71" i="11"/>
  <c r="I75" i="11"/>
  <c r="I82" i="11"/>
  <c r="I93" i="11"/>
  <c r="I99" i="11"/>
  <c r="I105" i="11"/>
  <c r="I111" i="11"/>
  <c r="I113" i="11"/>
  <c r="I117" i="11"/>
  <c r="I123" i="11"/>
  <c r="Q113" i="11"/>
  <c r="I17" i="11"/>
  <c r="I23" i="11"/>
  <c r="I48" i="11"/>
  <c r="I55" i="11"/>
  <c r="I133" i="11"/>
  <c r="I141" i="11"/>
  <c r="I148" i="11"/>
  <c r="Q71" i="11"/>
  <c r="I38" i="11"/>
  <c r="I44" i="11"/>
  <c r="I145" i="11"/>
  <c r="N146" i="11"/>
  <c r="P146" i="11" s="1"/>
  <c r="N148" i="11"/>
  <c r="P148" i="11" s="1"/>
  <c r="Q145" i="11"/>
  <c r="Q141" i="11"/>
  <c r="I136" i="11"/>
  <c r="P136" i="11"/>
  <c r="Q133" i="11"/>
  <c r="Q131" i="11"/>
  <c r="Q125" i="11"/>
  <c r="I122" i="11"/>
  <c r="Q123" i="11"/>
  <c r="P122" i="11"/>
  <c r="Q117" i="11"/>
  <c r="I112" i="11"/>
  <c r="I114" i="11"/>
  <c r="Q111" i="11"/>
  <c r="P114" i="11"/>
  <c r="P112" i="11"/>
  <c r="I107" i="11"/>
  <c r="Q107" i="11"/>
  <c r="Q105" i="11"/>
  <c r="I102" i="11"/>
  <c r="Q99" i="11"/>
  <c r="P102" i="11"/>
  <c r="I96" i="11"/>
  <c r="Q95" i="11"/>
  <c r="Q97" i="11"/>
  <c r="Q93" i="11"/>
  <c r="P96" i="11"/>
  <c r="I86" i="11"/>
  <c r="I84" i="11"/>
  <c r="I88" i="11"/>
  <c r="N84" i="11"/>
  <c r="P84" i="11" s="1"/>
  <c r="N86" i="11"/>
  <c r="P86" i="11" s="1"/>
  <c r="N88" i="11"/>
  <c r="P88" i="11" s="1"/>
  <c r="I64" i="11"/>
  <c r="I68" i="11"/>
  <c r="I73" i="11"/>
  <c r="O62" i="11"/>
  <c r="Q62" i="11" s="1"/>
  <c r="P66" i="11"/>
  <c r="P68" i="11"/>
  <c r="Q75" i="11"/>
  <c r="P80" i="11"/>
  <c r="I60" i="11"/>
  <c r="I80" i="11"/>
  <c r="Q77" i="11"/>
  <c r="O60" i="11"/>
  <c r="Q60" i="11" s="1"/>
  <c r="N82" i="11"/>
  <c r="P82" i="11" s="1"/>
  <c r="I43" i="11"/>
  <c r="I45" i="11"/>
  <c r="Q42" i="11"/>
  <c r="Q44" i="11"/>
  <c r="Q46" i="11"/>
  <c r="O48" i="11"/>
  <c r="Q48" i="11" s="1"/>
  <c r="O38" i="11"/>
  <c r="Q38" i="11" s="1"/>
  <c r="O36" i="11"/>
  <c r="Q36" i="11" s="1"/>
  <c r="Q32" i="11"/>
  <c r="I26" i="11"/>
  <c r="I25" i="11"/>
  <c r="O26" i="11"/>
  <c r="Q26" i="11" s="1"/>
  <c r="Q24" i="11"/>
  <c r="I24" i="11"/>
  <c r="N5" i="11"/>
  <c r="P5" i="11" s="1"/>
  <c r="I11" i="11"/>
  <c r="Q5" i="11"/>
  <c r="I15" i="11"/>
  <c r="I19" i="11"/>
  <c r="P16" i="11"/>
  <c r="I5" i="11"/>
  <c r="I7" i="11"/>
  <c r="Q16" i="11"/>
  <c r="P11" i="11"/>
  <c r="N77" i="11"/>
  <c r="P77" i="11" s="1"/>
  <c r="N117" i="11"/>
  <c r="P117" i="11" s="1"/>
  <c r="P19" i="11"/>
  <c r="N133" i="11"/>
  <c r="P133" i="11" s="1"/>
  <c r="Q11" i="11"/>
  <c r="Q13" i="11"/>
  <c r="Q19" i="11"/>
  <c r="N123" i="11"/>
  <c r="P123" i="11" s="1"/>
  <c r="N131" i="11"/>
  <c r="P131" i="11" s="1"/>
  <c r="N13" i="11"/>
  <c r="P13" i="11" s="1"/>
  <c r="N15" i="11"/>
  <c r="P15" i="11" s="1"/>
  <c r="N17" i="11"/>
  <c r="P17" i="11" s="1"/>
  <c r="Q23" i="11"/>
  <c r="P24" i="11"/>
  <c r="Q25" i="11"/>
  <c r="P26" i="11"/>
  <c r="P32" i="11"/>
  <c r="P36" i="11"/>
  <c r="P38" i="11"/>
  <c r="P42" i="11"/>
  <c r="Q43" i="11"/>
  <c r="P44" i="11"/>
  <c r="Q45" i="11"/>
  <c r="P46" i="11"/>
  <c r="Q47" i="11"/>
  <c r="P48" i="11"/>
  <c r="Q49" i="11"/>
  <c r="Q55" i="11"/>
  <c r="Q57" i="11"/>
  <c r="P60" i="11"/>
  <c r="P62" i="11"/>
  <c r="N73" i="11"/>
  <c r="P73" i="11" s="1"/>
  <c r="N81" i="11"/>
  <c r="P81" i="11" s="1"/>
  <c r="N97" i="11"/>
  <c r="P97" i="11" s="1"/>
  <c r="N105" i="11"/>
  <c r="P105" i="11" s="1"/>
  <c r="N113" i="11"/>
  <c r="P113" i="11" s="1"/>
  <c r="N129" i="11"/>
  <c r="P129" i="11" s="1"/>
  <c r="N145" i="11"/>
  <c r="P145" i="11" s="1"/>
  <c r="N93" i="11"/>
  <c r="P93" i="11" s="1"/>
  <c r="N125" i="11"/>
  <c r="P125" i="11" s="1"/>
  <c r="N141" i="11"/>
  <c r="P141" i="11" s="1"/>
  <c r="Q7" i="11"/>
  <c r="Q15" i="11"/>
  <c r="Q17" i="11"/>
  <c r="N75" i="11"/>
  <c r="P75" i="11" s="1"/>
  <c r="N99" i="11"/>
  <c r="P99" i="11" s="1"/>
  <c r="N107" i="11"/>
  <c r="P107" i="11" s="1"/>
  <c r="P23" i="11"/>
  <c r="P25" i="11"/>
  <c r="P43" i="11"/>
  <c r="P45" i="11"/>
  <c r="P47" i="11"/>
  <c r="P49" i="11"/>
  <c r="P55" i="11"/>
  <c r="P57" i="11"/>
  <c r="N64" i="11"/>
  <c r="P64" i="11" s="1"/>
  <c r="N71" i="11"/>
  <c r="P71" i="11" s="1"/>
  <c r="N95" i="11"/>
  <c r="P95" i="11" s="1"/>
  <c r="N111" i="11"/>
  <c r="P111" i="11" s="1"/>
  <c r="N143" i="11"/>
  <c r="P143" i="11"/>
  <c r="Q64" i="11"/>
  <c r="Q66" i="11"/>
  <c r="Q68" i="11"/>
  <c r="Q80" i="11"/>
  <c r="Q82" i="11"/>
  <c r="Q84" i="11"/>
  <c r="Q86" i="11"/>
  <c r="Q88" i="11"/>
  <c r="Q96" i="11"/>
  <c r="Q102" i="11"/>
  <c r="Q112" i="11"/>
  <c r="Q114" i="11"/>
  <c r="Q122" i="11"/>
  <c r="Q136" i="11"/>
  <c r="Q146" i="11"/>
  <c r="Q148" i="11"/>
  <c r="I149" i="11" l="1"/>
  <c r="C26" i="10" l="1"/>
  <c r="C22" i="10"/>
  <c r="H348" i="9" l="1"/>
  <c r="H346" i="9"/>
  <c r="H345" i="9"/>
  <c r="H341" i="9"/>
  <c r="H340" i="9"/>
  <c r="H338" i="9"/>
  <c r="H337" i="9"/>
  <c r="H332" i="9"/>
  <c r="H331" i="9"/>
  <c r="H327" i="9"/>
  <c r="H326" i="9"/>
  <c r="H319" i="9"/>
  <c r="H318" i="9"/>
  <c r="H313" i="9"/>
  <c r="H312" i="9"/>
  <c r="H308" i="9"/>
  <c r="H307" i="9"/>
  <c r="H303" i="9"/>
  <c r="H302" i="9"/>
  <c r="H296" i="9"/>
  <c r="H295" i="9"/>
  <c r="H291" i="9"/>
  <c r="H290" i="9"/>
  <c r="H287" i="9"/>
  <c r="H286" i="9"/>
  <c r="H279" i="9"/>
  <c r="H278" i="9"/>
  <c r="H273" i="9"/>
  <c r="H272" i="9"/>
  <c r="H269" i="9"/>
  <c r="H268" i="9"/>
  <c r="H265" i="9"/>
  <c r="H264" i="9"/>
  <c r="H261" i="9"/>
  <c r="H260" i="9"/>
  <c r="H254" i="9"/>
  <c r="H253" i="9"/>
  <c r="H249" i="9"/>
  <c r="H248" i="9"/>
  <c r="H243" i="9"/>
  <c r="H242" i="9"/>
  <c r="H237" i="9"/>
  <c r="H236" i="9"/>
  <c r="H232" i="9"/>
  <c r="H231" i="9"/>
  <c r="H228" i="9"/>
  <c r="H227" i="9"/>
  <c r="H224" i="9"/>
  <c r="H223" i="9"/>
  <c r="H219" i="9"/>
  <c r="H218" i="9"/>
  <c r="H211" i="9"/>
  <c r="H210" i="9"/>
  <c r="H206" i="9"/>
  <c r="H205" i="9"/>
  <c r="H201" i="9"/>
  <c r="H200" i="9"/>
  <c r="H196" i="9"/>
  <c r="H195" i="9"/>
  <c r="H192" i="9"/>
  <c r="H191" i="9"/>
  <c r="H188" i="9"/>
  <c r="H187" i="9"/>
  <c r="H182" i="9"/>
  <c r="H181" i="9"/>
  <c r="H177" i="9"/>
  <c r="H176" i="9"/>
  <c r="H172" i="9"/>
  <c r="H171" i="9"/>
  <c r="H167" i="9"/>
  <c r="H166" i="9"/>
  <c r="H161" i="9"/>
  <c r="H160" i="9"/>
  <c r="H156" i="9"/>
  <c r="H155" i="9"/>
  <c r="H151" i="9"/>
  <c r="H150" i="9"/>
  <c r="H146" i="9"/>
  <c r="H145" i="9"/>
  <c r="H141" i="9"/>
  <c r="H140" i="9"/>
  <c r="H135" i="9"/>
  <c r="H134" i="9"/>
  <c r="H130" i="9"/>
  <c r="H129" i="9"/>
  <c r="H121" i="9"/>
  <c r="H120" i="9"/>
  <c r="H117" i="9"/>
  <c r="H116" i="9"/>
  <c r="H112" i="9"/>
  <c r="H111" i="9"/>
  <c r="H108" i="9"/>
  <c r="H107" i="9"/>
  <c r="H104" i="9"/>
  <c r="H103" i="9"/>
  <c r="H100" i="9"/>
  <c r="H99" i="9"/>
  <c r="H96" i="9"/>
  <c r="H95" i="9"/>
  <c r="H89" i="9"/>
  <c r="H88" i="9"/>
  <c r="H85" i="9"/>
  <c r="H84" i="9"/>
  <c r="H79" i="9"/>
  <c r="H78" i="9"/>
  <c r="H75" i="9"/>
  <c r="H74" i="9"/>
  <c r="H69" i="9"/>
  <c r="H68" i="9"/>
  <c r="H66" i="9"/>
  <c r="H65" i="9"/>
  <c r="H61" i="9"/>
  <c r="H60" i="9"/>
  <c r="H58" i="9"/>
  <c r="H57" i="9"/>
  <c r="H54" i="9"/>
  <c r="H53" i="9"/>
  <c r="H49" i="9"/>
  <c r="H48" i="9"/>
  <c r="H42" i="9"/>
  <c r="H41" i="9"/>
  <c r="H37" i="9"/>
  <c r="H36" i="9"/>
  <c r="H32" i="9"/>
  <c r="H31" i="9"/>
  <c r="H27" i="9"/>
  <c r="H26" i="9"/>
  <c r="H22" i="9"/>
  <c r="H21" i="9"/>
  <c r="H18" i="9"/>
  <c r="H17" i="9"/>
  <c r="H13" i="9"/>
  <c r="H12" i="9"/>
  <c r="H8" i="9"/>
  <c r="H7" i="9"/>
  <c r="F7" i="9"/>
  <c r="F8" i="9"/>
  <c r="F12" i="9"/>
  <c r="F13" i="9"/>
  <c r="F69" i="9" l="1"/>
  <c r="F68" i="9"/>
  <c r="F66" i="9"/>
  <c r="F65" i="9"/>
  <c r="R18" i="9" l="1"/>
  <c r="P18" i="9"/>
  <c r="N18" i="9"/>
  <c r="L18" i="9"/>
  <c r="J18" i="9"/>
  <c r="F18" i="9"/>
  <c r="R17" i="9"/>
  <c r="P17" i="9"/>
  <c r="N17" i="9"/>
  <c r="L17" i="9"/>
  <c r="J17" i="9"/>
  <c r="F17" i="9"/>
  <c r="R42" i="9"/>
  <c r="R41" i="9"/>
  <c r="R37" i="9"/>
  <c r="R36" i="9"/>
  <c r="R32" i="9"/>
  <c r="R31" i="9"/>
  <c r="R27" i="9"/>
  <c r="R26" i="9"/>
  <c r="R22" i="9"/>
  <c r="R21" i="9"/>
  <c r="R13" i="9"/>
  <c r="R12" i="9"/>
  <c r="R8" i="9"/>
  <c r="R7" i="9"/>
  <c r="P42" i="9"/>
  <c r="P41" i="9"/>
  <c r="P37" i="9"/>
  <c r="P36" i="9"/>
  <c r="P32" i="9"/>
  <c r="P31" i="9"/>
  <c r="P27" i="9"/>
  <c r="P26" i="9"/>
  <c r="P22" i="9"/>
  <c r="P21" i="9"/>
  <c r="P13" i="9"/>
  <c r="P12" i="9"/>
  <c r="P8" i="9"/>
  <c r="P7" i="9"/>
  <c r="N42" i="9"/>
  <c r="N41" i="9"/>
  <c r="N37" i="9"/>
  <c r="N36" i="9"/>
  <c r="N32" i="9"/>
  <c r="N31" i="9"/>
  <c r="N27" i="9"/>
  <c r="N26" i="9"/>
  <c r="N22" i="9"/>
  <c r="N21" i="9"/>
  <c r="N13" i="9"/>
  <c r="N12" i="9"/>
  <c r="N8" i="9"/>
  <c r="N7" i="9"/>
  <c r="L42" i="9"/>
  <c r="L41" i="9"/>
  <c r="L37" i="9"/>
  <c r="L36" i="9"/>
  <c r="L32" i="9"/>
  <c r="L31" i="9"/>
  <c r="L27" i="9"/>
  <c r="L26" i="9"/>
  <c r="L22" i="9"/>
  <c r="L21" i="9"/>
  <c r="L13" i="9"/>
  <c r="L12" i="9"/>
  <c r="L8" i="9"/>
  <c r="L7" i="9"/>
  <c r="J42" i="9"/>
  <c r="J41" i="9"/>
  <c r="J37" i="9"/>
  <c r="J36" i="9"/>
  <c r="J32" i="9"/>
  <c r="J31" i="9"/>
  <c r="J27" i="9"/>
  <c r="J26" i="9"/>
  <c r="J22" i="9"/>
  <c r="J21" i="9"/>
  <c r="J13" i="9"/>
  <c r="J12" i="9"/>
  <c r="J8" i="9"/>
  <c r="J7" i="9"/>
  <c r="F346" i="9"/>
  <c r="F345" i="9"/>
  <c r="F341" i="9"/>
  <c r="F340" i="9"/>
  <c r="F337" i="9"/>
  <c r="F336" i="9"/>
  <c r="F332" i="9"/>
  <c r="F331" i="9"/>
  <c r="F327" i="9"/>
  <c r="F326" i="9"/>
  <c r="F319" i="9"/>
  <c r="F318" i="9"/>
  <c r="F313" i="9"/>
  <c r="F312" i="9"/>
  <c r="F308" i="9"/>
  <c r="F307" i="9"/>
  <c r="F303" i="9"/>
  <c r="F302" i="9"/>
  <c r="F296" i="9"/>
  <c r="F295" i="9"/>
  <c r="F291" i="9"/>
  <c r="F290" i="9"/>
  <c r="F287" i="9"/>
  <c r="F286" i="9"/>
  <c r="F279" i="9"/>
  <c r="F278" i="9"/>
  <c r="F273" i="9"/>
  <c r="F272" i="9"/>
  <c r="F269" i="9"/>
  <c r="F268" i="9"/>
  <c r="F265" i="9"/>
  <c r="F264" i="9"/>
  <c r="F261" i="9"/>
  <c r="F260" i="9"/>
  <c r="F254" i="9"/>
  <c r="F253" i="9"/>
  <c r="F249" i="9"/>
  <c r="F248" i="9"/>
  <c r="F243" i="9" l="1"/>
  <c r="F242" i="9"/>
  <c r="F237" i="9"/>
  <c r="F236" i="9"/>
  <c r="F228" i="9"/>
  <c r="F227" i="9"/>
  <c r="F224" i="9"/>
  <c r="F223" i="9"/>
  <c r="F219" i="9"/>
  <c r="F218" i="9"/>
  <c r="F211" i="9"/>
  <c r="F210" i="9"/>
  <c r="F206" i="9"/>
  <c r="F205" i="9"/>
  <c r="F201" i="9"/>
  <c r="F200" i="9"/>
  <c r="F196" i="9"/>
  <c r="F195" i="9"/>
  <c r="F192" i="9"/>
  <c r="F191" i="9"/>
  <c r="F188" i="9"/>
  <c r="F187" i="9"/>
  <c r="F182" i="9"/>
  <c r="F181" i="9"/>
  <c r="F177" i="9"/>
  <c r="F176" i="9"/>
  <c r="F172" i="9"/>
  <c r="F171" i="9"/>
  <c r="F167" i="9"/>
  <c r="F166" i="9"/>
  <c r="F161" i="9"/>
  <c r="F160" i="9"/>
  <c r="F156" i="9"/>
  <c r="F155" i="9"/>
  <c r="F151" i="9"/>
  <c r="F150" i="9"/>
  <c r="F146" i="9"/>
  <c r="F145" i="9"/>
  <c r="F141" i="9"/>
  <c r="F140" i="9"/>
  <c r="F135" i="9"/>
  <c r="F134" i="9"/>
  <c r="F130" i="9"/>
  <c r="F129" i="9"/>
  <c r="F121" i="9"/>
  <c r="F120" i="9"/>
  <c r="F117" i="9"/>
  <c r="F116" i="9"/>
  <c r="F112" i="9"/>
  <c r="F111" i="9"/>
  <c r="F108" i="9"/>
  <c r="F107" i="9"/>
  <c r="F104" i="9"/>
  <c r="F103" i="9"/>
  <c r="F100" i="9"/>
  <c r="F99" i="9"/>
  <c r="F96" i="9"/>
  <c r="F95" i="9"/>
  <c r="F89" i="9"/>
  <c r="F88" i="9"/>
  <c r="F85" i="9"/>
  <c r="F84" i="9"/>
  <c r="F75" i="9"/>
  <c r="F74" i="9"/>
  <c r="F57" i="9"/>
  <c r="F56" i="9"/>
  <c r="F53" i="9"/>
  <c r="F52" i="9"/>
  <c r="F49" i="9"/>
  <c r="F48" i="9"/>
  <c r="F42" i="9"/>
  <c r="F41" i="9"/>
  <c r="F37" i="9"/>
  <c r="F36" i="9"/>
  <c r="F32" i="9"/>
  <c r="F31" i="9"/>
  <c r="F232" i="9" l="1"/>
  <c r="F231" i="9"/>
  <c r="F79" i="9"/>
  <c r="F78" i="9"/>
  <c r="F61" i="9"/>
  <c r="F60" i="9"/>
  <c r="F27" i="9"/>
  <c r="F26" i="9"/>
  <c r="F22" i="9"/>
  <c r="F21" i="9"/>
  <c r="F348" i="9" l="1"/>
  <c r="Q77" i="9"/>
  <c r="P77" i="9" l="1"/>
  <c r="R77" i="9" s="1"/>
  <c r="L7" i="6"/>
  <c r="U10" i="9" l="1"/>
  <c r="C20" i="10"/>
  <c r="C19" i="10"/>
  <c r="C13" i="10"/>
  <c r="C12" i="10"/>
  <c r="C11" i="10"/>
  <c r="C10" i="10"/>
  <c r="C9" i="10"/>
  <c r="C8" i="10"/>
  <c r="C7" i="10"/>
  <c r="C6" i="10"/>
  <c r="C5" i="10"/>
  <c r="C4" i="10"/>
  <c r="C5" i="8" l="1"/>
  <c r="C11" i="8"/>
  <c r="C12" i="8"/>
  <c r="C13" i="8"/>
  <c r="C8" i="8"/>
  <c r="C4" i="8"/>
  <c r="H149" i="6" l="1"/>
  <c r="G149" i="6"/>
  <c r="H147" i="6"/>
  <c r="G147" i="6"/>
  <c r="H146" i="6"/>
  <c r="G146" i="6"/>
  <c r="H144" i="6"/>
  <c r="G144" i="6"/>
  <c r="H142" i="6"/>
  <c r="G142" i="6"/>
  <c r="I142" i="6" s="1"/>
  <c r="H137" i="6"/>
  <c r="G137" i="6"/>
  <c r="H134" i="6"/>
  <c r="I134" i="6" s="1"/>
  <c r="C10" i="8" s="1"/>
  <c r="G134" i="6"/>
  <c r="H132" i="6"/>
  <c r="G132" i="6"/>
  <c r="H130" i="6"/>
  <c r="G130" i="6"/>
  <c r="H126" i="6"/>
  <c r="G126" i="6"/>
  <c r="H124" i="6"/>
  <c r="G124" i="6"/>
  <c r="H123" i="6"/>
  <c r="G123" i="6"/>
  <c r="I123" i="6" s="1"/>
  <c r="H118" i="6"/>
  <c r="G118" i="6"/>
  <c r="H115" i="6"/>
  <c r="G115" i="6"/>
  <c r="H114" i="6"/>
  <c r="G114" i="6"/>
  <c r="H113" i="6"/>
  <c r="G113" i="6"/>
  <c r="H112" i="6"/>
  <c r="G112" i="6"/>
  <c r="H108" i="6"/>
  <c r="G108" i="6"/>
  <c r="H106" i="6"/>
  <c r="G106" i="6"/>
  <c r="H103" i="6"/>
  <c r="I103" i="6" s="1"/>
  <c r="G103" i="6"/>
  <c r="H100" i="6"/>
  <c r="G100" i="6"/>
  <c r="H98" i="6"/>
  <c r="G98" i="6"/>
  <c r="H97" i="6"/>
  <c r="G97" i="6"/>
  <c r="I97" i="6" s="1"/>
  <c r="H96" i="6"/>
  <c r="G96" i="6"/>
  <c r="H94" i="6"/>
  <c r="G94" i="6"/>
  <c r="H89" i="6"/>
  <c r="G89" i="6"/>
  <c r="I87" i="6"/>
  <c r="H87" i="6"/>
  <c r="G87" i="6"/>
  <c r="H85" i="6"/>
  <c r="G85" i="6"/>
  <c r="H83" i="6"/>
  <c r="G83" i="6"/>
  <c r="I83" i="6" s="1"/>
  <c r="H82" i="6"/>
  <c r="G82" i="6"/>
  <c r="H81" i="6"/>
  <c r="I81" i="6" s="1"/>
  <c r="G81" i="6"/>
  <c r="H78" i="6"/>
  <c r="I78" i="6" s="1"/>
  <c r="G78" i="6"/>
  <c r="H76" i="6"/>
  <c r="I76" i="6" s="1"/>
  <c r="G76" i="6"/>
  <c r="I74" i="6"/>
  <c r="H74" i="6"/>
  <c r="G74" i="6"/>
  <c r="H72" i="6"/>
  <c r="G72" i="6"/>
  <c r="H69" i="6"/>
  <c r="G69" i="6"/>
  <c r="H67" i="6"/>
  <c r="G67" i="6"/>
  <c r="H65" i="6"/>
  <c r="G65" i="6"/>
  <c r="H63" i="6"/>
  <c r="G63" i="6"/>
  <c r="H61" i="6"/>
  <c r="G61" i="6"/>
  <c r="H58" i="6"/>
  <c r="G58" i="6"/>
  <c r="H56" i="6"/>
  <c r="G56" i="6"/>
  <c r="H50" i="6"/>
  <c r="G50" i="6"/>
  <c r="H49" i="6"/>
  <c r="G49" i="6"/>
  <c r="I49" i="6" s="1"/>
  <c r="H47" i="6"/>
  <c r="I47" i="6" s="1"/>
  <c r="G47" i="6"/>
  <c r="H46" i="6"/>
  <c r="G46" i="6"/>
  <c r="I46" i="6" s="1"/>
  <c r="H45" i="6"/>
  <c r="G45" i="6"/>
  <c r="H44" i="6"/>
  <c r="G44" i="6"/>
  <c r="H43" i="6"/>
  <c r="G43" i="6"/>
  <c r="H39" i="6"/>
  <c r="G39" i="6"/>
  <c r="H37" i="6"/>
  <c r="G37" i="6"/>
  <c r="H34" i="6"/>
  <c r="G34" i="6"/>
  <c r="H33" i="6"/>
  <c r="G33" i="6"/>
  <c r="H27" i="6"/>
  <c r="G27" i="6"/>
  <c r="H26" i="6"/>
  <c r="I26" i="6" s="1"/>
  <c r="G26" i="6"/>
  <c r="H25" i="6"/>
  <c r="G25" i="6"/>
  <c r="H24" i="6"/>
  <c r="G24" i="6"/>
  <c r="H20" i="6"/>
  <c r="G20" i="6"/>
  <c r="H18" i="6"/>
  <c r="G18" i="6"/>
  <c r="H16" i="6"/>
  <c r="G16" i="6"/>
  <c r="H14" i="6"/>
  <c r="G14" i="6"/>
  <c r="H12" i="6"/>
  <c r="G12" i="6"/>
  <c r="H8" i="6"/>
  <c r="G8" i="6"/>
  <c r="H6" i="6"/>
  <c r="G6" i="6"/>
  <c r="I16" i="6" l="1"/>
  <c r="I98" i="6"/>
  <c r="I94" i="6"/>
  <c r="I18" i="6"/>
  <c r="I6" i="6"/>
  <c r="I137" i="6"/>
  <c r="I132" i="6"/>
  <c r="I33" i="6"/>
  <c r="I147" i="6"/>
  <c r="I149" i="6"/>
  <c r="I146" i="6"/>
  <c r="I144" i="6"/>
  <c r="I130" i="6"/>
  <c r="I126" i="6"/>
  <c r="I124" i="6"/>
  <c r="I118" i="6"/>
  <c r="I114" i="6"/>
  <c r="I115" i="6"/>
  <c r="I113" i="6"/>
  <c r="I112" i="6"/>
  <c r="I108" i="6"/>
  <c r="I106" i="6"/>
  <c r="C7" i="8" s="1"/>
  <c r="I100" i="6"/>
  <c r="I96" i="6"/>
  <c r="I89" i="6"/>
  <c r="I85" i="6"/>
  <c r="I82" i="6"/>
  <c r="I72" i="6"/>
  <c r="I69" i="6"/>
  <c r="I67" i="6"/>
  <c r="I65" i="6"/>
  <c r="I63" i="6"/>
  <c r="I61" i="6"/>
  <c r="I58" i="6"/>
  <c r="I56" i="6"/>
  <c r="I50" i="6"/>
  <c r="I45" i="6"/>
  <c r="I44" i="6"/>
  <c r="I43" i="6"/>
  <c r="I39" i="6"/>
  <c r="I37" i="6"/>
  <c r="I34" i="6"/>
  <c r="I27" i="6"/>
  <c r="I25" i="6"/>
  <c r="I24" i="6"/>
  <c r="I20" i="6"/>
  <c r="I14" i="6"/>
  <c r="I12" i="6"/>
  <c r="I8" i="6"/>
  <c r="C3" i="10" l="1"/>
  <c r="C14" i="10" s="1"/>
  <c r="C9" i="8"/>
  <c r="C6" i="8"/>
  <c r="I150" i="6"/>
  <c r="C3" i="8"/>
  <c r="C14" i="8" l="1"/>
</calcChain>
</file>

<file path=xl/comments1.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comments2.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<sst xmlns="http://schemas.openxmlformats.org/spreadsheetml/2006/main" count="1469" uniqueCount="183">
  <si>
    <t>Item #</t>
  </si>
  <si>
    <t>Description</t>
  </si>
  <si>
    <t>Unit</t>
  </si>
  <si>
    <t>Rate</t>
  </si>
  <si>
    <t>Amount</t>
  </si>
  <si>
    <t>Material</t>
  </si>
  <si>
    <t xml:space="preserve">Total Cost </t>
  </si>
  <si>
    <t>Nos</t>
  </si>
  <si>
    <t>Qty.</t>
  </si>
  <si>
    <t>a.</t>
  </si>
  <si>
    <t>b.</t>
  </si>
  <si>
    <t>c.</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</si>
  <si>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</si>
  <si>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</si>
  <si>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 xml:space="preserve">Painting and identification works of all components, supports, hangers &amp; brackets etc. complete in all respect as per drawings and specifications. </t>
  </si>
  <si>
    <t>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</si>
  <si>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</si>
  <si>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</si>
  <si>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</si>
  <si>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</si>
  <si>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</si>
  <si>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</si>
  <si>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</si>
  <si>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</si>
  <si>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</si>
  <si>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</si>
  <si>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</si>
  <si>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</si>
  <si>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</si>
  <si>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thermometer well</t>
  </si>
  <si>
    <t>General-Duty Valves for HVAC Piping</t>
  </si>
  <si>
    <t>20 mm (3/4 inch) Diameter</t>
  </si>
  <si>
    <t>250 mm (10 inch) Diameter</t>
  </si>
  <si>
    <t>CFRV</t>
  </si>
  <si>
    <t xml:space="preserve">Hangers and Supports for HVAC Piping </t>
  </si>
  <si>
    <t>Supply, Installation &amp; Commissioning of hangers and supports for HVAC piping complete in all respect as per drawings and specifications.</t>
  </si>
  <si>
    <t xml:space="preserve">Chilled Water Piping Insulation </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</si>
  <si>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</si>
  <si>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50 mm (2 inch) thickness</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</si>
  <si>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</si>
  <si>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</si>
  <si>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</si>
  <si>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</si>
  <si>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Automatic Air Vent</t>
  </si>
  <si>
    <t>Flexible Connector</t>
  </si>
  <si>
    <t>Air-Cooled Reciprocating compressor type Water Chillers</t>
  </si>
  <si>
    <t>Installation</t>
  </si>
  <si>
    <t>i.</t>
  </si>
  <si>
    <t>v.</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</si>
  <si>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</si>
  <si>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</si>
  <si>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</si>
  <si>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</si>
  <si>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</si>
  <si>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</si>
  <si>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 xml:space="preserve">Flow switch </t>
  </si>
  <si>
    <t>Strainers with blow off 20 mm dia ball valve</t>
  </si>
  <si>
    <t>One month test run</t>
  </si>
  <si>
    <t xml:space="preserve">Commissioning of HVAC </t>
  </si>
  <si>
    <t>2</t>
  </si>
  <si>
    <t xml:space="preserve">Chilled Water Circuit </t>
  </si>
  <si>
    <t xml:space="preserve">Gate Valve </t>
  </si>
  <si>
    <t>Electric Chiller(s)</t>
  </si>
  <si>
    <t xml:space="preserve">Check Valve </t>
  </si>
  <si>
    <t>Primary Chilled Water Pump(s)</t>
  </si>
  <si>
    <t>3</t>
  </si>
  <si>
    <t>For Electric Chiller (s)</t>
  </si>
  <si>
    <t>For Pumps</t>
  </si>
  <si>
    <t>6</t>
  </si>
  <si>
    <t>4</t>
  </si>
  <si>
    <t>Stainer</t>
  </si>
  <si>
    <t>120</t>
  </si>
  <si>
    <t>Rft</t>
  </si>
  <si>
    <t>21</t>
  </si>
  <si>
    <t>d</t>
  </si>
  <si>
    <t>e</t>
  </si>
  <si>
    <t xml:space="preserve">Shifting of equipment from Ground Floor to respective locations including Owner Supplied Equipment. </t>
  </si>
  <si>
    <t>Motor Control Center (MCC)</t>
  </si>
  <si>
    <t xml:space="preserve">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</si>
  <si>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No</t>
  </si>
  <si>
    <t>150 mm (6 inch) Diameter</t>
  </si>
  <si>
    <t>200 mm (8 inch) Diameter</t>
  </si>
  <si>
    <t>60</t>
  </si>
  <si>
    <t>90</t>
  </si>
  <si>
    <t>Supply, installation &amp; commissioning of Chilled Water Valves insulation with anti fungus paint, protected 26 SWG painted G.I sheet metal cladding, complete in all respect as per drawings and specifications</t>
  </si>
  <si>
    <t>38 mm (1-1/2 inch) thickness</t>
  </si>
  <si>
    <t>25 mm (1 inch) Diameter</t>
  </si>
  <si>
    <t>500</t>
  </si>
  <si>
    <t>Condensate Drain Insulation</t>
  </si>
  <si>
    <t xml:space="preserve">Supply and installation of 6 mm thick Pre-moulded Armaflex Pipe Insulation complete in all respect as per schedule, specifications and drawings. </t>
  </si>
  <si>
    <t>130</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</si>
  <si>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</si>
  <si>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</si>
  <si>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Fan Coil Units</t>
  </si>
  <si>
    <t>HVAC Ducts and Casings</t>
  </si>
  <si>
    <t>Medium/Low pressure G.I. sheet metal ducting</t>
  </si>
  <si>
    <t>Supply, Installation, testing &amp; Commissioning of medium/low pressure G.I. sheet metal ducting complete in all respect as per drawings and specifications.</t>
  </si>
  <si>
    <t xml:space="preserve">22 gauge </t>
  </si>
  <si>
    <t>Sq.ft</t>
  </si>
  <si>
    <t>Access door for Fan coil unit</t>
  </si>
  <si>
    <t>Supply, Installation, testing &amp; Commissioning of access door for fan coil units complete in all respect as per drawings and specifications.</t>
  </si>
  <si>
    <t xml:space="preserve">Lot </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</si>
  <si>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</si>
  <si>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</si>
  <si>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</si>
  <si>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</si>
  <si>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Air Outlets and inlets</t>
  </si>
  <si>
    <t>Diffusers, Registers, and Grilles</t>
  </si>
  <si>
    <t>Supply, Installation, testing &amp; Commissioning of Diffusers, Registers and Grilles complete in all respect as per drawings and specifications.</t>
  </si>
  <si>
    <t>Supply Air Round Diffusers (SARD)</t>
  </si>
  <si>
    <t>600mm (24" diameter)</t>
  </si>
  <si>
    <t>e.</t>
  </si>
  <si>
    <t>Imperialine linear air diffuser 3/4" slot with volume control dampers with link to adjust the damper blade from the face of linear air diffuser complete in all respect as per drawings and specifications</t>
  </si>
  <si>
    <t xml:space="preserve">3 Slot SALD 6 Feet Long. </t>
  </si>
  <si>
    <t>DISMANTLING WORKS</t>
  </si>
  <si>
    <t>Dismantling of Motor Control Centre (MCC).</t>
  </si>
  <si>
    <t>No.</t>
  </si>
  <si>
    <t>Dismantling of wire, cables,  conduites and cable tray for power supply, earthing and controls of HVAC system.</t>
  </si>
  <si>
    <t>Dismantling of meters and gagues and accessories for HVAC piping.</t>
  </si>
  <si>
    <t>Dismantling of Chiller &amp; Pumps valves complete with flanges and all other accessories for HVAC piping.</t>
  </si>
  <si>
    <t xml:space="preserve">Chilled Water Piping  </t>
  </si>
  <si>
    <t>Dismantling of chilled water piping system.</t>
  </si>
  <si>
    <t>Dismantling of fan coil units with valve assembly and all other accessories, complete in all respect.</t>
  </si>
  <si>
    <t>Air-Cooled Water Chillers</t>
  </si>
  <si>
    <t>Child Water Pumps</t>
  </si>
  <si>
    <t>TOTAL COST OF DISMANTLING WORKS</t>
  </si>
  <si>
    <t>SUMMARY OF PRICES FOR HVAC WORKS</t>
  </si>
  <si>
    <t>DESCRIPTION</t>
  </si>
  <si>
    <t>TOTAL COST PAK RUPEES</t>
  </si>
  <si>
    <t>TOTAL COST OF HVAC WORKS</t>
  </si>
  <si>
    <t>ITEM #</t>
  </si>
  <si>
    <t>Common Work Results for HVAC</t>
  </si>
  <si>
    <t>HVAC Insulation</t>
  </si>
  <si>
    <t>Commissioning of HVAC</t>
  </si>
  <si>
    <t xml:space="preserve">HVAC Piping and Pumps </t>
  </si>
  <si>
    <t>Chillers</t>
  </si>
  <si>
    <t xml:space="preserve">Fan Coil Units </t>
  </si>
  <si>
    <t xml:space="preserve">Globe Valve </t>
  </si>
  <si>
    <t>Motorized Valve</t>
  </si>
  <si>
    <t>47</t>
  </si>
  <si>
    <t>d.</t>
  </si>
  <si>
    <t>HVAC UPGRADATION WORKS.</t>
  </si>
  <si>
    <t>Installation, testing &amp; Commissioning of Air-Cooled Screw type Water Chiller complete in all respect as per drawings and specifications.</t>
  </si>
  <si>
    <t>Dismantling of Existing Air-Cooled Chillers.</t>
  </si>
  <si>
    <t>Dismantling of Chilled Water Pumps.</t>
  </si>
  <si>
    <t xml:space="preserve">Miscellanous Valves </t>
  </si>
  <si>
    <t xml:space="preserve">Gate Valves </t>
  </si>
  <si>
    <t>100 mm (4 inch) Diameter</t>
  </si>
  <si>
    <t>50 mm (2 inch) Diameter</t>
  </si>
  <si>
    <t xml:space="preserve">Plant operation and mainteance of HVAC System for one year, seven days a weeks, from 10:Am to 11:Pm (one site engineer + one supervisor + Two mechanic + one electrician) </t>
  </si>
  <si>
    <t>10</t>
  </si>
  <si>
    <t>System Automatic Control</t>
  </si>
  <si>
    <t>Supply, Installation &amp; Commissioning of System Automatic control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</si>
  <si>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</si>
  <si>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</si>
  <si>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Supply, Installation, testing and commissioning of valves complete with flanges and all other accessories for HVAC piping complete in all respect as per drawings and specifications</t>
  </si>
  <si>
    <t>Supply, installation, lifting, shifting &amp; Commissioning of chilled Water pumps complete in all respect as per drawings and specifications.</t>
  </si>
  <si>
    <t>Supply, Installation, testing &amp; Commissioning of Fan Coil Units complete in all respect as per drawings and specifications.</t>
  </si>
  <si>
    <t>232119-13</t>
  </si>
  <si>
    <t>Open Type Expansion tank</t>
  </si>
  <si>
    <t>Supply, Installation, testing and commissioning of open type expansion tank PVC having 50 mm thick glass wool insulation covered with 26 Gauge Aluminum sheet with manhole cover, drain, over flow, quick fill, normal water connection complete in all respect as per drawings and specifications</t>
  </si>
  <si>
    <t xml:space="preserve">47 Nos Gate Valves </t>
  </si>
  <si>
    <t>Chemo Feeder</t>
  </si>
  <si>
    <t>Total cost of additional Items</t>
  </si>
  <si>
    <t>Grand Total amount</t>
  </si>
  <si>
    <t>Cost of Material</t>
  </si>
  <si>
    <t>Cost of Installation</t>
  </si>
  <si>
    <t>Rates</t>
  </si>
  <si>
    <t>PIONEER</t>
  </si>
  <si>
    <t>SEASON MASTER</t>
  </si>
  <si>
    <t>KAAF ENGINEERS</t>
  </si>
  <si>
    <t>ORIENT ENGR</t>
  </si>
  <si>
    <t xml:space="preserve">MEGA ENGINEERS </t>
  </si>
  <si>
    <t>SHAN</t>
  </si>
  <si>
    <t>PRIME ENGR</t>
  </si>
  <si>
    <t>Gate Valves</t>
  </si>
  <si>
    <t>g</t>
  </si>
  <si>
    <t>SST (10% of 2,294,700)</t>
  </si>
  <si>
    <t>Net payable amount</t>
  </si>
  <si>
    <t>Income tax (7.5% of 21,295,090)</t>
  </si>
  <si>
    <t>ok</t>
  </si>
  <si>
    <t>half</t>
  </si>
  <si>
    <t>only supply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</si>
</sst>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_);_(* \(#,##0.0\);_(* &quot;-&quot;?_);_(@_)"/>
  </numFmts>
  <fonts count="17" x14ac:knownFonts="1">
    <font>
      <sz val="11"/>
      <color theme="1"/>
      <name val="Calibri"/>
      <family val="2"/>
      <scheme val="minor"/>
    </font>
    <font>
      <sz val="11"/>
      <color theme="1"/>
      <name val="Arial"/>
      <family val="2"/>
    </font>
    <font>
      <b/>
      <sz val="11"/>
      <color theme="1"/>
      <name val="Arial"/>
      <family val="2"/>
    </font>
    <font>
      <b/>
      <sz val="11"/>
      <name val="Arial"/>
      <family val="2"/>
    </font>
    <font>
      <sz val="11"/>
      <name val="Arial"/>
      <family val="2"/>
    </font>
    <font>
      <b/>
      <u/>
      <sz val="11"/>
      <name val="Arial"/>
      <family val="2"/>
    </font>
    <font>
      <b/>
      <u/>
      <sz val="12"/>
      <color theme="1"/>
      <name val="Arial"/>
      <family val="2"/>
    </font>
    <font>
      <b/>
      <sz val="8"/>
      <color theme="1"/>
      <name val="Arial"/>
      <family val="2"/>
    </font>
    <font>
      <b/>
      <sz val="8"/>
      <name val="Arial"/>
      <family val="2"/>
    </font>
    <font>
      <sz val="8"/>
      <name val="Arial"/>
      <family val="2"/>
    </font>
    <font>
      <sz val="8"/>
      <color theme="1"/>
      <name val="Arial"/>
      <family val="2"/>
    </font>
    <font>
      <b/>
      <u/>
      <sz val="11"/>
      <color theme="1"/>
      <name val="Arial"/>
      <family val="2"/>
    </font>
    <font>
      <b/>
      <sz val="9"/>
      <color indexed="81"/>
      <name val="Tahoma"/>
      <family val="2"/>
    </font>
    <font>
      <sz val="9"/>
      <color indexed="81"/>
      <name val="Tahoma"/>
      <family val="2"/>
    </font>
    <font>
      <b/>
      <sz val="12"/>
      <color theme="1"/>
      <name val="Arial"/>
      <family val="2"/>
    </font>
    <font>
      <sz val="11"/>
      <color theme="1"/>
      <name val="Calibri"/>
      <family val="2"/>
      <scheme val="minor"/>
    </font>
    <font>
      <b/>
      <sz val="14"/>
      <color theme="1"/>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5" fillId="0" borderId="0" applyFont="0" applyFill="0" applyBorder="0" applyAlignment="0" applyProtection="0"/>
  </cellStyleXfs>
  <cellXfs count="142">
    <xf numFmtId="0" fontId="0" fillId="0" borderId="0" xfId="0"/>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1"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3" fillId="2" borderId="1" xfId="0" applyFont="1" applyFill="1" applyBorder="1" applyAlignment="1" applyProtection="1">
      <alignment horizontal="justify" vertical="center" wrapText="1"/>
      <protection locked="0"/>
    </xf>
    <xf numFmtId="3" fontId="1" fillId="0" borderId="1" xfId="0" applyNumberFormat="1" applyFont="1" applyBorder="1" applyAlignment="1" applyProtection="1">
      <alignment vertical="center"/>
      <protection locked="0"/>
    </xf>
    <xf numFmtId="49" fontId="4" fillId="2" borderId="1" xfId="0" applyNumberFormat="1"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3" fontId="2" fillId="2" borderId="1" xfId="0" applyNumberFormat="1" applyFont="1" applyFill="1" applyBorder="1" applyAlignment="1" applyProtection="1">
      <alignment vertical="center"/>
      <protection locked="0"/>
    </xf>
    <xf numFmtId="3" fontId="1" fillId="2" borderId="1" xfId="0" applyNumberFormat="1" applyFont="1" applyFill="1" applyBorder="1" applyAlignment="1" applyProtection="1">
      <alignment vertical="center"/>
      <protection locked="0"/>
    </xf>
    <xf numFmtId="0" fontId="2" fillId="0" borderId="1" xfId="0" applyFont="1" applyBorder="1" applyAlignment="1" applyProtection="1">
      <alignment horizontal="left" vertical="center" wrapText="1"/>
      <protection locked="0"/>
    </xf>
    <xf numFmtId="0" fontId="3" fillId="2" borderId="1" xfId="0" applyFont="1" applyFill="1" applyBorder="1" applyAlignment="1" applyProtection="1">
      <alignment horizontal="left" vertical="center"/>
      <protection locked="0"/>
    </xf>
    <xf numFmtId="0" fontId="1" fillId="3" borderId="0" xfId="0" applyFont="1" applyFill="1" applyAlignment="1" applyProtection="1">
      <alignment vertical="center"/>
      <protection locked="0"/>
    </xf>
    <xf numFmtId="0" fontId="9" fillId="0" borderId="1" xfId="0" applyFont="1" applyFill="1" applyBorder="1" applyAlignment="1" applyProtection="1">
      <alignment horizontal="left" vertical="center"/>
      <protection locked="0"/>
    </xf>
    <xf numFmtId="0" fontId="8" fillId="0" borderId="1" xfId="0" applyNumberFormat="1" applyFont="1" applyFill="1" applyBorder="1" applyAlignment="1" applyProtection="1">
      <alignment horizontal="justify" vertical="center" wrapText="1"/>
      <protection locked="0"/>
    </xf>
    <xf numFmtId="49" fontId="9" fillId="0" borderId="1" xfId="0" applyNumberFormat="1"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 xfId="0" applyNumberFormat="1" applyFont="1" applyFill="1" applyBorder="1" applyAlignment="1" applyProtection="1">
      <alignment horizontal="justify" vertical="center" wrapText="1"/>
      <protection locked="0"/>
    </xf>
    <xf numFmtId="0" fontId="10" fillId="0" borderId="0" xfId="0" applyFont="1" applyProtection="1">
      <protection locked="0"/>
    </xf>
    <xf numFmtId="3" fontId="2" fillId="0" borderId="1" xfId="0" applyNumberFormat="1" applyFont="1" applyBorder="1" applyAlignment="1" applyProtection="1">
      <alignment vertical="center"/>
      <protection locked="0"/>
    </xf>
    <xf numFmtId="0" fontId="2" fillId="0" borderId="0" xfId="0" applyFont="1" applyAlignment="1" applyProtection="1">
      <alignment vertical="center"/>
      <protection locked="0"/>
    </xf>
    <xf numFmtId="3" fontId="10" fillId="0" borderId="1" xfId="0" applyNumberFormat="1" applyFont="1" applyBorder="1" applyAlignment="1" applyProtection="1">
      <alignment vertical="center"/>
      <protection locked="0"/>
    </xf>
    <xf numFmtId="3" fontId="7" fillId="0" borderId="1" xfId="0" applyNumberFormat="1" applyFont="1" applyBorder="1" applyAlignment="1" applyProtection="1">
      <alignment vertical="center"/>
      <protection locked="0"/>
    </xf>
    <xf numFmtId="0" fontId="2" fillId="4" borderId="0" xfId="0" applyFont="1" applyFill="1" applyAlignment="1" applyProtection="1">
      <alignment vertical="center"/>
      <protection locked="0"/>
    </xf>
    <xf numFmtId="0" fontId="1" fillId="4" borderId="0" xfId="0" applyFont="1" applyFill="1" applyAlignment="1" applyProtection="1">
      <alignment vertical="center"/>
      <protection locked="0"/>
    </xf>
    <xf numFmtId="0" fontId="1" fillId="0" borderId="0" xfId="0" applyFont="1" applyAlignment="1" applyProtection="1">
      <alignment horizontal="center" vertical="center"/>
      <protection locked="0"/>
    </xf>
    <xf numFmtId="0" fontId="3" fillId="2" borderId="1" xfId="0" applyFont="1" applyFill="1" applyBorder="1" applyAlignment="1" applyProtection="1">
      <alignment horizontal="justify" vertical="center" wrapText="1"/>
    </xf>
    <xf numFmtId="49" fontId="3" fillId="2" borderId="1"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1" fillId="0" borderId="1" xfId="0" applyFont="1" applyBorder="1" applyAlignment="1" applyProtection="1">
      <alignment horizontal="justify" vertical="center" wrapText="1"/>
    </xf>
    <xf numFmtId="3"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3" fillId="2" borderId="1" xfId="0" applyFont="1" applyFill="1" applyBorder="1" applyAlignment="1" applyProtection="1">
      <alignment horizontal="center" vertical="center"/>
    </xf>
    <xf numFmtId="0" fontId="4" fillId="2" borderId="1" xfId="0" applyNumberFormat="1" applyFont="1" applyFill="1" applyBorder="1" applyAlignment="1" applyProtection="1">
      <alignment horizontal="justify" vertical="center" wrapText="1"/>
    </xf>
    <xf numFmtId="49" fontId="4"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49" fontId="3" fillId="2" borderId="1" xfId="0" applyNumberFormat="1" applyFont="1" applyFill="1" applyBorder="1" applyAlignment="1" applyProtection="1">
      <alignment horizontal="center" vertical="center"/>
    </xf>
    <xf numFmtId="49" fontId="4" fillId="0" borderId="1" xfId="0" applyNumberFormat="1" applyFont="1" applyBorder="1" applyAlignment="1" applyProtection="1">
      <alignment horizontal="center" vertical="center"/>
    </xf>
    <xf numFmtId="0" fontId="4" fillId="0" borderId="1" xfId="0" applyFont="1" applyBorder="1" applyAlignment="1" applyProtection="1">
      <alignment horizontal="center" vertical="center"/>
    </xf>
    <xf numFmtId="0" fontId="4" fillId="0" borderId="1" xfId="0" applyNumberFormat="1" applyFont="1" applyFill="1" applyBorder="1" applyAlignment="1" applyProtection="1">
      <alignment horizontal="justify" vertical="center" wrapText="1"/>
    </xf>
    <xf numFmtId="0" fontId="3" fillId="0"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left" vertical="center" wrapText="1"/>
    </xf>
    <xf numFmtId="0" fontId="3" fillId="2" borderId="1" xfId="0" applyFont="1" applyFill="1" applyBorder="1" applyAlignment="1" applyProtection="1">
      <alignment vertical="center" wrapText="1"/>
    </xf>
    <xf numFmtId="49" fontId="8" fillId="2" borderId="1" xfId="0" applyNumberFormat="1"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left" vertical="center"/>
    </xf>
    <xf numFmtId="0" fontId="4" fillId="2" borderId="1" xfId="0" applyFont="1" applyFill="1" applyBorder="1" applyAlignment="1" applyProtection="1">
      <alignment horizontal="justify" vertical="center" wrapText="1"/>
    </xf>
    <xf numFmtId="0" fontId="4" fillId="2" borderId="1" xfId="0" applyFont="1" applyFill="1" applyBorder="1" applyAlignment="1" applyProtection="1">
      <alignment horizontal="left" vertical="center"/>
    </xf>
    <xf numFmtId="37" fontId="4" fillId="2"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left" vertical="center"/>
    </xf>
    <xf numFmtId="49" fontId="4"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9" fillId="2" borderId="1" xfId="0" applyFont="1" applyFill="1" applyBorder="1" applyAlignment="1" applyProtection="1">
      <alignment horizontal="left" vertical="center"/>
    </xf>
    <xf numFmtId="49" fontId="9" fillId="2" borderId="1" xfId="0" applyNumberFormat="1"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1" fontId="3" fillId="2" borderId="1" xfId="0" applyNumberFormat="1" applyFont="1" applyFill="1" applyBorder="1" applyAlignment="1" applyProtection="1">
      <alignment horizontal="justify" vertical="center" wrapText="1"/>
    </xf>
    <xf numFmtId="0" fontId="4" fillId="0" borderId="1" xfId="0" applyFont="1" applyBorder="1" applyAlignment="1" applyProtection="1">
      <alignment horizontal="justify" vertical="center" wrapText="1"/>
    </xf>
    <xf numFmtId="0" fontId="8" fillId="2" borderId="1" xfId="0" applyFont="1" applyFill="1" applyBorder="1" applyAlignment="1" applyProtection="1">
      <alignment horizontal="left" vertical="center"/>
    </xf>
    <xf numFmtId="0" fontId="3" fillId="2" borderId="1" xfId="0" applyFont="1" applyFill="1" applyBorder="1" applyAlignment="1" applyProtection="1">
      <alignment horizontal="left" vertical="center" wrapText="1"/>
    </xf>
    <xf numFmtId="49" fontId="9" fillId="0" borderId="1" xfId="0" applyNumberFormat="1" applyFont="1" applyBorder="1" applyAlignment="1" applyProtection="1">
      <alignment horizontal="center" vertical="center"/>
    </xf>
    <xf numFmtId="0" fontId="9" fillId="0" borderId="1" xfId="0" applyFont="1" applyBorder="1" applyAlignment="1" applyProtection="1">
      <alignment horizontal="center" vertical="center"/>
    </xf>
    <xf numFmtId="0" fontId="5" fillId="2" borderId="1" xfId="0" applyNumberFormat="1" applyFont="1" applyFill="1" applyBorder="1" applyAlignment="1" applyProtection="1">
      <alignment horizontal="justify" vertical="center" wrapText="1"/>
    </xf>
    <xf numFmtId="37" fontId="9" fillId="0" borderId="1" xfId="0" applyNumberFormat="1" applyFont="1" applyFill="1" applyBorder="1" applyAlignment="1" applyProtection="1">
      <alignment horizontal="center" vertical="center" wrapText="1"/>
    </xf>
    <xf numFmtId="0" fontId="9" fillId="0" borderId="1" xfId="0" applyFont="1" applyBorder="1" applyAlignment="1" applyProtection="1">
      <alignment horizontal="left" vertical="center"/>
    </xf>
    <xf numFmtId="0" fontId="4" fillId="0" borderId="1"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center" vertical="center" wrapText="1"/>
    </xf>
    <xf numFmtId="0" fontId="8" fillId="0" borderId="1" xfId="0" applyFont="1" applyBorder="1" applyAlignment="1" applyProtection="1">
      <alignment horizontal="center" vertical="center"/>
    </xf>
    <xf numFmtId="0" fontId="9" fillId="0" borderId="1" xfId="0" applyNumberFormat="1" applyFont="1" applyFill="1" applyBorder="1" applyAlignment="1" applyProtection="1">
      <alignment horizontal="center" vertical="center" wrapText="1"/>
    </xf>
    <xf numFmtId="0" fontId="0" fillId="0" borderId="0" xfId="0" applyProtection="1">
      <protection locked="0"/>
    </xf>
    <xf numFmtId="3" fontId="1" fillId="0" borderId="0" xfId="0" applyNumberFormat="1" applyFont="1" applyAlignment="1" applyProtection="1">
      <alignment vertical="center"/>
      <protection locked="0"/>
    </xf>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3" fontId="14" fillId="0" borderId="1" xfId="0" applyNumberFormat="1" applyFont="1" applyBorder="1" applyAlignment="1" applyProtection="1">
      <alignment vertical="center"/>
      <protection locked="0"/>
    </xf>
    <xf numFmtId="0" fontId="14" fillId="0" borderId="1" xfId="0" applyFont="1" applyBorder="1" applyAlignment="1" applyProtection="1">
      <alignment horizontal="center" vertical="center" wrapText="1"/>
    </xf>
    <xf numFmtId="3" fontId="1" fillId="0" borderId="0" xfId="0" applyNumberFormat="1" applyFont="1" applyAlignment="1" applyProtection="1">
      <alignment horizontal="center" vertical="center" wrapText="1"/>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justify" vertical="center" wrapText="1"/>
    </xf>
    <xf numFmtId="0" fontId="2" fillId="5" borderId="1" xfId="0" applyFont="1" applyFill="1" applyBorder="1" applyAlignment="1" applyProtection="1">
      <alignment horizontal="center" vertical="center" wrapText="1"/>
    </xf>
    <xf numFmtId="3" fontId="1" fillId="5" borderId="1" xfId="0" applyNumberFormat="1" applyFont="1" applyFill="1" applyBorder="1" applyAlignment="1" applyProtection="1">
      <alignment vertical="center"/>
      <protection locked="0"/>
    </xf>
    <xf numFmtId="3" fontId="2" fillId="5" borderId="1" xfId="0" applyNumberFormat="1" applyFont="1" applyFill="1" applyBorder="1" applyAlignment="1" applyProtection="1">
      <alignment vertical="center"/>
      <protection locked="0"/>
    </xf>
    <xf numFmtId="0" fontId="2" fillId="5" borderId="1" xfId="0" applyFont="1" applyFill="1" applyBorder="1" applyAlignment="1" applyProtection="1">
      <alignment horizontal="center" vertical="center" wrapText="1"/>
      <protection locked="0"/>
    </xf>
    <xf numFmtId="49" fontId="9" fillId="5" borderId="1" xfId="0" applyNumberFormat="1" applyFont="1" applyFill="1" applyBorder="1" applyAlignment="1" applyProtection="1">
      <alignment horizontal="center" vertical="center"/>
      <protection locked="0"/>
    </xf>
    <xf numFmtId="0" fontId="9" fillId="5" borderId="1" xfId="0" applyFont="1" applyFill="1" applyBorder="1" applyAlignment="1" applyProtection="1">
      <alignment horizontal="center" vertical="center"/>
      <protection locked="0"/>
    </xf>
    <xf numFmtId="49" fontId="4" fillId="5" borderId="1" xfId="0" applyNumberFormat="1"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locked="0"/>
    </xf>
    <xf numFmtId="0" fontId="3" fillId="5" borderId="1" xfId="0" applyFont="1" applyFill="1" applyBorder="1" applyAlignment="1" applyProtection="1">
      <alignment horizontal="left" vertical="center"/>
      <protection locked="0"/>
    </xf>
    <xf numFmtId="0" fontId="3" fillId="5" borderId="1" xfId="0" applyFont="1" applyFill="1" applyBorder="1" applyAlignment="1" applyProtection="1">
      <alignment horizontal="justify" vertical="center" wrapText="1"/>
      <protection locked="0"/>
    </xf>
    <xf numFmtId="3" fontId="10" fillId="5" borderId="1" xfId="0" applyNumberFormat="1" applyFont="1" applyFill="1" applyBorder="1" applyAlignment="1" applyProtection="1">
      <alignment vertical="center"/>
      <protection locked="0"/>
    </xf>
    <xf numFmtId="3" fontId="7" fillId="5" borderId="1" xfId="0" applyNumberFormat="1" applyFont="1" applyFill="1" applyBorder="1" applyAlignment="1" applyProtection="1">
      <alignment vertical="center"/>
      <protection locked="0"/>
    </xf>
    <xf numFmtId="0" fontId="1" fillId="5" borderId="0" xfId="0" applyFont="1" applyFill="1" applyAlignment="1" applyProtection="1">
      <alignment vertical="center"/>
      <protection locked="0"/>
    </xf>
    <xf numFmtId="164" fontId="0" fillId="0" borderId="0" xfId="1" applyNumberFormat="1" applyFont="1" applyProtection="1">
      <protection locked="0"/>
    </xf>
    <xf numFmtId="164" fontId="0" fillId="0" borderId="0" xfId="0" applyNumberFormat="1" applyProtection="1">
      <protection locked="0"/>
    </xf>
    <xf numFmtId="43" fontId="0" fillId="0" borderId="0" xfId="0" applyNumberFormat="1" applyProtection="1">
      <protection locked="0"/>
    </xf>
    <xf numFmtId="164" fontId="1" fillId="0" borderId="0" xfId="1" applyNumberFormat="1" applyFont="1" applyAlignment="1" applyProtection="1">
      <alignment vertical="center"/>
      <protection locked="0"/>
    </xf>
    <xf numFmtId="0" fontId="1" fillId="0" borderId="0" xfId="0" applyFont="1" applyAlignment="1" applyProtection="1">
      <alignment horizontal="right" vertical="center" wrapText="1"/>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165" fontId="0" fillId="0" borderId="0" xfId="0" applyNumberFormat="1" applyProtection="1">
      <protection locked="0"/>
    </xf>
    <xf numFmtId="164" fontId="1" fillId="0" borderId="0" xfId="1" applyNumberFormat="1" applyFont="1" applyAlignment="1" applyProtection="1">
      <alignment horizontal="center" vertical="center" wrapText="1"/>
      <protection locked="0"/>
    </xf>
    <xf numFmtId="43" fontId="1" fillId="0" borderId="0" xfId="0" applyNumberFormat="1" applyFont="1" applyAlignment="1" applyProtection="1">
      <alignment vertical="center"/>
      <protection locked="0"/>
    </xf>
    <xf numFmtId="3" fontId="16" fillId="2" borderId="1" xfId="0" applyNumberFormat="1" applyFont="1" applyFill="1" applyBorder="1" applyAlignment="1" applyProtection="1">
      <alignment vertical="center"/>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0" fontId="2" fillId="0" borderId="0" xfId="0" applyFont="1" applyBorder="1" applyAlignment="1" applyProtection="1">
      <alignment horizontal="center" vertical="center" wrapText="1"/>
    </xf>
    <xf numFmtId="0" fontId="11" fillId="0" borderId="0" xfId="0" applyFont="1" applyBorder="1" applyAlignment="1" applyProtection="1">
      <alignment horizontal="left" vertical="center" wrapText="1"/>
      <protection locked="0"/>
    </xf>
    <xf numFmtId="3" fontId="1" fillId="0" borderId="0" xfId="0" applyNumberFormat="1" applyFont="1" applyBorder="1" applyAlignment="1" applyProtection="1">
      <alignment vertical="center"/>
      <protection locked="0"/>
    </xf>
    <xf numFmtId="3" fontId="2" fillId="2" borderId="0" xfId="0" applyNumberFormat="1" applyFont="1" applyFill="1" applyBorder="1" applyAlignment="1" applyProtection="1">
      <alignment vertical="center"/>
      <protection locked="0"/>
    </xf>
    <xf numFmtId="3" fontId="1" fillId="2" borderId="0" xfId="0" applyNumberFormat="1" applyFont="1" applyFill="1" applyBorder="1" applyAlignment="1" applyProtection="1">
      <alignment vertical="center"/>
      <protection locked="0"/>
    </xf>
    <xf numFmtId="0" fontId="6" fillId="0" borderId="0" xfId="0" applyFont="1" applyBorder="1" applyAlignment="1" applyProtection="1">
      <alignment horizontal="left" vertical="center" wrapText="1"/>
      <protection locked="0"/>
    </xf>
    <xf numFmtId="0" fontId="2" fillId="0" borderId="0" xfId="0" applyFont="1" applyBorder="1" applyAlignment="1" applyProtection="1">
      <alignment horizontal="left" vertical="center" wrapText="1"/>
      <protection locked="0"/>
    </xf>
    <xf numFmtId="0" fontId="2" fillId="0" borderId="0" xfId="0" applyFont="1" applyBorder="1" applyAlignment="1" applyProtection="1">
      <alignment horizontal="center" vertical="center" wrapText="1"/>
      <protection locked="0"/>
    </xf>
    <xf numFmtId="0" fontId="9" fillId="0" borderId="0" xfId="0" applyFont="1" applyFill="1" applyBorder="1" applyAlignment="1" applyProtection="1">
      <alignment horizontal="left" vertical="center"/>
      <protection locked="0"/>
    </xf>
    <xf numFmtId="49" fontId="4" fillId="2" borderId="0" xfId="0" applyNumberFormat="1" applyFont="1" applyFill="1" applyBorder="1" applyAlignment="1" applyProtection="1">
      <alignment horizontal="center" vertical="center"/>
      <protection locked="0"/>
    </xf>
    <xf numFmtId="0" fontId="3" fillId="0" borderId="0" xfId="0" applyNumberFormat="1" applyFont="1" applyFill="1" applyBorder="1" applyAlignment="1" applyProtection="1">
      <alignment horizontal="left" vertical="center" wrapText="1"/>
      <protection locked="0"/>
    </xf>
    <xf numFmtId="3" fontId="2" fillId="0" borderId="0" xfId="0" applyNumberFormat="1" applyFont="1" applyBorder="1" applyAlignment="1" applyProtection="1">
      <alignment vertical="center"/>
      <protection locked="0"/>
    </xf>
    <xf numFmtId="0" fontId="3" fillId="2" borderId="0" xfId="0" applyFont="1" applyFill="1" applyBorder="1" applyAlignment="1" applyProtection="1">
      <alignment horizontal="left" vertical="center"/>
      <protection locked="0"/>
    </xf>
    <xf numFmtId="3" fontId="10" fillId="0" borderId="0" xfId="0" applyNumberFormat="1" applyFont="1" applyBorder="1" applyAlignment="1" applyProtection="1">
      <alignment vertical="center"/>
      <protection locked="0"/>
    </xf>
    <xf numFmtId="3" fontId="7" fillId="0" borderId="0" xfId="0" applyNumberFormat="1" applyFont="1" applyBorder="1" applyAlignment="1" applyProtection="1">
      <alignment vertical="center"/>
      <protection locked="0"/>
    </xf>
    <xf numFmtId="3" fontId="16" fillId="2" borderId="0" xfId="0" applyNumberFormat="1" applyFont="1" applyFill="1" applyBorder="1" applyAlignment="1" applyProtection="1">
      <alignment vertical="center"/>
      <protection locked="0"/>
    </xf>
    <xf numFmtId="0" fontId="2" fillId="0" borderId="2" xfId="0" applyFont="1" applyBorder="1" applyAlignment="1" applyProtection="1">
      <alignment horizontal="center" vertical="center"/>
    </xf>
    <xf numFmtId="0" fontId="2" fillId="0" borderId="1" xfId="0" applyFont="1" applyBorder="1" applyAlignment="1" applyProtection="1">
      <alignment horizontal="center" vertical="center"/>
    </xf>
    <xf numFmtId="3" fontId="2" fillId="2" borderId="1" xfId="0" applyNumberFormat="1" applyFont="1" applyFill="1" applyBorder="1" applyAlignment="1" applyProtection="1">
      <alignment horizontal="center" vertical="center"/>
    </xf>
    <xf numFmtId="0" fontId="11" fillId="0" borderId="1" xfId="0" applyFont="1" applyBorder="1" applyAlignment="1" applyProtection="1">
      <alignment horizontal="left" vertical="center" wrapText="1"/>
      <protection locked="0"/>
    </xf>
    <xf numFmtId="0" fontId="3" fillId="0" borderId="1" xfId="0" applyNumberFormat="1" applyFont="1" applyFill="1" applyBorder="1" applyAlignment="1" applyProtection="1">
      <alignment horizontal="left" vertical="center" wrapText="1"/>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0" fontId="2" fillId="5" borderId="1" xfId="0" applyFont="1" applyFill="1" applyBorder="1" applyAlignment="1" applyProtection="1">
      <alignment horizontal="center" vertical="center" wrapText="1"/>
    </xf>
    <xf numFmtId="0" fontId="2" fillId="0" borderId="3" xfId="0" applyFont="1" applyBorder="1" applyAlignment="1" applyProtection="1">
      <alignment horizontal="right" vertical="center"/>
    </xf>
    <xf numFmtId="0" fontId="2" fillId="0" borderId="4" xfId="0" applyFont="1" applyBorder="1" applyAlignment="1" applyProtection="1">
      <alignment horizontal="right" vertical="center"/>
    </xf>
    <xf numFmtId="0" fontId="2" fillId="0" borderId="5" xfId="0" applyFont="1" applyBorder="1" applyAlignment="1" applyProtection="1">
      <alignment horizontal="righ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
  <sheetViews>
    <sheetView view="pageBreakPreview" zoomScaleNormal="100" zoomScaleSheetLayoutView="100" workbookViewId="0">
      <selection activeCell="E13" sqref="E13"/>
    </sheetView>
  </sheetViews>
  <sheetFormatPr defaultColWidth="9.140625" defaultRowHeight="15" x14ac:dyDescent="0.25"/>
  <cols>
    <col min="1" max="1" width="8.5703125" style="4" customWidth="1"/>
    <col min="2" max="2" width="44.5703125" style="5" customWidth="1"/>
    <col min="3" max="3" width="30.85546875" style="4" customWidth="1"/>
    <col min="4" max="16384" width="9.140625" style="76"/>
  </cols>
  <sheetData>
    <row r="1" spans="1:3" ht="36.75" customHeight="1" x14ac:dyDescent="0.25">
      <c r="A1" s="130" t="s">
        <v>126</v>
      </c>
      <c r="B1" s="130"/>
      <c r="C1" s="130"/>
    </row>
    <row r="2" spans="1:3" ht="35.25" customHeight="1" x14ac:dyDescent="0.25">
      <c r="A2" s="1" t="s">
        <v>130</v>
      </c>
      <c r="B2" s="2" t="s">
        <v>127</v>
      </c>
      <c r="C2" s="1" t="s">
        <v>128</v>
      </c>
    </row>
    <row r="3" spans="1:3" ht="24.95" customHeight="1" x14ac:dyDescent="0.25">
      <c r="A3" s="3">
        <v>230010</v>
      </c>
      <c r="B3" s="3" t="s">
        <v>15</v>
      </c>
      <c r="C3" s="9">
        <f>'boq hvac '!I6+'boq hvac '!I8+'boq hvac '!I12+'boq hvac '!I14+'boq hvac '!I16+'boq hvac '!I18+'boq hvac '!I20+'boq hvac '!I24+'boq hvac '!I25+'boq hvac '!I26+'boq hvac '!I27</f>
        <v>1045000</v>
      </c>
    </row>
    <row r="4" spans="1:3" ht="30" x14ac:dyDescent="0.25">
      <c r="A4" s="3">
        <v>230100</v>
      </c>
      <c r="B4" s="3" t="s">
        <v>18</v>
      </c>
      <c r="C4" s="9">
        <f>'boq hvac '!I33</f>
        <v>90000</v>
      </c>
    </row>
    <row r="5" spans="1:3" ht="24.95" customHeight="1" x14ac:dyDescent="0.25">
      <c r="A5" s="3">
        <v>230500</v>
      </c>
      <c r="B5" s="3" t="s">
        <v>131</v>
      </c>
      <c r="C5" s="9">
        <f>'boq hvac '!I37+'boq hvac '!I39+'boq hvac '!I43+'boq hvac '!I44+'boq hvac '!I45+'boq hvac '!I46+'boq hvac '!I47+'boq hvac '!I49+'boq hvac '!I50+'boq hvac '!I56+'boq hvac '!I58+'boq hvac '!I61+'boq hvac '!I63+'boq hvac '!I65+'boq hvac '!I67+'boq hvac '!I69+'boq hvac '!I72+'boq hvac '!I74+'boq hvac '!I76+'boq hvac '!I78+'boq hvac '!I81+'boq hvac '!I82+'boq hvac '!I83+'boq hvac '!I85+'boq hvac '!I87+'boq hvac '!I89-61800</f>
        <v>5292500</v>
      </c>
    </row>
    <row r="6" spans="1:3" ht="24.95" customHeight="1" x14ac:dyDescent="0.25">
      <c r="A6" s="3">
        <v>230700</v>
      </c>
      <c r="B6" s="3" t="s">
        <v>132</v>
      </c>
      <c r="C6" s="9">
        <f>'boq hvac '!I94+'boq hvac '!I96+'boq hvac '!I97+'boq hvac '!I98+'boq hvac '!I100+'boq hvac '!I103</f>
        <v>884450</v>
      </c>
    </row>
    <row r="7" spans="1:3" ht="24.95" customHeight="1" x14ac:dyDescent="0.25">
      <c r="A7" s="3">
        <v>230800</v>
      </c>
      <c r="B7" s="3" t="s">
        <v>133</v>
      </c>
      <c r="C7" s="9">
        <f>'boq hvac '!I106</f>
        <v>150000</v>
      </c>
    </row>
    <row r="8" spans="1:3" ht="24.95" customHeight="1" x14ac:dyDescent="0.25">
      <c r="A8" s="66">
        <v>230933</v>
      </c>
      <c r="B8" s="66" t="s">
        <v>151</v>
      </c>
      <c r="C8" s="9">
        <f>'boq hvac '!I108</f>
        <v>2300000</v>
      </c>
    </row>
    <row r="9" spans="1:3" ht="24.95" customHeight="1" x14ac:dyDescent="0.25">
      <c r="A9" s="3">
        <v>232100</v>
      </c>
      <c r="B9" s="3" t="s">
        <v>134</v>
      </c>
      <c r="C9" s="9">
        <f>'boq hvac '!I112+'boq hvac '!I113+'boq hvac '!I114+'boq hvac '!I115+'boq hvac '!I123+'boq hvac '!I124+'boq hvac '!I126+'boq hvac '!I126</f>
        <v>1385440</v>
      </c>
    </row>
    <row r="10" spans="1:3" ht="24.95" customHeight="1" x14ac:dyDescent="0.25">
      <c r="A10" s="3">
        <v>233100</v>
      </c>
      <c r="B10" s="3" t="s">
        <v>94</v>
      </c>
      <c r="C10" s="9">
        <f>'boq hvac '!I130+'boq hvac '!I132+'boq hvac '!I134+'boq hvac '!I137</f>
        <v>545500</v>
      </c>
    </row>
    <row r="11" spans="1:3" ht="24.95" customHeight="1" x14ac:dyDescent="0.25">
      <c r="A11" s="53">
        <v>233700</v>
      </c>
      <c r="B11" s="30" t="s">
        <v>106</v>
      </c>
      <c r="C11" s="9">
        <f>'boq hvac '!I142+'boq hvac '!I144</f>
        <v>93700</v>
      </c>
    </row>
    <row r="12" spans="1:3" ht="24.95" customHeight="1" x14ac:dyDescent="0.25">
      <c r="A12" s="3">
        <v>236400</v>
      </c>
      <c r="B12" s="3" t="s">
        <v>135</v>
      </c>
      <c r="C12" s="9">
        <f>'boq hvac '!I146+'boq hvac '!I147</f>
        <v>2755000</v>
      </c>
    </row>
    <row r="13" spans="1:3" ht="24.95" customHeight="1" x14ac:dyDescent="0.25">
      <c r="A13" s="53">
        <v>238219</v>
      </c>
      <c r="B13" s="45" t="s">
        <v>93</v>
      </c>
      <c r="C13" s="9">
        <f>'boq hvac '!I149</f>
        <v>6415500</v>
      </c>
    </row>
    <row r="14" spans="1:3" ht="24.95" customHeight="1" x14ac:dyDescent="0.25">
      <c r="A14" s="3"/>
      <c r="B14" s="2" t="s">
        <v>129</v>
      </c>
      <c r="C14" s="9">
        <f>SUM(C3:C13)</f>
        <v>20957090</v>
      </c>
    </row>
    <row r="15" spans="1:3" ht="24.95" customHeight="1" x14ac:dyDescent="0.25"/>
  </sheetData>
  <sheetProtection algorithmName="SHA-512" hashValue="TQzFZ+EGEv9Wtc+mAOV8b7uWEGkihGu3o6WCw1dzQgSw3Dd8ZqHjkyCPLfb0ghg7w1awXAPk38VevhQfvK5wpw==" saltValue="M9uBvJr9BhKxLytdJaDkpg==" spinCount="100000" sheet="1" objects="1" scenarios="1"/>
  <mergeCells count="1">
    <mergeCell ref="A1:C1"/>
  </mergeCells>
  <pageMargins left="0.7" right="0.7" top="0.75" bottom="0.75" header="0.3" footer="0.3"/>
  <pageSetup orientation="portrait" r:id="rId1"/>
  <headerFooter>
    <oddHeader>&amp;L&amp;"-,Bold"20/23/TF</oddHeader>
    <oddFooter>&amp;CY.H. ASSOCIATES CONSULTING ENGINEERS</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abSelected="1" view="pageBreakPreview" topLeftCell="A143" zoomScaleNormal="115" zoomScaleSheetLayoutView="100" workbookViewId="0">
      <selection activeCell="J152" sqref="J152"/>
    </sheetView>
  </sheetViews>
  <sheetFormatPr defaultColWidth="9.140625" defaultRowHeight="14.25" x14ac:dyDescent="0.25"/>
  <cols>
    <col min="1" max="1" width="10.42578125" style="4" customWidth="1"/>
    <col min="2" max="2" width="34.85546875" style="5" customWidth="1"/>
    <col min="3" max="4" width="6.140625" style="29" customWidth="1"/>
    <col min="5" max="9" width="15.7109375" style="4" customWidth="1"/>
    <col min="10" max="11" width="9.140625" style="4"/>
    <col min="12" max="12" width="11.28515625" style="4" bestFit="1" customWidth="1"/>
    <col min="13" max="16384" width="9.140625" style="4"/>
  </cols>
  <sheetData>
    <row r="1" spans="1:12" s="6" customFormat="1" ht="25.5" customHeight="1" x14ac:dyDescent="0.25">
      <c r="A1" s="135" t="s">
        <v>0</v>
      </c>
      <c r="B1" s="135" t="s">
        <v>1</v>
      </c>
      <c r="C1" s="135" t="s">
        <v>8</v>
      </c>
      <c r="D1" s="135" t="s">
        <v>2</v>
      </c>
      <c r="E1" s="135" t="s">
        <v>3</v>
      </c>
      <c r="F1" s="135"/>
      <c r="G1" s="135" t="s">
        <v>4</v>
      </c>
      <c r="H1" s="135"/>
      <c r="I1" s="135" t="s">
        <v>6</v>
      </c>
    </row>
    <row r="2" spans="1:12" s="6" customFormat="1" ht="20.25" customHeight="1" x14ac:dyDescent="0.25">
      <c r="A2" s="135"/>
      <c r="B2" s="135"/>
      <c r="C2" s="135"/>
      <c r="D2" s="135"/>
      <c r="E2" s="2" t="s">
        <v>5</v>
      </c>
      <c r="F2" s="2" t="s">
        <v>46</v>
      </c>
      <c r="G2" s="2" t="s">
        <v>5</v>
      </c>
      <c r="H2" s="2" t="s">
        <v>46</v>
      </c>
      <c r="I2" s="135"/>
    </row>
    <row r="3" spans="1:12" s="6" customFormat="1" ht="18" customHeight="1" x14ac:dyDescent="0.25">
      <c r="A3" s="2">
        <v>1</v>
      </c>
      <c r="B3" s="2">
        <v>2</v>
      </c>
      <c r="C3" s="2">
        <v>3</v>
      </c>
      <c r="D3" s="2">
        <v>4</v>
      </c>
      <c r="E3" s="2">
        <v>5</v>
      </c>
      <c r="F3" s="2">
        <v>6</v>
      </c>
      <c r="G3" s="2">
        <v>7</v>
      </c>
      <c r="H3" s="2">
        <v>8</v>
      </c>
      <c r="I3" s="2">
        <v>9</v>
      </c>
    </row>
    <row r="4" spans="1:12" s="6" customFormat="1" ht="24.95" customHeight="1" x14ac:dyDescent="0.25">
      <c r="A4" s="133" t="s">
        <v>114</v>
      </c>
      <c r="B4" s="133"/>
      <c r="C4" s="133"/>
      <c r="D4" s="133"/>
      <c r="E4" s="133"/>
      <c r="F4" s="133"/>
      <c r="G4" s="133"/>
      <c r="H4" s="133"/>
      <c r="I4" s="133"/>
    </row>
    <row r="5" spans="1:12" s="6" customFormat="1" ht="24.95" customHeight="1" x14ac:dyDescent="0.25">
      <c r="A5" s="2">
        <v>1</v>
      </c>
      <c r="B5" s="30" t="s">
        <v>77</v>
      </c>
      <c r="C5" s="31"/>
      <c r="D5" s="32"/>
      <c r="E5" s="9"/>
      <c r="F5" s="9"/>
      <c r="G5" s="9"/>
      <c r="H5" s="9"/>
      <c r="I5" s="9"/>
    </row>
    <row r="6" spans="1:12" s="6" customFormat="1" ht="28.5" x14ac:dyDescent="0.25">
      <c r="A6" s="2" t="s">
        <v>9</v>
      </c>
      <c r="B6" s="33" t="s">
        <v>115</v>
      </c>
      <c r="C6" s="34">
        <v>1</v>
      </c>
      <c r="D6" s="35" t="s">
        <v>116</v>
      </c>
      <c r="E6" s="9">
        <v>0</v>
      </c>
      <c r="F6" s="9">
        <v>25000</v>
      </c>
      <c r="G6" s="9">
        <f>E6*C6</f>
        <v>0</v>
      </c>
      <c r="H6" s="9">
        <f>F6*C6</f>
        <v>25000</v>
      </c>
      <c r="I6" s="9">
        <f>H6+G6</f>
        <v>25000</v>
      </c>
    </row>
    <row r="7" spans="1:12" s="6" customFormat="1" ht="30" x14ac:dyDescent="0.25">
      <c r="A7" s="2">
        <v>2</v>
      </c>
      <c r="B7" s="30" t="s">
        <v>50</v>
      </c>
      <c r="C7" s="31"/>
      <c r="D7" s="32"/>
      <c r="E7" s="9"/>
      <c r="F7" s="9"/>
      <c r="G7" s="9"/>
      <c r="H7" s="9"/>
      <c r="I7" s="9"/>
      <c r="L7" s="84">
        <f>I6+I8+I12+I14+I16+I18+I20</f>
        <v>410000</v>
      </c>
    </row>
    <row r="8" spans="1:12" s="6" customFormat="1" ht="57" x14ac:dyDescent="0.25">
      <c r="A8" s="2" t="s">
        <v>9</v>
      </c>
      <c r="B8" s="33" t="s">
        <v>117</v>
      </c>
      <c r="C8" s="34">
        <v>1</v>
      </c>
      <c r="D8" s="35" t="s">
        <v>13</v>
      </c>
      <c r="E8" s="9">
        <v>0</v>
      </c>
      <c r="F8" s="9">
        <v>40000</v>
      </c>
      <c r="G8" s="9">
        <f>E8*C8</f>
        <v>0</v>
      </c>
      <c r="H8" s="9">
        <f>F8*C8</f>
        <v>40000</v>
      </c>
      <c r="I8" s="9">
        <f>H8+G8</f>
        <v>40000</v>
      </c>
    </row>
    <row r="9" spans="1:12" s="6" customFormat="1" ht="30" x14ac:dyDescent="0.25">
      <c r="A9" s="36">
        <v>3</v>
      </c>
      <c r="B9" s="30" t="s">
        <v>22</v>
      </c>
      <c r="C9" s="31"/>
      <c r="D9" s="32"/>
      <c r="E9" s="9"/>
      <c r="F9" s="9"/>
      <c r="G9" s="9"/>
      <c r="H9" s="9"/>
      <c r="I9" s="9"/>
    </row>
    <row r="10" spans="1:12" s="6" customFormat="1" ht="28.5" x14ac:dyDescent="0.25">
      <c r="A10" s="36" t="s">
        <v>9</v>
      </c>
      <c r="B10" s="37" t="s">
        <v>118</v>
      </c>
      <c r="C10" s="38"/>
      <c r="D10" s="39"/>
      <c r="E10" s="9"/>
      <c r="F10" s="9"/>
      <c r="G10" s="9"/>
      <c r="H10" s="9"/>
      <c r="I10" s="9"/>
    </row>
    <row r="11" spans="1:12" s="6" customFormat="1" ht="30" x14ac:dyDescent="0.25">
      <c r="A11" s="36">
        <v>4</v>
      </c>
      <c r="B11" s="30" t="s">
        <v>30</v>
      </c>
      <c r="C11" s="40"/>
      <c r="D11" s="39"/>
      <c r="E11" s="9"/>
      <c r="F11" s="9"/>
      <c r="G11" s="9"/>
      <c r="H11" s="9"/>
      <c r="I11" s="9"/>
    </row>
    <row r="12" spans="1:12" s="6" customFormat="1" ht="57" x14ac:dyDescent="0.25">
      <c r="A12" s="39"/>
      <c r="B12" s="37" t="s">
        <v>119</v>
      </c>
      <c r="C12" s="34">
        <v>1</v>
      </c>
      <c r="D12" s="35" t="s">
        <v>13</v>
      </c>
      <c r="E12" s="9">
        <v>0</v>
      </c>
      <c r="F12" s="9">
        <v>75000</v>
      </c>
      <c r="G12" s="9">
        <f>E12*C12</f>
        <v>0</v>
      </c>
      <c r="H12" s="9">
        <f>F12*C12</f>
        <v>75000</v>
      </c>
      <c r="I12" s="9">
        <f>H12+G12</f>
        <v>75000</v>
      </c>
    </row>
    <row r="13" spans="1:12" s="6" customFormat="1" ht="24.95" customHeight="1" x14ac:dyDescent="0.25">
      <c r="A13" s="36">
        <v>5</v>
      </c>
      <c r="B13" s="30" t="s">
        <v>120</v>
      </c>
      <c r="C13" s="41"/>
      <c r="D13" s="42"/>
      <c r="E13" s="9"/>
      <c r="F13" s="9"/>
      <c r="G13" s="9"/>
      <c r="H13" s="9"/>
      <c r="I13" s="9"/>
    </row>
    <row r="14" spans="1:12" s="6" customFormat="1" ht="28.5" x14ac:dyDescent="0.25">
      <c r="A14" s="39" t="s">
        <v>9</v>
      </c>
      <c r="B14" s="43" t="s">
        <v>121</v>
      </c>
      <c r="C14" s="34">
        <v>1</v>
      </c>
      <c r="D14" s="35" t="s">
        <v>13</v>
      </c>
      <c r="E14" s="9">
        <v>0</v>
      </c>
      <c r="F14" s="9">
        <v>100000</v>
      </c>
      <c r="G14" s="9">
        <f>E14*C14</f>
        <v>0</v>
      </c>
      <c r="H14" s="9">
        <f>F14*C14</f>
        <v>100000</v>
      </c>
      <c r="I14" s="9">
        <f>H14+G14</f>
        <v>100000</v>
      </c>
    </row>
    <row r="15" spans="1:12" s="6" customFormat="1" ht="24.95" customHeight="1" x14ac:dyDescent="0.25">
      <c r="A15" s="36">
        <v>6</v>
      </c>
      <c r="B15" s="44" t="s">
        <v>93</v>
      </c>
      <c r="C15" s="34"/>
      <c r="D15" s="35"/>
      <c r="E15" s="9"/>
      <c r="F15" s="9"/>
      <c r="G15" s="9"/>
      <c r="H15" s="9"/>
      <c r="I15" s="9"/>
    </row>
    <row r="16" spans="1:12" s="6" customFormat="1" ht="57" x14ac:dyDescent="0.25">
      <c r="A16" s="39"/>
      <c r="B16" s="43" t="s">
        <v>122</v>
      </c>
      <c r="C16" s="34">
        <v>42</v>
      </c>
      <c r="D16" s="39" t="s">
        <v>7</v>
      </c>
      <c r="E16" s="9">
        <v>0</v>
      </c>
      <c r="F16" s="9">
        <v>1500</v>
      </c>
      <c r="G16" s="9">
        <f>E16*C16</f>
        <v>0</v>
      </c>
      <c r="H16" s="9">
        <f>F16*C16</f>
        <v>63000</v>
      </c>
      <c r="I16" s="9">
        <f>H16+G16</f>
        <v>63000</v>
      </c>
    </row>
    <row r="17" spans="1:9" s="6" customFormat="1" ht="24.95" customHeight="1" x14ac:dyDescent="0.25">
      <c r="A17" s="36">
        <v>7</v>
      </c>
      <c r="B17" s="45" t="s">
        <v>123</v>
      </c>
      <c r="C17" s="46"/>
      <c r="D17" s="36"/>
      <c r="E17" s="12"/>
      <c r="F17" s="12"/>
      <c r="G17" s="12"/>
      <c r="H17" s="12"/>
      <c r="I17" s="12"/>
    </row>
    <row r="18" spans="1:9" s="6" customFormat="1" ht="28.5" x14ac:dyDescent="0.25">
      <c r="A18" s="39" t="s">
        <v>9</v>
      </c>
      <c r="B18" s="37" t="s">
        <v>143</v>
      </c>
      <c r="C18" s="47">
        <v>3</v>
      </c>
      <c r="D18" s="39" t="s">
        <v>7</v>
      </c>
      <c r="E18" s="9">
        <v>0</v>
      </c>
      <c r="F18" s="9">
        <v>25000</v>
      </c>
      <c r="G18" s="9">
        <f>E18*C18</f>
        <v>0</v>
      </c>
      <c r="H18" s="9">
        <f>F18*C18</f>
        <v>75000</v>
      </c>
      <c r="I18" s="9">
        <f>H18+G18</f>
        <v>75000</v>
      </c>
    </row>
    <row r="19" spans="1:9" s="6" customFormat="1" ht="24.95" customHeight="1" x14ac:dyDescent="0.25">
      <c r="A19" s="36">
        <v>8</v>
      </c>
      <c r="B19" s="45" t="s">
        <v>124</v>
      </c>
      <c r="C19" s="46"/>
      <c r="D19" s="36"/>
      <c r="E19" s="12"/>
      <c r="F19" s="12"/>
      <c r="G19" s="12"/>
      <c r="H19" s="12"/>
      <c r="I19" s="12"/>
    </row>
    <row r="20" spans="1:9" s="6" customFormat="1" ht="28.5" x14ac:dyDescent="0.25">
      <c r="A20" s="39" t="s">
        <v>9</v>
      </c>
      <c r="B20" s="37" t="s">
        <v>144</v>
      </c>
      <c r="C20" s="47">
        <v>4</v>
      </c>
      <c r="D20" s="39" t="s">
        <v>7</v>
      </c>
      <c r="E20" s="9">
        <v>0</v>
      </c>
      <c r="F20" s="9">
        <v>8000</v>
      </c>
      <c r="G20" s="9">
        <f>E20*C20</f>
        <v>0</v>
      </c>
      <c r="H20" s="9">
        <f>F20*C20</f>
        <v>32000</v>
      </c>
      <c r="I20" s="9">
        <f>H20+G20</f>
        <v>32000</v>
      </c>
    </row>
    <row r="21" spans="1:9" s="6" customFormat="1" ht="25.5" customHeight="1" x14ac:dyDescent="0.25">
      <c r="A21" s="132" t="s">
        <v>125</v>
      </c>
      <c r="B21" s="132"/>
      <c r="C21" s="132"/>
      <c r="D21" s="132"/>
      <c r="E21" s="13"/>
      <c r="F21" s="13"/>
      <c r="G21" s="13"/>
      <c r="H21" s="13"/>
      <c r="I21" s="13"/>
    </row>
    <row r="22" spans="1:9" s="6" customFormat="1" ht="30" customHeight="1" x14ac:dyDescent="0.25">
      <c r="A22" s="137" t="s">
        <v>141</v>
      </c>
      <c r="B22" s="137"/>
      <c r="C22" s="137"/>
      <c r="D22" s="137"/>
      <c r="E22" s="137"/>
      <c r="F22" s="137"/>
      <c r="G22" s="137"/>
      <c r="H22" s="137"/>
      <c r="I22" s="137"/>
    </row>
    <row r="23" spans="1:9" ht="24.95" customHeight="1" x14ac:dyDescent="0.25">
      <c r="A23" s="14">
        <v>230010</v>
      </c>
      <c r="B23" s="136" t="s">
        <v>15</v>
      </c>
      <c r="C23" s="136"/>
      <c r="D23" s="136"/>
      <c r="E23" s="136"/>
      <c r="F23" s="136"/>
      <c r="G23" s="136"/>
      <c r="H23" s="136"/>
      <c r="I23" s="136"/>
    </row>
    <row r="24" spans="1:9" ht="57" x14ac:dyDescent="0.25">
      <c r="A24" s="48" t="s">
        <v>9</v>
      </c>
      <c r="B24" s="33" t="s">
        <v>16</v>
      </c>
      <c r="C24" s="34">
        <v>1</v>
      </c>
      <c r="D24" s="35" t="s">
        <v>13</v>
      </c>
      <c r="E24" s="9">
        <v>0</v>
      </c>
      <c r="F24" s="9">
        <v>30000</v>
      </c>
      <c r="G24" s="9">
        <f t="shared" ref="G24:G27" si="0">E24*C24</f>
        <v>0</v>
      </c>
      <c r="H24" s="9">
        <f t="shared" ref="H24:H27" si="1">F24*C24</f>
        <v>30000</v>
      </c>
      <c r="I24" s="9">
        <f t="shared" ref="I24:I27" si="2">H24+G24</f>
        <v>30000</v>
      </c>
    </row>
    <row r="25" spans="1:9" ht="57" x14ac:dyDescent="0.25">
      <c r="A25" s="48" t="s">
        <v>10</v>
      </c>
      <c r="B25" s="33" t="s">
        <v>17</v>
      </c>
      <c r="C25" s="34">
        <v>1</v>
      </c>
      <c r="D25" s="35" t="s">
        <v>13</v>
      </c>
      <c r="E25" s="9">
        <v>0</v>
      </c>
      <c r="F25" s="9">
        <v>30000</v>
      </c>
      <c r="G25" s="9">
        <f t="shared" si="0"/>
        <v>0</v>
      </c>
      <c r="H25" s="9">
        <f t="shared" si="1"/>
        <v>30000</v>
      </c>
      <c r="I25" s="9">
        <f t="shared" si="2"/>
        <v>30000</v>
      </c>
    </row>
    <row r="26" spans="1:9" ht="57" x14ac:dyDescent="0.25">
      <c r="A26" s="48" t="s">
        <v>11</v>
      </c>
      <c r="B26" s="33" t="s">
        <v>76</v>
      </c>
      <c r="C26" s="34">
        <v>1</v>
      </c>
      <c r="D26" s="35" t="s">
        <v>13</v>
      </c>
      <c r="E26" s="9">
        <v>0</v>
      </c>
      <c r="F26" s="9">
        <v>200000</v>
      </c>
      <c r="G26" s="9">
        <f t="shared" si="0"/>
        <v>0</v>
      </c>
      <c r="H26" s="9">
        <f t="shared" si="1"/>
        <v>200000</v>
      </c>
      <c r="I26" s="9">
        <f t="shared" si="2"/>
        <v>200000</v>
      </c>
    </row>
    <row r="27" spans="1:9" ht="71.25" x14ac:dyDescent="0.25">
      <c r="A27" s="48" t="s">
        <v>74</v>
      </c>
      <c r="B27" s="33" t="s">
        <v>14</v>
      </c>
      <c r="C27" s="34">
        <v>1</v>
      </c>
      <c r="D27" s="35" t="s">
        <v>13</v>
      </c>
      <c r="E27" s="9">
        <v>300000</v>
      </c>
      <c r="F27" s="9">
        <v>75000</v>
      </c>
      <c r="G27" s="9">
        <f t="shared" si="0"/>
        <v>300000</v>
      </c>
      <c r="H27" s="9">
        <f t="shared" si="1"/>
        <v>75000</v>
      </c>
      <c r="I27" s="9">
        <f t="shared" si="2"/>
        <v>375000</v>
      </c>
    </row>
    <row r="28" spans="1:9" ht="185.25" x14ac:dyDescent="0.25">
      <c r="A28" s="35" t="s">
        <v>75</v>
      </c>
      <c r="B28" s="33" t="s">
        <v>12</v>
      </c>
      <c r="C28" s="34"/>
      <c r="D28" s="35"/>
      <c r="E28" s="9"/>
      <c r="F28" s="9"/>
      <c r="G28" s="9"/>
      <c r="H28" s="9"/>
      <c r="I28" s="9"/>
    </row>
    <row r="29" spans="1:9" ht="24.95" customHeight="1" x14ac:dyDescent="0.25">
      <c r="A29" s="48"/>
      <c r="B29" s="33"/>
      <c r="C29" s="34"/>
      <c r="D29" s="35"/>
      <c r="E29" s="9"/>
      <c r="F29" s="9"/>
      <c r="G29" s="9"/>
      <c r="H29" s="9"/>
      <c r="I29" s="9"/>
    </row>
    <row r="30" spans="1:9" ht="24.95" customHeight="1" x14ac:dyDescent="0.25">
      <c r="A30" s="48"/>
      <c r="B30" s="33"/>
      <c r="C30" s="34"/>
      <c r="D30" s="35"/>
      <c r="E30" s="9"/>
      <c r="F30" s="9"/>
      <c r="G30" s="9"/>
      <c r="H30" s="9"/>
      <c r="I30" s="9"/>
    </row>
    <row r="31" spans="1:9" ht="24.95" customHeight="1" x14ac:dyDescent="0.25">
      <c r="A31" s="14">
        <v>230100</v>
      </c>
      <c r="B31" s="136" t="s">
        <v>18</v>
      </c>
      <c r="C31" s="136"/>
      <c r="D31" s="136"/>
      <c r="E31" s="136"/>
      <c r="F31" s="136"/>
      <c r="G31" s="136"/>
      <c r="H31" s="136"/>
      <c r="I31" s="136"/>
    </row>
    <row r="32" spans="1:9" ht="28.5" x14ac:dyDescent="0.25">
      <c r="A32" s="49">
        <v>230113</v>
      </c>
      <c r="B32" s="33" t="s">
        <v>18</v>
      </c>
      <c r="C32" s="34"/>
      <c r="D32" s="35"/>
      <c r="E32" s="9"/>
      <c r="F32" s="9"/>
      <c r="G32" s="9"/>
      <c r="H32" s="9"/>
      <c r="I32" s="9"/>
    </row>
    <row r="33" spans="1:9" ht="35.1" customHeight="1" x14ac:dyDescent="0.25">
      <c r="A33" s="48" t="s">
        <v>9</v>
      </c>
      <c r="B33" s="33" t="s">
        <v>57</v>
      </c>
      <c r="C33" s="34">
        <v>1</v>
      </c>
      <c r="D33" s="35" t="s">
        <v>13</v>
      </c>
      <c r="E33" s="9">
        <v>0</v>
      </c>
      <c r="F33" s="9">
        <v>90000</v>
      </c>
      <c r="G33" s="9">
        <f t="shared" ref="G33:G34" si="3">E33*C33</f>
        <v>0</v>
      </c>
      <c r="H33" s="9">
        <f t="shared" ref="H33:H34" si="4">F33*C33</f>
        <v>90000</v>
      </c>
      <c r="I33" s="9">
        <f t="shared" ref="I33:I34" si="5">H33+G33</f>
        <v>90000</v>
      </c>
    </row>
    <row r="34" spans="1:9" ht="85.5" x14ac:dyDescent="0.25">
      <c r="A34" s="48" t="s">
        <v>10</v>
      </c>
      <c r="B34" s="33" t="s">
        <v>149</v>
      </c>
      <c r="C34" s="34">
        <v>1</v>
      </c>
      <c r="D34" s="35" t="s">
        <v>13</v>
      </c>
      <c r="E34" s="9">
        <v>0</v>
      </c>
      <c r="F34" s="9">
        <v>0</v>
      </c>
      <c r="G34" s="9">
        <f t="shared" si="3"/>
        <v>0</v>
      </c>
      <c r="H34" s="9">
        <f t="shared" si="4"/>
        <v>0</v>
      </c>
      <c r="I34" s="9">
        <f t="shared" si="5"/>
        <v>0</v>
      </c>
    </row>
    <row r="35" spans="1:9" ht="24.95" customHeight="1" x14ac:dyDescent="0.25">
      <c r="A35" s="14">
        <v>230500</v>
      </c>
      <c r="B35" s="136" t="s">
        <v>19</v>
      </c>
      <c r="C35" s="136"/>
      <c r="D35" s="136"/>
      <c r="E35" s="136"/>
      <c r="F35" s="136"/>
      <c r="G35" s="136"/>
      <c r="H35" s="136"/>
      <c r="I35" s="136"/>
    </row>
    <row r="36" spans="1:9" ht="24.95" customHeight="1" x14ac:dyDescent="0.25">
      <c r="A36" s="49">
        <v>230513.13</v>
      </c>
      <c r="B36" s="50" t="s">
        <v>77</v>
      </c>
      <c r="C36" s="51"/>
      <c r="D36" s="52"/>
      <c r="E36" s="7"/>
      <c r="F36" s="7"/>
      <c r="G36" s="7"/>
      <c r="H36" s="7"/>
      <c r="I36" s="7"/>
    </row>
    <row r="37" spans="1:9" ht="242.25" x14ac:dyDescent="0.25">
      <c r="A37" s="35" t="s">
        <v>9</v>
      </c>
      <c r="B37" s="33" t="s">
        <v>78</v>
      </c>
      <c r="C37" s="34">
        <v>1</v>
      </c>
      <c r="D37" s="35" t="s">
        <v>79</v>
      </c>
      <c r="E37" s="9">
        <v>1331000</v>
      </c>
      <c r="F37" s="9">
        <v>75000</v>
      </c>
      <c r="G37" s="9">
        <f>E37*C37</f>
        <v>1331000</v>
      </c>
      <c r="H37" s="9">
        <f>F37*C37</f>
        <v>75000</v>
      </c>
      <c r="I37" s="9">
        <f>H37+G37</f>
        <v>1406000</v>
      </c>
    </row>
    <row r="38" spans="1:9" ht="30" x14ac:dyDescent="0.25">
      <c r="A38" s="3">
        <v>230513.16</v>
      </c>
      <c r="B38" s="30" t="s">
        <v>50</v>
      </c>
      <c r="C38" s="31"/>
      <c r="D38" s="32"/>
      <c r="E38" s="9"/>
      <c r="F38" s="9"/>
      <c r="G38" s="9"/>
      <c r="H38" s="9"/>
      <c r="I38" s="9"/>
    </row>
    <row r="39" spans="1:9" ht="85.5" x14ac:dyDescent="0.25">
      <c r="A39" s="35" t="s">
        <v>9</v>
      </c>
      <c r="B39" s="33" t="s">
        <v>20</v>
      </c>
      <c r="C39" s="34">
        <v>1</v>
      </c>
      <c r="D39" s="35" t="s">
        <v>13</v>
      </c>
      <c r="E39" s="9">
        <v>980000</v>
      </c>
      <c r="F39" s="9">
        <v>165000</v>
      </c>
      <c r="G39" s="9">
        <f>E39*C39</f>
        <v>980000</v>
      </c>
      <c r="H39" s="9">
        <f>F39*C39</f>
        <v>165000</v>
      </c>
      <c r="I39" s="9">
        <f>H39+G39</f>
        <v>1145000</v>
      </c>
    </row>
    <row r="40" spans="1:9" ht="30" x14ac:dyDescent="0.25">
      <c r="A40" s="53">
        <v>230519</v>
      </c>
      <c r="B40" s="30" t="s">
        <v>22</v>
      </c>
      <c r="C40" s="31"/>
      <c r="D40" s="32"/>
      <c r="E40" s="9"/>
      <c r="F40" s="9"/>
      <c r="G40" s="9"/>
      <c r="H40" s="9"/>
      <c r="I40" s="9"/>
    </row>
    <row r="41" spans="1:9" ht="71.25" x14ac:dyDescent="0.25">
      <c r="A41" s="39" t="s">
        <v>9</v>
      </c>
      <c r="B41" s="37" t="s">
        <v>23</v>
      </c>
      <c r="C41" s="38"/>
      <c r="D41" s="39"/>
      <c r="E41" s="9"/>
      <c r="F41" s="9"/>
      <c r="G41" s="9"/>
      <c r="H41" s="9"/>
      <c r="I41" s="9"/>
    </row>
    <row r="42" spans="1:9" s="16" customFormat="1" ht="24.95" customHeight="1" x14ac:dyDescent="0.25">
      <c r="A42" s="39"/>
      <c r="B42" s="45" t="s">
        <v>66</v>
      </c>
      <c r="C42" s="38"/>
      <c r="D42" s="39"/>
      <c r="E42" s="13"/>
      <c r="F42" s="13"/>
      <c r="G42" s="13"/>
      <c r="H42" s="13"/>
      <c r="I42" s="13"/>
    </row>
    <row r="43" spans="1:9" s="16" customFormat="1" ht="29.25" customHeight="1" x14ac:dyDescent="0.25">
      <c r="A43" s="39" t="s">
        <v>47</v>
      </c>
      <c r="B43" s="37" t="s">
        <v>52</v>
      </c>
      <c r="C43" s="38" t="s">
        <v>69</v>
      </c>
      <c r="D43" s="39" t="s">
        <v>7</v>
      </c>
      <c r="E43" s="9">
        <v>6000</v>
      </c>
      <c r="F43" s="9">
        <v>700</v>
      </c>
      <c r="G43" s="9">
        <f t="shared" ref="G43:G47" si="6">E43*C43</f>
        <v>24000</v>
      </c>
      <c r="H43" s="9">
        <f t="shared" ref="H43:H47" si="7">F43*C43</f>
        <v>2800</v>
      </c>
      <c r="I43" s="9">
        <f t="shared" ref="I43:I47" si="8">H43+G43</f>
        <v>26800</v>
      </c>
    </row>
    <row r="44" spans="1:9" s="16" customFormat="1" ht="24.95" customHeight="1" x14ac:dyDescent="0.25">
      <c r="A44" s="39" t="s">
        <v>51</v>
      </c>
      <c r="B44" s="54" t="s">
        <v>24</v>
      </c>
      <c r="C44" s="38" t="s">
        <v>69</v>
      </c>
      <c r="D44" s="39" t="s">
        <v>7</v>
      </c>
      <c r="E44" s="9">
        <v>5500</v>
      </c>
      <c r="F44" s="9">
        <v>700</v>
      </c>
      <c r="G44" s="9">
        <f t="shared" si="6"/>
        <v>22000</v>
      </c>
      <c r="H44" s="9">
        <f t="shared" si="7"/>
        <v>2800</v>
      </c>
      <c r="I44" s="9">
        <f t="shared" si="8"/>
        <v>24800</v>
      </c>
    </row>
    <row r="45" spans="1:9" s="16" customFormat="1" ht="24.95" customHeight="1" x14ac:dyDescent="0.25">
      <c r="A45" s="39" t="s">
        <v>26</v>
      </c>
      <c r="B45" s="54" t="s">
        <v>27</v>
      </c>
      <c r="C45" s="38" t="s">
        <v>69</v>
      </c>
      <c r="D45" s="39" t="s">
        <v>7</v>
      </c>
      <c r="E45" s="9">
        <v>700</v>
      </c>
      <c r="F45" s="9">
        <v>300</v>
      </c>
      <c r="G45" s="9">
        <f t="shared" si="6"/>
        <v>2800</v>
      </c>
      <c r="H45" s="9">
        <f t="shared" si="7"/>
        <v>1200</v>
      </c>
      <c r="I45" s="9">
        <f t="shared" si="8"/>
        <v>4000</v>
      </c>
    </row>
    <row r="46" spans="1:9" s="16" customFormat="1" ht="24.95" customHeight="1" x14ac:dyDescent="0.25">
      <c r="A46" s="39" t="s">
        <v>28</v>
      </c>
      <c r="B46" s="54" t="s">
        <v>29</v>
      </c>
      <c r="C46" s="38" t="s">
        <v>69</v>
      </c>
      <c r="D46" s="39" t="s">
        <v>7</v>
      </c>
      <c r="E46" s="9">
        <v>400</v>
      </c>
      <c r="F46" s="9">
        <v>200</v>
      </c>
      <c r="G46" s="9">
        <f t="shared" si="6"/>
        <v>1600</v>
      </c>
      <c r="H46" s="9">
        <f t="shared" si="7"/>
        <v>800</v>
      </c>
      <c r="I46" s="9">
        <f t="shared" si="8"/>
        <v>2400</v>
      </c>
    </row>
    <row r="47" spans="1:9" s="16" customFormat="1" ht="24.95" customHeight="1" x14ac:dyDescent="0.25">
      <c r="A47" s="39" t="s">
        <v>48</v>
      </c>
      <c r="B47" s="54" t="s">
        <v>55</v>
      </c>
      <c r="C47" s="38" t="s">
        <v>59</v>
      </c>
      <c r="D47" s="39" t="s">
        <v>7</v>
      </c>
      <c r="E47" s="9">
        <v>14500</v>
      </c>
      <c r="F47" s="9">
        <v>2000</v>
      </c>
      <c r="G47" s="9">
        <f t="shared" si="6"/>
        <v>29000</v>
      </c>
      <c r="H47" s="9">
        <f t="shared" si="7"/>
        <v>4000</v>
      </c>
      <c r="I47" s="9">
        <f t="shared" si="8"/>
        <v>33000</v>
      </c>
    </row>
    <row r="48" spans="1:9" s="16" customFormat="1" ht="24.95" customHeight="1" x14ac:dyDescent="0.25">
      <c r="A48" s="39"/>
      <c r="B48" s="45" t="s">
        <v>67</v>
      </c>
      <c r="C48" s="38"/>
      <c r="D48" s="39"/>
      <c r="E48" s="13"/>
      <c r="F48" s="13"/>
      <c r="G48" s="13"/>
      <c r="H48" s="13"/>
      <c r="I48" s="13"/>
    </row>
    <row r="49" spans="1:9" s="16" customFormat="1" ht="24.95" customHeight="1" x14ac:dyDescent="0.25">
      <c r="A49" s="39" t="s">
        <v>47</v>
      </c>
      <c r="B49" s="54" t="s">
        <v>24</v>
      </c>
      <c r="C49" s="38" t="s">
        <v>68</v>
      </c>
      <c r="D49" s="39" t="s">
        <v>7</v>
      </c>
      <c r="E49" s="9">
        <v>6000</v>
      </c>
      <c r="F49" s="9">
        <v>700</v>
      </c>
      <c r="G49" s="9">
        <f t="shared" ref="G49:G50" si="9">E49*C49</f>
        <v>36000</v>
      </c>
      <c r="H49" s="9">
        <f t="shared" ref="H49:H50" si="10">F49*C49</f>
        <v>4200</v>
      </c>
      <c r="I49" s="9">
        <f t="shared" ref="I49:I50" si="11">H49+G49</f>
        <v>40200</v>
      </c>
    </row>
    <row r="50" spans="1:9" s="16" customFormat="1" ht="24.95" customHeight="1" x14ac:dyDescent="0.25">
      <c r="A50" s="39" t="s">
        <v>51</v>
      </c>
      <c r="B50" s="54" t="s">
        <v>27</v>
      </c>
      <c r="C50" s="38" t="s">
        <v>68</v>
      </c>
      <c r="D50" s="39" t="s">
        <v>7</v>
      </c>
      <c r="E50" s="9">
        <v>700</v>
      </c>
      <c r="F50" s="9">
        <v>300</v>
      </c>
      <c r="G50" s="9">
        <f t="shared" si="9"/>
        <v>4200</v>
      </c>
      <c r="H50" s="9">
        <f t="shared" si="10"/>
        <v>1800</v>
      </c>
      <c r="I50" s="9">
        <f t="shared" si="11"/>
        <v>6000</v>
      </c>
    </row>
    <row r="51" spans="1:9" ht="30" x14ac:dyDescent="0.25">
      <c r="A51" s="53">
        <v>230523</v>
      </c>
      <c r="B51" s="30" t="s">
        <v>30</v>
      </c>
      <c r="C51" s="40"/>
      <c r="D51" s="39"/>
      <c r="E51" s="9"/>
      <c r="F51" s="9"/>
      <c r="G51" s="9"/>
      <c r="H51" s="9"/>
      <c r="I51" s="9"/>
    </row>
    <row r="52" spans="1:9" ht="85.5" x14ac:dyDescent="0.25">
      <c r="A52" s="55"/>
      <c r="B52" s="37" t="s">
        <v>155</v>
      </c>
      <c r="C52" s="38"/>
      <c r="D52" s="39"/>
      <c r="E52" s="9"/>
      <c r="F52" s="9"/>
      <c r="G52" s="9"/>
      <c r="H52" s="9"/>
      <c r="I52" s="9"/>
    </row>
    <row r="53" spans="1:9" ht="24.95" customHeight="1" x14ac:dyDescent="0.25">
      <c r="A53" s="55"/>
      <c r="B53" s="30" t="s">
        <v>62</v>
      </c>
      <c r="C53" s="38"/>
      <c r="D53" s="39"/>
      <c r="E53" s="9"/>
      <c r="F53" s="9"/>
      <c r="G53" s="9"/>
      <c r="H53" s="9"/>
      <c r="I53" s="9"/>
    </row>
    <row r="54" spans="1:9" ht="24.95" customHeight="1" x14ac:dyDescent="0.25">
      <c r="A54" s="36" t="s">
        <v>47</v>
      </c>
      <c r="B54" s="30" t="s">
        <v>60</v>
      </c>
      <c r="C54" s="40"/>
      <c r="D54" s="39"/>
      <c r="E54" s="9"/>
      <c r="F54" s="9"/>
      <c r="G54" s="9"/>
      <c r="H54" s="9"/>
      <c r="I54" s="9"/>
    </row>
    <row r="55" spans="1:9" ht="24.95" customHeight="1" x14ac:dyDescent="0.25">
      <c r="A55" s="39" t="s">
        <v>9</v>
      </c>
      <c r="B55" s="30" t="s">
        <v>61</v>
      </c>
      <c r="C55" s="38"/>
      <c r="D55" s="39"/>
      <c r="E55" s="9"/>
      <c r="F55" s="9"/>
      <c r="G55" s="9"/>
      <c r="H55" s="9"/>
      <c r="I55" s="9"/>
    </row>
    <row r="56" spans="1:9" ht="24.95" customHeight="1" x14ac:dyDescent="0.25">
      <c r="A56" s="39"/>
      <c r="B56" s="37" t="s">
        <v>80</v>
      </c>
      <c r="C56" s="38" t="s">
        <v>69</v>
      </c>
      <c r="D56" s="39" t="s">
        <v>7</v>
      </c>
      <c r="E56" s="9">
        <v>42500</v>
      </c>
      <c r="F56" s="9">
        <v>1000</v>
      </c>
      <c r="G56" s="9">
        <f>E56*C56</f>
        <v>170000</v>
      </c>
      <c r="H56" s="9">
        <f>F56*C56</f>
        <v>4000</v>
      </c>
      <c r="I56" s="9">
        <f>H56+G56</f>
        <v>174000</v>
      </c>
    </row>
    <row r="57" spans="1:9" ht="24.95" customHeight="1" x14ac:dyDescent="0.25">
      <c r="A57" s="39" t="s">
        <v>10</v>
      </c>
      <c r="B57" s="30" t="s">
        <v>33</v>
      </c>
      <c r="C57" s="38"/>
      <c r="D57" s="39"/>
      <c r="E57" s="9"/>
      <c r="F57" s="9"/>
      <c r="G57" s="9"/>
      <c r="H57" s="9"/>
      <c r="I57" s="9"/>
    </row>
    <row r="58" spans="1:9" ht="24.95" customHeight="1" x14ac:dyDescent="0.25">
      <c r="A58" s="39"/>
      <c r="B58" s="37" t="s">
        <v>80</v>
      </c>
      <c r="C58" s="38" t="s">
        <v>59</v>
      </c>
      <c r="D58" s="39" t="s">
        <v>7</v>
      </c>
      <c r="E58" s="9">
        <v>87900</v>
      </c>
      <c r="F58" s="9">
        <v>1000</v>
      </c>
      <c r="G58" s="9">
        <f>E58*C58</f>
        <v>175800</v>
      </c>
      <c r="H58" s="9">
        <f>F58*C58</f>
        <v>2000</v>
      </c>
      <c r="I58" s="9">
        <f>H58+G58</f>
        <v>177800</v>
      </c>
    </row>
    <row r="59" spans="1:9" ht="24.95" customHeight="1" x14ac:dyDescent="0.25">
      <c r="A59" s="39"/>
      <c r="B59" s="30" t="s">
        <v>64</v>
      </c>
      <c r="C59" s="56"/>
      <c r="D59" s="39"/>
      <c r="E59" s="9"/>
      <c r="F59" s="9"/>
      <c r="G59" s="9"/>
      <c r="H59" s="9"/>
      <c r="I59" s="9"/>
    </row>
    <row r="60" spans="1:9" ht="24.95" customHeight="1" x14ac:dyDescent="0.25">
      <c r="A60" s="39" t="s">
        <v>9</v>
      </c>
      <c r="B60" s="30" t="s">
        <v>61</v>
      </c>
      <c r="C60" s="38"/>
      <c r="D60" s="39"/>
      <c r="E60" s="9"/>
      <c r="F60" s="9"/>
      <c r="G60" s="9"/>
      <c r="H60" s="9"/>
      <c r="I60" s="9"/>
    </row>
    <row r="61" spans="1:9" ht="24.95" customHeight="1" x14ac:dyDescent="0.25">
      <c r="A61" s="39"/>
      <c r="B61" s="37" t="s">
        <v>80</v>
      </c>
      <c r="C61" s="38" t="s">
        <v>68</v>
      </c>
      <c r="D61" s="39" t="s">
        <v>7</v>
      </c>
      <c r="E61" s="9">
        <v>42500</v>
      </c>
      <c r="F61" s="9">
        <v>1000</v>
      </c>
      <c r="G61" s="9">
        <f>E61*C61</f>
        <v>255000</v>
      </c>
      <c r="H61" s="9">
        <f>F61*C61</f>
        <v>6000</v>
      </c>
      <c r="I61" s="9">
        <f>H61+G61</f>
        <v>261000</v>
      </c>
    </row>
    <row r="62" spans="1:9" ht="24.95" customHeight="1" x14ac:dyDescent="0.25">
      <c r="A62" s="39" t="s">
        <v>10</v>
      </c>
      <c r="B62" s="30" t="s">
        <v>63</v>
      </c>
      <c r="C62" s="38"/>
      <c r="D62" s="39"/>
      <c r="E62" s="9"/>
      <c r="F62" s="9"/>
      <c r="G62" s="9"/>
      <c r="H62" s="9"/>
      <c r="I62" s="9"/>
    </row>
    <row r="63" spans="1:9" ht="24.95" customHeight="1" x14ac:dyDescent="0.25">
      <c r="A63" s="39"/>
      <c r="B63" s="37" t="s">
        <v>80</v>
      </c>
      <c r="C63" s="38" t="s">
        <v>65</v>
      </c>
      <c r="D63" s="39" t="s">
        <v>7</v>
      </c>
      <c r="E63" s="9">
        <v>51000</v>
      </c>
      <c r="F63" s="9">
        <v>1000</v>
      </c>
      <c r="G63" s="9">
        <f>E63*C63</f>
        <v>153000</v>
      </c>
      <c r="H63" s="9">
        <f>F63*C63</f>
        <v>3000</v>
      </c>
      <c r="I63" s="9">
        <f>H63+G63</f>
        <v>156000</v>
      </c>
    </row>
    <row r="64" spans="1:9" ht="24.95" customHeight="1" x14ac:dyDescent="0.25">
      <c r="A64" s="39" t="s">
        <v>11</v>
      </c>
      <c r="B64" s="30" t="s">
        <v>33</v>
      </c>
      <c r="C64" s="38"/>
      <c r="D64" s="39"/>
      <c r="E64" s="9"/>
      <c r="F64" s="9"/>
      <c r="G64" s="9"/>
      <c r="H64" s="9"/>
      <c r="I64" s="9"/>
    </row>
    <row r="65" spans="1:9" ht="24.95" customHeight="1" x14ac:dyDescent="0.25">
      <c r="A65" s="39"/>
      <c r="B65" s="37" t="s">
        <v>80</v>
      </c>
      <c r="C65" s="38" t="s">
        <v>65</v>
      </c>
      <c r="D65" s="39" t="s">
        <v>7</v>
      </c>
      <c r="E65" s="9">
        <v>87900</v>
      </c>
      <c r="F65" s="9">
        <v>4000</v>
      </c>
      <c r="G65" s="9">
        <f>E65*C65</f>
        <v>263700</v>
      </c>
      <c r="H65" s="9">
        <f>F65*C65</f>
        <v>12000</v>
      </c>
      <c r="I65" s="9">
        <f>H65+G65</f>
        <v>275700</v>
      </c>
    </row>
    <row r="66" spans="1:9" ht="24.95" customHeight="1" x14ac:dyDescent="0.25">
      <c r="A66" s="39" t="s">
        <v>74</v>
      </c>
      <c r="B66" s="30" t="s">
        <v>70</v>
      </c>
      <c r="C66" s="38"/>
      <c r="D66" s="39"/>
      <c r="E66" s="9"/>
      <c r="F66" s="9"/>
      <c r="G66" s="9"/>
      <c r="H66" s="9"/>
      <c r="I66" s="9"/>
    </row>
    <row r="67" spans="1:9" ht="24.95" customHeight="1" x14ac:dyDescent="0.25">
      <c r="A67" s="39"/>
      <c r="B67" s="37" t="s">
        <v>80</v>
      </c>
      <c r="C67" s="38" t="s">
        <v>65</v>
      </c>
      <c r="D67" s="39" t="s">
        <v>7</v>
      </c>
      <c r="E67" s="9">
        <v>49900</v>
      </c>
      <c r="F67" s="9">
        <v>4000</v>
      </c>
      <c r="G67" s="9">
        <f>E67*C67</f>
        <v>149700</v>
      </c>
      <c r="H67" s="9">
        <f>F67*C67</f>
        <v>12000</v>
      </c>
      <c r="I67" s="9">
        <f>H67+G67</f>
        <v>161700</v>
      </c>
    </row>
    <row r="68" spans="1:9" ht="24.95" customHeight="1" x14ac:dyDescent="0.25">
      <c r="A68" s="39" t="s">
        <v>75</v>
      </c>
      <c r="B68" s="30" t="s">
        <v>44</v>
      </c>
      <c r="C68" s="38"/>
      <c r="D68" s="39"/>
      <c r="E68" s="9"/>
      <c r="F68" s="9"/>
      <c r="G68" s="9"/>
      <c r="H68" s="9"/>
      <c r="I68" s="9"/>
    </row>
    <row r="69" spans="1:9" ht="24.95" customHeight="1" x14ac:dyDescent="0.25">
      <c r="A69" s="39"/>
      <c r="B69" s="37" t="s">
        <v>80</v>
      </c>
      <c r="C69" s="38" t="s">
        <v>150</v>
      </c>
      <c r="D69" s="39" t="s">
        <v>7</v>
      </c>
      <c r="E69" s="9">
        <v>15000</v>
      </c>
      <c r="F69" s="9">
        <v>1000</v>
      </c>
      <c r="G69" s="9">
        <f>E69*C69</f>
        <v>150000</v>
      </c>
      <c r="H69" s="9">
        <f>F69*C69</f>
        <v>10000</v>
      </c>
      <c r="I69" s="9">
        <f>H69+G69</f>
        <v>160000</v>
      </c>
    </row>
    <row r="70" spans="1:9" ht="24.95" customHeight="1" x14ac:dyDescent="0.25">
      <c r="A70" s="57"/>
      <c r="B70" s="44" t="s">
        <v>136</v>
      </c>
      <c r="C70" s="58"/>
      <c r="D70" s="59"/>
      <c r="E70" s="17"/>
      <c r="F70" s="18"/>
      <c r="G70" s="19"/>
      <c r="H70" s="20"/>
      <c r="I70" s="17"/>
    </row>
    <row r="71" spans="1:9" ht="24.95" customHeight="1" x14ac:dyDescent="0.25">
      <c r="A71" s="59" t="s">
        <v>9</v>
      </c>
      <c r="B71" s="43" t="s">
        <v>61</v>
      </c>
      <c r="C71" s="58"/>
      <c r="D71" s="59"/>
      <c r="E71" s="17"/>
      <c r="F71" s="21"/>
      <c r="G71" s="19"/>
      <c r="H71" s="20"/>
      <c r="I71" s="17"/>
    </row>
    <row r="72" spans="1:9" ht="24.95" customHeight="1" x14ac:dyDescent="0.25">
      <c r="A72" s="59"/>
      <c r="B72" s="43" t="s">
        <v>86</v>
      </c>
      <c r="C72" s="58" t="s">
        <v>139</v>
      </c>
      <c r="D72" s="59" t="s">
        <v>7</v>
      </c>
      <c r="E72" s="9">
        <v>3300</v>
      </c>
      <c r="F72" s="9">
        <v>700</v>
      </c>
      <c r="G72" s="9">
        <f>E72*C72</f>
        <v>155100</v>
      </c>
      <c r="H72" s="9">
        <f>F72*C72</f>
        <v>32900</v>
      </c>
      <c r="I72" s="9">
        <f>H72+G72</f>
        <v>188000</v>
      </c>
    </row>
    <row r="73" spans="1:9" ht="24.95" customHeight="1" x14ac:dyDescent="0.25">
      <c r="A73" s="59" t="s">
        <v>10</v>
      </c>
      <c r="B73" s="43" t="s">
        <v>137</v>
      </c>
      <c r="C73" s="58"/>
      <c r="D73" s="59"/>
      <c r="E73" s="17"/>
      <c r="F73" s="21"/>
      <c r="G73" s="19"/>
      <c r="H73" s="20"/>
      <c r="I73" s="17"/>
    </row>
    <row r="74" spans="1:9" ht="24.95" customHeight="1" x14ac:dyDescent="0.25">
      <c r="A74" s="59"/>
      <c r="B74" s="43" t="s">
        <v>86</v>
      </c>
      <c r="C74" s="58" t="s">
        <v>139</v>
      </c>
      <c r="D74" s="59" t="s">
        <v>7</v>
      </c>
      <c r="E74" s="9">
        <v>3900</v>
      </c>
      <c r="F74" s="9">
        <v>700</v>
      </c>
      <c r="G74" s="9">
        <f>E74*C74</f>
        <v>183300</v>
      </c>
      <c r="H74" s="9">
        <f>F74*C74</f>
        <v>32900</v>
      </c>
      <c r="I74" s="9">
        <f>H74+G74</f>
        <v>216200</v>
      </c>
    </row>
    <row r="75" spans="1:9" ht="24.95" customHeight="1" x14ac:dyDescent="0.25">
      <c r="A75" s="59" t="s">
        <v>11</v>
      </c>
      <c r="B75" s="43" t="s">
        <v>70</v>
      </c>
      <c r="C75" s="58"/>
      <c r="D75" s="59"/>
      <c r="E75" s="17"/>
      <c r="F75" s="21"/>
      <c r="G75" s="19"/>
      <c r="H75" s="20"/>
      <c r="I75" s="17"/>
    </row>
    <row r="76" spans="1:9" ht="24.95" customHeight="1" x14ac:dyDescent="0.25">
      <c r="A76" s="59"/>
      <c r="B76" s="43" t="s">
        <v>86</v>
      </c>
      <c r="C76" s="58" t="s">
        <v>139</v>
      </c>
      <c r="D76" s="59" t="s">
        <v>7</v>
      </c>
      <c r="E76" s="9">
        <v>3200</v>
      </c>
      <c r="F76" s="9">
        <v>700</v>
      </c>
      <c r="G76" s="9">
        <f>E76*C76</f>
        <v>150400</v>
      </c>
      <c r="H76" s="9">
        <f>F76*C76</f>
        <v>32900</v>
      </c>
      <c r="I76" s="9">
        <f>H76+G76</f>
        <v>183300</v>
      </c>
    </row>
    <row r="77" spans="1:9" ht="24.95" customHeight="1" x14ac:dyDescent="0.25">
      <c r="A77" s="59" t="s">
        <v>140</v>
      </c>
      <c r="B77" s="43" t="s">
        <v>138</v>
      </c>
      <c r="C77" s="58"/>
      <c r="D77" s="59"/>
      <c r="E77" s="17"/>
      <c r="F77" s="21"/>
      <c r="G77" s="19"/>
      <c r="H77" s="20"/>
      <c r="I77" s="17"/>
    </row>
    <row r="78" spans="1:9" ht="24.95" customHeight="1" x14ac:dyDescent="0.25">
      <c r="A78" s="59"/>
      <c r="B78" s="43" t="s">
        <v>86</v>
      </c>
      <c r="C78" s="58" t="s">
        <v>139</v>
      </c>
      <c r="D78" s="59" t="s">
        <v>7</v>
      </c>
      <c r="E78" s="9">
        <v>3000</v>
      </c>
      <c r="F78" s="9">
        <v>700</v>
      </c>
      <c r="G78" s="9">
        <f>E78*C78</f>
        <v>141000</v>
      </c>
      <c r="H78" s="9">
        <f>F78*C78</f>
        <v>32900</v>
      </c>
      <c r="I78" s="9">
        <f>H78+G78</f>
        <v>173900</v>
      </c>
    </row>
    <row r="79" spans="1:9" ht="24.95" customHeight="1" x14ac:dyDescent="0.25">
      <c r="A79" s="60"/>
      <c r="B79" s="44" t="s">
        <v>145</v>
      </c>
      <c r="C79" s="61"/>
      <c r="D79" s="62"/>
      <c r="E79" s="17"/>
      <c r="F79" s="21"/>
      <c r="G79" s="19"/>
      <c r="H79" s="20"/>
      <c r="I79" s="17"/>
    </row>
    <row r="80" spans="1:9" ht="24.95" customHeight="1" x14ac:dyDescent="0.25">
      <c r="A80" s="59" t="s">
        <v>9</v>
      </c>
      <c r="B80" s="43" t="s">
        <v>146</v>
      </c>
      <c r="C80" s="61"/>
      <c r="D80" s="62"/>
      <c r="E80" s="17"/>
      <c r="F80" s="21"/>
      <c r="G80" s="19"/>
      <c r="H80" s="20"/>
      <c r="I80" s="17"/>
    </row>
    <row r="81" spans="1:9" ht="24.95" customHeight="1" x14ac:dyDescent="0.25">
      <c r="A81" s="60"/>
      <c r="B81" s="43" t="s">
        <v>147</v>
      </c>
      <c r="C81" s="58" t="s">
        <v>59</v>
      </c>
      <c r="D81" s="59" t="s">
        <v>7</v>
      </c>
      <c r="E81" s="9">
        <v>21900</v>
      </c>
      <c r="F81" s="9">
        <v>1000</v>
      </c>
      <c r="G81" s="9">
        <f>E81*C81</f>
        <v>43800</v>
      </c>
      <c r="H81" s="9">
        <f>F81*C81</f>
        <v>2000</v>
      </c>
      <c r="I81" s="9">
        <f>H81+G81</f>
        <v>45800</v>
      </c>
    </row>
    <row r="82" spans="1:9" ht="24.95" customHeight="1" x14ac:dyDescent="0.25">
      <c r="A82" s="60"/>
      <c r="B82" s="43" t="s">
        <v>148</v>
      </c>
      <c r="C82" s="58" t="s">
        <v>59</v>
      </c>
      <c r="D82" s="59" t="s">
        <v>7</v>
      </c>
      <c r="E82" s="9">
        <v>9900</v>
      </c>
      <c r="F82" s="9">
        <v>700</v>
      </c>
      <c r="G82" s="9">
        <f t="shared" ref="G82:G83" si="12">E82*C82</f>
        <v>19800</v>
      </c>
      <c r="H82" s="9">
        <f t="shared" ref="H82:H83" si="13">F82*C82</f>
        <v>1400</v>
      </c>
      <c r="I82" s="9">
        <f t="shared" ref="I82:I83" si="14">H82+G82</f>
        <v>21200</v>
      </c>
    </row>
    <row r="83" spans="1:9" ht="24.95" customHeight="1" x14ac:dyDescent="0.25">
      <c r="A83" s="60"/>
      <c r="B83" s="43" t="s">
        <v>86</v>
      </c>
      <c r="C83" s="58" t="s">
        <v>59</v>
      </c>
      <c r="D83" s="59" t="s">
        <v>7</v>
      </c>
      <c r="E83" s="9">
        <v>3300</v>
      </c>
      <c r="F83" s="9">
        <v>700</v>
      </c>
      <c r="G83" s="9">
        <f t="shared" si="12"/>
        <v>6600</v>
      </c>
      <c r="H83" s="9">
        <f t="shared" si="13"/>
        <v>1400</v>
      </c>
      <c r="I83" s="9">
        <f t="shared" si="14"/>
        <v>8000</v>
      </c>
    </row>
    <row r="84" spans="1:9" ht="30" x14ac:dyDescent="0.25">
      <c r="A84" s="53">
        <v>230529.13</v>
      </c>
      <c r="B84" s="30" t="s">
        <v>34</v>
      </c>
      <c r="C84" s="38"/>
      <c r="D84" s="39"/>
      <c r="E84" s="9"/>
      <c r="F84" s="9"/>
      <c r="G84" s="9"/>
      <c r="H84" s="9"/>
      <c r="I84" s="9"/>
    </row>
    <row r="85" spans="1:9" ht="71.25" x14ac:dyDescent="0.25">
      <c r="A85" s="39" t="s">
        <v>9</v>
      </c>
      <c r="B85" s="37" t="s">
        <v>35</v>
      </c>
      <c r="C85" s="38" t="s">
        <v>25</v>
      </c>
      <c r="D85" s="39" t="s">
        <v>13</v>
      </c>
      <c r="E85" s="9">
        <v>277000</v>
      </c>
      <c r="F85" s="9">
        <v>39500</v>
      </c>
      <c r="G85" s="9">
        <f>E85*C85</f>
        <v>277000</v>
      </c>
      <c r="H85" s="9">
        <f>F85*C85</f>
        <v>39500</v>
      </c>
      <c r="I85" s="9">
        <f>H85+G85</f>
        <v>316500</v>
      </c>
    </row>
    <row r="86" spans="1:9" s="22" customFormat="1" ht="30" x14ac:dyDescent="0.2">
      <c r="A86" s="53">
        <v>230529.16</v>
      </c>
      <c r="B86" s="30" t="s">
        <v>153</v>
      </c>
      <c r="C86" s="38"/>
      <c r="D86" s="39"/>
      <c r="E86" s="9"/>
      <c r="F86" s="9"/>
      <c r="G86" s="9"/>
      <c r="H86" s="9"/>
      <c r="I86" s="9"/>
    </row>
    <row r="87" spans="1:9" s="22" customFormat="1" ht="71.25" x14ac:dyDescent="0.2">
      <c r="A87" s="39" t="s">
        <v>9</v>
      </c>
      <c r="B87" s="37" t="s">
        <v>154</v>
      </c>
      <c r="C87" s="38" t="s">
        <v>25</v>
      </c>
      <c r="D87" s="39" t="s">
        <v>13</v>
      </c>
      <c r="E87" s="9">
        <v>75000</v>
      </c>
      <c r="F87" s="9">
        <v>27000</v>
      </c>
      <c r="G87" s="9">
        <f>E87*C87</f>
        <v>75000</v>
      </c>
      <c r="H87" s="9">
        <f>F87*C87</f>
        <v>27000</v>
      </c>
      <c r="I87" s="9">
        <f>H87+G87</f>
        <v>102000</v>
      </c>
    </row>
    <row r="88" spans="1:9" ht="30" x14ac:dyDescent="0.25">
      <c r="A88" s="53">
        <v>230553</v>
      </c>
      <c r="B88" s="63" t="s">
        <v>53</v>
      </c>
      <c r="C88" s="38"/>
      <c r="D88" s="39"/>
      <c r="E88" s="9"/>
      <c r="F88" s="9"/>
      <c r="G88" s="9"/>
      <c r="H88" s="9"/>
      <c r="I88" s="9"/>
    </row>
    <row r="89" spans="1:9" ht="71.25" x14ac:dyDescent="0.25">
      <c r="A89" s="39" t="s">
        <v>9</v>
      </c>
      <c r="B89" s="37" t="s">
        <v>54</v>
      </c>
      <c r="C89" s="38" t="s">
        <v>25</v>
      </c>
      <c r="D89" s="39" t="s">
        <v>13</v>
      </c>
      <c r="E89" s="9">
        <v>35000</v>
      </c>
      <c r="F89" s="9">
        <v>10000</v>
      </c>
      <c r="G89" s="9">
        <f>E89*C89</f>
        <v>35000</v>
      </c>
      <c r="H89" s="9">
        <f>F89*C89</f>
        <v>10000</v>
      </c>
      <c r="I89" s="9">
        <f>H89+G89</f>
        <v>45000</v>
      </c>
    </row>
    <row r="90" spans="1:9" ht="24.95" customHeight="1" x14ac:dyDescent="0.25">
      <c r="A90" s="3">
        <v>230700</v>
      </c>
      <c r="B90" s="3" t="s">
        <v>132</v>
      </c>
      <c r="C90" s="38"/>
      <c r="D90" s="39"/>
      <c r="E90" s="9"/>
      <c r="F90" s="9"/>
      <c r="G90" s="9"/>
      <c r="H90" s="9"/>
      <c r="I90" s="9"/>
    </row>
    <row r="91" spans="1:9" ht="24.95" customHeight="1" x14ac:dyDescent="0.25">
      <c r="A91" s="53">
        <v>230719.13</v>
      </c>
      <c r="B91" s="44" t="s">
        <v>36</v>
      </c>
      <c r="C91" s="38"/>
      <c r="D91" s="39"/>
      <c r="E91" s="9"/>
      <c r="F91" s="9"/>
      <c r="G91" s="9"/>
      <c r="H91" s="9"/>
      <c r="I91" s="9"/>
    </row>
    <row r="92" spans="1:9" ht="185.25" x14ac:dyDescent="0.25">
      <c r="A92" s="39" t="s">
        <v>9</v>
      </c>
      <c r="B92" s="43" t="s">
        <v>37</v>
      </c>
      <c r="C92" s="38"/>
      <c r="D92" s="39"/>
      <c r="E92" s="9"/>
      <c r="F92" s="9"/>
      <c r="G92" s="9"/>
      <c r="H92" s="9"/>
      <c r="I92" s="9"/>
    </row>
    <row r="93" spans="1:9" ht="24.95" customHeight="1" x14ac:dyDescent="0.25">
      <c r="A93" s="55"/>
      <c r="B93" s="44" t="s">
        <v>85</v>
      </c>
      <c r="C93" s="38"/>
      <c r="D93" s="39"/>
      <c r="E93" s="9"/>
      <c r="F93" s="9"/>
      <c r="G93" s="9"/>
      <c r="H93" s="9"/>
      <c r="I93" s="9"/>
    </row>
    <row r="94" spans="1:9" ht="24.95" customHeight="1" x14ac:dyDescent="0.25">
      <c r="A94" s="55"/>
      <c r="B94" s="43" t="s">
        <v>86</v>
      </c>
      <c r="C94" s="38" t="s">
        <v>87</v>
      </c>
      <c r="D94" s="39" t="s">
        <v>72</v>
      </c>
      <c r="E94" s="9">
        <v>399</v>
      </c>
      <c r="F94" s="9">
        <v>70</v>
      </c>
      <c r="G94" s="9">
        <f>E94*C94</f>
        <v>199500</v>
      </c>
      <c r="H94" s="9">
        <f>F94*C94</f>
        <v>35000</v>
      </c>
      <c r="I94" s="9">
        <f>H94+G94</f>
        <v>234500</v>
      </c>
    </row>
    <row r="95" spans="1:9" ht="24.95" customHeight="1" x14ac:dyDescent="0.25">
      <c r="A95" s="53"/>
      <c r="B95" s="44" t="s">
        <v>38</v>
      </c>
      <c r="C95" s="38"/>
      <c r="D95" s="39"/>
      <c r="E95" s="9"/>
      <c r="F95" s="9"/>
      <c r="G95" s="9"/>
      <c r="H95" s="9"/>
      <c r="I95" s="9"/>
    </row>
    <row r="96" spans="1:9" ht="24.95" customHeight="1" x14ac:dyDescent="0.25">
      <c r="A96" s="53"/>
      <c r="B96" s="43" t="s">
        <v>32</v>
      </c>
      <c r="C96" s="38" t="s">
        <v>83</v>
      </c>
      <c r="D96" s="39" t="s">
        <v>72</v>
      </c>
      <c r="E96" s="9">
        <v>1990</v>
      </c>
      <c r="F96" s="9">
        <v>350</v>
      </c>
      <c r="G96" s="9">
        <f t="shared" ref="G96:G98" si="15">E96*C96</f>
        <v>179100</v>
      </c>
      <c r="H96" s="9">
        <f t="shared" ref="H96:H98" si="16">F96*C96</f>
        <v>31500</v>
      </c>
      <c r="I96" s="9">
        <f t="shared" ref="I96:I98" si="17">H96+G96</f>
        <v>210600</v>
      </c>
    </row>
    <row r="97" spans="1:9" ht="24.95" customHeight="1" x14ac:dyDescent="0.25">
      <c r="A97" s="53"/>
      <c r="B97" s="43" t="s">
        <v>81</v>
      </c>
      <c r="C97" s="38" t="s">
        <v>82</v>
      </c>
      <c r="D97" s="39" t="s">
        <v>72</v>
      </c>
      <c r="E97" s="9">
        <v>1670</v>
      </c>
      <c r="F97" s="9">
        <v>300</v>
      </c>
      <c r="G97" s="9">
        <f t="shared" si="15"/>
        <v>100200</v>
      </c>
      <c r="H97" s="9">
        <f t="shared" si="16"/>
        <v>18000</v>
      </c>
      <c r="I97" s="9">
        <f t="shared" si="17"/>
        <v>118200</v>
      </c>
    </row>
    <row r="98" spans="1:9" ht="24.95" customHeight="1" x14ac:dyDescent="0.25">
      <c r="A98" s="53"/>
      <c r="B98" s="43" t="s">
        <v>80</v>
      </c>
      <c r="C98" s="38" t="s">
        <v>71</v>
      </c>
      <c r="D98" s="39" t="s">
        <v>72</v>
      </c>
      <c r="E98" s="9">
        <v>1460</v>
      </c>
      <c r="F98" s="9">
        <v>250</v>
      </c>
      <c r="G98" s="9">
        <f t="shared" si="15"/>
        <v>175200</v>
      </c>
      <c r="H98" s="9">
        <f t="shared" si="16"/>
        <v>30000</v>
      </c>
      <c r="I98" s="9">
        <f t="shared" si="17"/>
        <v>205200</v>
      </c>
    </row>
    <row r="99" spans="1:9" ht="99.75" x14ac:dyDescent="0.25">
      <c r="A99" s="39" t="s">
        <v>10</v>
      </c>
      <c r="B99" s="43" t="s">
        <v>84</v>
      </c>
      <c r="C99" s="38"/>
      <c r="D99" s="39"/>
      <c r="E99" s="9"/>
      <c r="F99" s="9"/>
      <c r="G99" s="9"/>
      <c r="H99" s="9"/>
      <c r="I99" s="9"/>
    </row>
    <row r="100" spans="1:9" ht="35.1" customHeight="1" x14ac:dyDescent="0.25">
      <c r="A100" s="53"/>
      <c r="B100" s="43" t="s">
        <v>80</v>
      </c>
      <c r="C100" s="38" t="s">
        <v>73</v>
      </c>
      <c r="D100" s="39" t="s">
        <v>7</v>
      </c>
      <c r="E100" s="9">
        <v>3500</v>
      </c>
      <c r="F100" s="9">
        <v>1000</v>
      </c>
      <c r="G100" s="9">
        <f>E100*C100</f>
        <v>73500</v>
      </c>
      <c r="H100" s="9">
        <f>F100*C100</f>
        <v>21000</v>
      </c>
      <c r="I100" s="9">
        <f>H100+G100</f>
        <v>94500</v>
      </c>
    </row>
    <row r="101" spans="1:9" ht="35.1" customHeight="1" x14ac:dyDescent="0.25">
      <c r="A101" s="53">
        <v>230719.26</v>
      </c>
      <c r="B101" s="44" t="s">
        <v>88</v>
      </c>
      <c r="C101" s="38"/>
      <c r="D101" s="39"/>
      <c r="E101" s="10"/>
      <c r="F101" s="11"/>
      <c r="G101" s="10"/>
      <c r="H101" s="11"/>
      <c r="I101" s="10"/>
    </row>
    <row r="102" spans="1:9" ht="71.25" x14ac:dyDescent="0.25">
      <c r="A102" s="39" t="s">
        <v>9</v>
      </c>
      <c r="B102" s="64" t="s">
        <v>89</v>
      </c>
      <c r="C102" s="38"/>
      <c r="D102" s="39"/>
      <c r="E102" s="10"/>
      <c r="F102" s="11"/>
      <c r="G102" s="10"/>
      <c r="H102" s="11"/>
      <c r="I102" s="10"/>
    </row>
    <row r="103" spans="1:9" ht="35.1" customHeight="1" x14ac:dyDescent="0.25">
      <c r="A103" s="65"/>
      <c r="B103" s="43" t="s">
        <v>86</v>
      </c>
      <c r="C103" s="38" t="s">
        <v>90</v>
      </c>
      <c r="D103" s="39" t="s">
        <v>72</v>
      </c>
      <c r="E103" s="9">
        <v>105</v>
      </c>
      <c r="F103" s="9">
        <v>60</v>
      </c>
      <c r="G103" s="9">
        <f>E103*C103</f>
        <v>13650</v>
      </c>
      <c r="H103" s="9">
        <f>F103*C103</f>
        <v>7800</v>
      </c>
      <c r="I103" s="9">
        <f>H103+G103</f>
        <v>21450</v>
      </c>
    </row>
    <row r="104" spans="1:9" ht="24.95" customHeight="1" x14ac:dyDescent="0.25">
      <c r="A104" s="15">
        <v>230800</v>
      </c>
      <c r="B104" s="134" t="s">
        <v>58</v>
      </c>
      <c r="C104" s="134"/>
      <c r="D104" s="134"/>
      <c r="E104" s="134"/>
      <c r="F104" s="134"/>
      <c r="G104" s="134"/>
      <c r="H104" s="134"/>
      <c r="I104" s="134"/>
    </row>
    <row r="105" spans="1:9" s="24" customFormat="1" ht="30" x14ac:dyDescent="0.25">
      <c r="A105" s="53">
        <v>230813</v>
      </c>
      <c r="B105" s="44" t="s">
        <v>49</v>
      </c>
      <c r="C105" s="40"/>
      <c r="D105" s="36"/>
      <c r="E105" s="23"/>
      <c r="F105" s="23"/>
      <c r="G105" s="23"/>
      <c r="H105" s="23"/>
      <c r="I105" s="23"/>
    </row>
    <row r="106" spans="1:9" ht="128.25" x14ac:dyDescent="0.25">
      <c r="A106" s="39" t="s">
        <v>9</v>
      </c>
      <c r="B106" s="33" t="s">
        <v>21</v>
      </c>
      <c r="C106" s="34">
        <v>1</v>
      </c>
      <c r="D106" s="35" t="s">
        <v>13</v>
      </c>
      <c r="E106" s="9">
        <v>0</v>
      </c>
      <c r="F106" s="9">
        <v>150000</v>
      </c>
      <c r="G106" s="9">
        <f>E106*C106</f>
        <v>0</v>
      </c>
      <c r="H106" s="9">
        <f>F106*C106</f>
        <v>150000</v>
      </c>
      <c r="I106" s="9">
        <f>H106+G106</f>
        <v>150000</v>
      </c>
    </row>
    <row r="107" spans="1:9" ht="24.95" customHeight="1" x14ac:dyDescent="0.25">
      <c r="A107" s="66">
        <v>230933</v>
      </c>
      <c r="B107" s="66" t="s">
        <v>151</v>
      </c>
      <c r="C107" s="38"/>
      <c r="D107" s="39"/>
      <c r="E107" s="9"/>
      <c r="F107" s="9"/>
      <c r="G107" s="9"/>
      <c r="H107" s="9"/>
      <c r="I107" s="9"/>
    </row>
    <row r="108" spans="1:9" ht="75" customHeight="1" x14ac:dyDescent="0.25">
      <c r="A108" s="32" t="s">
        <v>9</v>
      </c>
      <c r="B108" s="43" t="s">
        <v>152</v>
      </c>
      <c r="C108" s="38" t="s">
        <v>25</v>
      </c>
      <c r="D108" s="39" t="s">
        <v>13</v>
      </c>
      <c r="E108" s="9">
        <v>2150000</v>
      </c>
      <c r="F108" s="9">
        <v>150000</v>
      </c>
      <c r="G108" s="9">
        <f>E108*C108</f>
        <v>2150000</v>
      </c>
      <c r="H108" s="9">
        <f>F108*C108</f>
        <v>150000</v>
      </c>
      <c r="I108" s="9">
        <f>H108+G108</f>
        <v>2300000</v>
      </c>
    </row>
    <row r="109" spans="1:9" ht="24.95" customHeight="1" x14ac:dyDescent="0.25">
      <c r="A109" s="3">
        <v>232100</v>
      </c>
      <c r="B109" s="3" t="s">
        <v>134</v>
      </c>
      <c r="C109" s="34"/>
      <c r="D109" s="35"/>
      <c r="E109" s="9"/>
      <c r="F109" s="9"/>
      <c r="G109" s="9"/>
      <c r="H109" s="9"/>
      <c r="I109" s="9"/>
    </row>
    <row r="110" spans="1:9" ht="24.95" customHeight="1" x14ac:dyDescent="0.25">
      <c r="A110" s="53">
        <v>232113.23</v>
      </c>
      <c r="B110" s="30" t="s">
        <v>39</v>
      </c>
      <c r="C110" s="41"/>
      <c r="D110" s="42"/>
      <c r="E110" s="9"/>
      <c r="F110" s="9"/>
      <c r="G110" s="9"/>
      <c r="H110" s="9"/>
      <c r="I110" s="9"/>
    </row>
    <row r="111" spans="1:9" ht="156.75" x14ac:dyDescent="0.25">
      <c r="A111" s="39" t="s">
        <v>9</v>
      </c>
      <c r="B111" s="43" t="s">
        <v>40</v>
      </c>
      <c r="C111" s="41"/>
      <c r="D111" s="42"/>
      <c r="E111" s="9"/>
      <c r="F111" s="9"/>
      <c r="G111" s="9"/>
      <c r="H111" s="9"/>
      <c r="I111" s="9"/>
    </row>
    <row r="112" spans="1:9" ht="24.95" customHeight="1" x14ac:dyDescent="0.25">
      <c r="A112" s="55"/>
      <c r="B112" s="43" t="s">
        <v>86</v>
      </c>
      <c r="C112" s="38" t="s">
        <v>87</v>
      </c>
      <c r="D112" s="39" t="s">
        <v>72</v>
      </c>
      <c r="E112" s="9">
        <v>280</v>
      </c>
      <c r="F112" s="9">
        <v>100</v>
      </c>
      <c r="G112" s="9">
        <f t="shared" ref="G112:G115" si="18">E112*C112</f>
        <v>140000</v>
      </c>
      <c r="H112" s="9">
        <f t="shared" ref="H112:H115" si="19">F112*C112</f>
        <v>50000</v>
      </c>
      <c r="I112" s="9">
        <f t="shared" ref="I112:I115" si="20">H112+G112</f>
        <v>190000</v>
      </c>
    </row>
    <row r="113" spans="1:9" ht="24.95" customHeight="1" x14ac:dyDescent="0.25">
      <c r="A113" s="55"/>
      <c r="B113" s="43" t="s">
        <v>80</v>
      </c>
      <c r="C113" s="38" t="s">
        <v>71</v>
      </c>
      <c r="D113" s="39" t="s">
        <v>72</v>
      </c>
      <c r="E113" s="9">
        <v>2477</v>
      </c>
      <c r="F113" s="9">
        <v>300</v>
      </c>
      <c r="G113" s="9">
        <f t="shared" si="18"/>
        <v>297240</v>
      </c>
      <c r="H113" s="9">
        <f t="shared" si="19"/>
        <v>36000</v>
      </c>
      <c r="I113" s="9">
        <f t="shared" si="20"/>
        <v>333240</v>
      </c>
    </row>
    <row r="114" spans="1:9" ht="24.95" customHeight="1" x14ac:dyDescent="0.25">
      <c r="A114" s="55"/>
      <c r="B114" s="43" t="s">
        <v>81</v>
      </c>
      <c r="C114" s="38" t="s">
        <v>82</v>
      </c>
      <c r="D114" s="39" t="s">
        <v>72</v>
      </c>
      <c r="E114" s="9">
        <v>3160</v>
      </c>
      <c r="F114" s="9">
        <v>350</v>
      </c>
      <c r="G114" s="9">
        <f t="shared" si="18"/>
        <v>189600</v>
      </c>
      <c r="H114" s="9">
        <f t="shared" si="19"/>
        <v>21000</v>
      </c>
      <c r="I114" s="9">
        <f t="shared" si="20"/>
        <v>210600</v>
      </c>
    </row>
    <row r="115" spans="1:9" ht="24.95" customHeight="1" x14ac:dyDescent="0.25">
      <c r="A115" s="55"/>
      <c r="B115" s="43" t="s">
        <v>32</v>
      </c>
      <c r="C115" s="38" t="s">
        <v>83</v>
      </c>
      <c r="D115" s="39" t="s">
        <v>72</v>
      </c>
      <c r="E115" s="9">
        <v>4800</v>
      </c>
      <c r="F115" s="9">
        <v>400</v>
      </c>
      <c r="G115" s="9">
        <f t="shared" si="18"/>
        <v>432000</v>
      </c>
      <c r="H115" s="9">
        <f t="shared" si="19"/>
        <v>36000</v>
      </c>
      <c r="I115" s="9">
        <f t="shared" si="20"/>
        <v>468000</v>
      </c>
    </row>
    <row r="116" spans="1:9" ht="24.95" customHeight="1" x14ac:dyDescent="0.25">
      <c r="A116" s="53">
        <v>232113.26</v>
      </c>
      <c r="B116" s="30" t="s">
        <v>91</v>
      </c>
      <c r="C116" s="67"/>
      <c r="D116" s="68"/>
      <c r="E116" s="9"/>
      <c r="F116" s="9"/>
      <c r="G116" s="9"/>
      <c r="H116" s="9"/>
      <c r="I116" s="9"/>
    </row>
    <row r="117" spans="1:9" ht="114" x14ac:dyDescent="0.25">
      <c r="A117" s="39" t="s">
        <v>9</v>
      </c>
      <c r="B117" s="37" t="s">
        <v>92</v>
      </c>
      <c r="C117" s="67"/>
      <c r="D117" s="68"/>
      <c r="E117" s="9"/>
      <c r="F117" s="9"/>
      <c r="G117" s="9"/>
      <c r="H117" s="9"/>
      <c r="I117" s="9"/>
    </row>
    <row r="118" spans="1:9" ht="24.95" customHeight="1" x14ac:dyDescent="0.25">
      <c r="A118" s="65"/>
      <c r="B118" s="43" t="s">
        <v>86</v>
      </c>
      <c r="C118" s="38" t="s">
        <v>90</v>
      </c>
      <c r="D118" s="39" t="s">
        <v>72</v>
      </c>
      <c r="E118" s="9">
        <v>80</v>
      </c>
      <c r="F118" s="9">
        <v>60</v>
      </c>
      <c r="G118" s="9">
        <f>E118*C118</f>
        <v>10400</v>
      </c>
      <c r="H118" s="9">
        <f>F118*C118</f>
        <v>7800</v>
      </c>
      <c r="I118" s="9">
        <f>H118+G118</f>
        <v>18200</v>
      </c>
    </row>
    <row r="119" spans="1:9" ht="24.95" customHeight="1" x14ac:dyDescent="0.25">
      <c r="A119" s="53">
        <v>232116</v>
      </c>
      <c r="B119" s="30" t="s">
        <v>41</v>
      </c>
      <c r="C119" s="38"/>
      <c r="D119" s="39"/>
      <c r="E119" s="13"/>
      <c r="F119" s="9"/>
      <c r="G119" s="9"/>
      <c r="H119" s="9"/>
      <c r="I119" s="9"/>
    </row>
    <row r="120" spans="1:9" ht="96.75" customHeight="1" x14ac:dyDescent="0.25">
      <c r="A120" s="39" t="s">
        <v>9</v>
      </c>
      <c r="B120" s="37" t="s">
        <v>42</v>
      </c>
      <c r="C120" s="38"/>
      <c r="D120" s="39"/>
      <c r="E120" s="13"/>
      <c r="F120" s="9"/>
      <c r="G120" s="9"/>
      <c r="H120" s="9"/>
      <c r="I120" s="9"/>
    </row>
    <row r="121" spans="1:9" ht="24.95" customHeight="1" x14ac:dyDescent="0.25">
      <c r="A121" s="55"/>
      <c r="B121" s="45" t="s">
        <v>66</v>
      </c>
      <c r="C121" s="38"/>
      <c r="D121" s="39"/>
      <c r="E121" s="13"/>
      <c r="F121" s="9"/>
      <c r="G121" s="9"/>
      <c r="H121" s="9"/>
      <c r="I121" s="9"/>
    </row>
    <row r="122" spans="1:9" ht="29.25" customHeight="1" x14ac:dyDescent="0.25">
      <c r="A122" s="55"/>
      <c r="B122" s="69" t="s">
        <v>56</v>
      </c>
      <c r="C122" s="56"/>
      <c r="D122" s="39"/>
      <c r="E122" s="13"/>
      <c r="F122" s="9"/>
      <c r="G122" s="9"/>
      <c r="H122" s="9"/>
      <c r="I122" s="9"/>
    </row>
    <row r="123" spans="1:9" ht="24.95" customHeight="1" x14ac:dyDescent="0.25">
      <c r="A123" s="55"/>
      <c r="B123" s="37" t="s">
        <v>31</v>
      </c>
      <c r="C123" s="38" t="s">
        <v>59</v>
      </c>
      <c r="D123" s="39" t="s">
        <v>7</v>
      </c>
      <c r="E123" s="9">
        <v>3000</v>
      </c>
      <c r="F123" s="9">
        <v>600</v>
      </c>
      <c r="G123" s="9">
        <f t="shared" ref="G123:G124" si="21">E123*C123</f>
        <v>6000</v>
      </c>
      <c r="H123" s="9">
        <f t="shared" ref="H123:H124" si="22">F123*C123</f>
        <v>1200</v>
      </c>
      <c r="I123" s="9">
        <f t="shared" ref="I123:I124" si="23">H123+G123</f>
        <v>7200</v>
      </c>
    </row>
    <row r="124" spans="1:9" ht="24.95" customHeight="1" x14ac:dyDescent="0.25">
      <c r="A124" s="55"/>
      <c r="B124" s="69" t="s">
        <v>43</v>
      </c>
      <c r="C124" s="56">
        <v>4</v>
      </c>
      <c r="D124" s="39" t="s">
        <v>7</v>
      </c>
      <c r="E124" s="9">
        <v>3500</v>
      </c>
      <c r="F124" s="9">
        <v>600</v>
      </c>
      <c r="G124" s="9">
        <f t="shared" si="21"/>
        <v>14000</v>
      </c>
      <c r="H124" s="9">
        <f t="shared" si="22"/>
        <v>2400</v>
      </c>
      <c r="I124" s="9">
        <f t="shared" si="23"/>
        <v>16400</v>
      </c>
    </row>
    <row r="125" spans="1:9" ht="24.95" customHeight="1" x14ac:dyDescent="0.25">
      <c r="A125" s="53" t="s">
        <v>158</v>
      </c>
      <c r="B125" s="44" t="s">
        <v>159</v>
      </c>
      <c r="C125" s="70"/>
      <c r="D125" s="39"/>
      <c r="E125" s="13"/>
      <c r="F125" s="9"/>
      <c r="G125" s="9"/>
      <c r="H125" s="9"/>
      <c r="I125" s="9"/>
    </row>
    <row r="126" spans="1:9" ht="128.25" x14ac:dyDescent="0.25">
      <c r="A126" s="39" t="s">
        <v>9</v>
      </c>
      <c r="B126" s="43" t="s">
        <v>160</v>
      </c>
      <c r="C126" s="56">
        <v>1</v>
      </c>
      <c r="D126" s="39" t="s">
        <v>79</v>
      </c>
      <c r="E126" s="9">
        <v>65000</v>
      </c>
      <c r="F126" s="9">
        <v>15000</v>
      </c>
      <c r="G126" s="9">
        <f>E126*C126</f>
        <v>65000</v>
      </c>
      <c r="H126" s="9">
        <f>F126*C126</f>
        <v>15000</v>
      </c>
      <c r="I126" s="9">
        <f>H126+G126</f>
        <v>80000</v>
      </c>
    </row>
    <row r="127" spans="1:9" ht="24.95" customHeight="1" x14ac:dyDescent="0.25">
      <c r="A127" s="53">
        <v>233100</v>
      </c>
      <c r="B127" s="30" t="s">
        <v>94</v>
      </c>
      <c r="C127" s="53"/>
      <c r="D127" s="30"/>
      <c r="E127" s="15"/>
      <c r="F127" s="8"/>
      <c r="G127" s="15"/>
      <c r="H127" s="8"/>
      <c r="I127" s="15"/>
    </row>
    <row r="128" spans="1:9" ht="28.5" x14ac:dyDescent="0.25">
      <c r="A128" s="55">
        <v>233113.13</v>
      </c>
      <c r="B128" s="37" t="s">
        <v>95</v>
      </c>
      <c r="C128" s="67"/>
      <c r="D128" s="68"/>
      <c r="E128" s="25"/>
      <c r="F128" s="25"/>
      <c r="G128" s="25"/>
      <c r="H128" s="25"/>
      <c r="I128" s="25"/>
    </row>
    <row r="129" spans="1:9" ht="74.25" customHeight="1" x14ac:dyDescent="0.25">
      <c r="A129" s="39" t="s">
        <v>9</v>
      </c>
      <c r="B129" s="37" t="s">
        <v>96</v>
      </c>
      <c r="C129" s="67"/>
      <c r="D129" s="68"/>
      <c r="E129" s="25"/>
      <c r="F129" s="25"/>
      <c r="G129" s="25"/>
      <c r="H129" s="25"/>
      <c r="I129" s="25"/>
    </row>
    <row r="130" spans="1:9" ht="24.95" customHeight="1" x14ac:dyDescent="0.25">
      <c r="A130" s="71"/>
      <c r="B130" s="43" t="s">
        <v>97</v>
      </c>
      <c r="C130" s="72">
        <v>400</v>
      </c>
      <c r="D130" s="72" t="s">
        <v>98</v>
      </c>
      <c r="E130" s="9">
        <v>260</v>
      </c>
      <c r="F130" s="9">
        <v>70</v>
      </c>
      <c r="G130" s="9">
        <f>E130*C130</f>
        <v>104000</v>
      </c>
      <c r="H130" s="9">
        <f>F130*C130</f>
        <v>28000</v>
      </c>
      <c r="I130" s="9">
        <f>H130+G130</f>
        <v>132000</v>
      </c>
    </row>
    <row r="131" spans="1:9" ht="24.95" customHeight="1" x14ac:dyDescent="0.25">
      <c r="A131" s="53">
        <v>233119</v>
      </c>
      <c r="B131" s="30" t="s">
        <v>99</v>
      </c>
      <c r="C131" s="67"/>
      <c r="D131" s="68"/>
      <c r="E131" s="9"/>
      <c r="F131" s="9"/>
      <c r="G131" s="9"/>
      <c r="H131" s="9"/>
      <c r="I131" s="9"/>
    </row>
    <row r="132" spans="1:9" ht="71.25" x14ac:dyDescent="0.25">
      <c r="A132" s="39" t="s">
        <v>9</v>
      </c>
      <c r="B132" s="37" t="s">
        <v>100</v>
      </c>
      <c r="C132" s="72" t="s">
        <v>25</v>
      </c>
      <c r="D132" s="72" t="s">
        <v>101</v>
      </c>
      <c r="E132" s="9">
        <v>175000</v>
      </c>
      <c r="F132" s="9">
        <v>35000</v>
      </c>
      <c r="G132" s="9">
        <f>E132*C132</f>
        <v>175000</v>
      </c>
      <c r="H132" s="9">
        <f>F132*C132</f>
        <v>35000</v>
      </c>
      <c r="I132" s="9">
        <f>H132+G132</f>
        <v>210000</v>
      </c>
    </row>
    <row r="133" spans="1:9" ht="24.95" customHeight="1" x14ac:dyDescent="0.25">
      <c r="A133" s="53">
        <v>233343</v>
      </c>
      <c r="B133" s="30" t="s">
        <v>102</v>
      </c>
      <c r="C133" s="67"/>
      <c r="D133" s="68"/>
      <c r="E133" s="9"/>
      <c r="F133" s="9"/>
      <c r="G133" s="9"/>
      <c r="H133" s="9"/>
      <c r="I133" s="9"/>
    </row>
    <row r="134" spans="1:9" ht="85.5" x14ac:dyDescent="0.25">
      <c r="A134" s="39" t="s">
        <v>9</v>
      </c>
      <c r="B134" s="37" t="s">
        <v>103</v>
      </c>
      <c r="C134" s="72">
        <v>1</v>
      </c>
      <c r="D134" s="72" t="s">
        <v>13</v>
      </c>
      <c r="E134" s="9">
        <v>170000</v>
      </c>
      <c r="F134" s="9">
        <v>20000</v>
      </c>
      <c r="G134" s="9">
        <f>E134*C134</f>
        <v>170000</v>
      </c>
      <c r="H134" s="9">
        <f>F134*C134</f>
        <v>20000</v>
      </c>
      <c r="I134" s="9">
        <f>H134+G134</f>
        <v>190000</v>
      </c>
    </row>
    <row r="135" spans="1:9" ht="24.95" customHeight="1" x14ac:dyDescent="0.25">
      <c r="A135" s="53">
        <v>233346</v>
      </c>
      <c r="B135" s="30" t="s">
        <v>104</v>
      </c>
      <c r="C135" s="67"/>
      <c r="D135" s="68"/>
      <c r="E135" s="9"/>
      <c r="F135" s="9"/>
      <c r="G135" s="9"/>
      <c r="H135" s="9"/>
      <c r="I135" s="9"/>
    </row>
    <row r="136" spans="1:9" ht="57" x14ac:dyDescent="0.25">
      <c r="A136" s="55" t="s">
        <v>9</v>
      </c>
      <c r="B136" s="37" t="s">
        <v>105</v>
      </c>
      <c r="C136" s="67"/>
      <c r="D136" s="68"/>
      <c r="E136" s="9"/>
      <c r="F136" s="9"/>
      <c r="G136" s="9"/>
      <c r="H136" s="9"/>
      <c r="I136" s="9"/>
    </row>
    <row r="137" spans="1:9" ht="24.95" customHeight="1" x14ac:dyDescent="0.25">
      <c r="A137" s="71"/>
      <c r="B137" s="37" t="s">
        <v>80</v>
      </c>
      <c r="C137" s="72">
        <v>30</v>
      </c>
      <c r="D137" s="72" t="s">
        <v>72</v>
      </c>
      <c r="E137" s="9">
        <v>350</v>
      </c>
      <c r="F137" s="9">
        <v>100</v>
      </c>
      <c r="G137" s="9">
        <f>E137*C137</f>
        <v>10500</v>
      </c>
      <c r="H137" s="9">
        <f>F137*C137</f>
        <v>3000</v>
      </c>
      <c r="I137" s="9">
        <f>H137+G137</f>
        <v>13500</v>
      </c>
    </row>
    <row r="138" spans="1:9" ht="24.95" customHeight="1" x14ac:dyDescent="0.25">
      <c r="A138" s="53">
        <v>233700</v>
      </c>
      <c r="B138" s="30" t="s">
        <v>106</v>
      </c>
      <c r="C138" s="53"/>
      <c r="D138" s="30"/>
      <c r="E138" s="15"/>
      <c r="F138" s="8"/>
      <c r="G138" s="15"/>
      <c r="H138" s="8"/>
      <c r="I138" s="15"/>
    </row>
    <row r="139" spans="1:9" ht="24.95" customHeight="1" x14ac:dyDescent="0.25">
      <c r="A139" s="55">
        <v>233713</v>
      </c>
      <c r="B139" s="37" t="s">
        <v>107</v>
      </c>
      <c r="C139" s="73"/>
      <c r="D139" s="74"/>
      <c r="E139" s="26"/>
      <c r="F139" s="26"/>
      <c r="G139" s="26"/>
      <c r="H139" s="26"/>
      <c r="I139" s="26"/>
    </row>
    <row r="140" spans="1:9" ht="71.25" x14ac:dyDescent="0.25">
      <c r="A140" s="71"/>
      <c r="B140" s="37" t="s">
        <v>108</v>
      </c>
      <c r="C140" s="75"/>
      <c r="D140" s="68"/>
      <c r="E140" s="25"/>
      <c r="F140" s="25"/>
      <c r="G140" s="25"/>
      <c r="H140" s="25"/>
      <c r="I140" s="25"/>
    </row>
    <row r="141" spans="1:9" ht="30" x14ac:dyDescent="0.25">
      <c r="A141" s="47" t="s">
        <v>9</v>
      </c>
      <c r="B141" s="30" t="s">
        <v>109</v>
      </c>
      <c r="C141" s="75"/>
      <c r="D141" s="68"/>
      <c r="E141" s="25"/>
      <c r="F141" s="25"/>
      <c r="G141" s="25"/>
      <c r="H141" s="25"/>
      <c r="I141" s="25"/>
    </row>
    <row r="142" spans="1:9" ht="24.95" customHeight="1" x14ac:dyDescent="0.25">
      <c r="A142" s="37"/>
      <c r="B142" s="37" t="s">
        <v>110</v>
      </c>
      <c r="C142" s="72">
        <v>3</v>
      </c>
      <c r="D142" s="72" t="s">
        <v>7</v>
      </c>
      <c r="E142" s="9">
        <v>6500</v>
      </c>
      <c r="F142" s="9">
        <v>1000</v>
      </c>
      <c r="G142" s="9">
        <f>E142*C142</f>
        <v>19500</v>
      </c>
      <c r="H142" s="9">
        <f>F142*C142</f>
        <v>3000</v>
      </c>
      <c r="I142" s="9">
        <f>H142+G142</f>
        <v>22500</v>
      </c>
    </row>
    <row r="143" spans="1:9" ht="88.5" customHeight="1" x14ac:dyDescent="0.25">
      <c r="A143" s="47" t="s">
        <v>111</v>
      </c>
      <c r="B143" s="37" t="s">
        <v>112</v>
      </c>
      <c r="C143" s="75"/>
      <c r="D143" s="68"/>
      <c r="E143" s="9"/>
      <c r="F143" s="9"/>
      <c r="G143" s="9"/>
      <c r="H143" s="9"/>
      <c r="I143" s="9"/>
    </row>
    <row r="144" spans="1:9" ht="24.95" customHeight="1" x14ac:dyDescent="0.25">
      <c r="A144" s="71"/>
      <c r="B144" s="37" t="s">
        <v>113</v>
      </c>
      <c r="C144" s="72">
        <v>8</v>
      </c>
      <c r="D144" s="72" t="s">
        <v>7</v>
      </c>
      <c r="E144" s="9">
        <v>7900</v>
      </c>
      <c r="F144" s="9">
        <v>1000</v>
      </c>
      <c r="G144" s="9">
        <f>E144*C144</f>
        <v>63200</v>
      </c>
      <c r="H144" s="9">
        <f>F144*C144</f>
        <v>8000</v>
      </c>
      <c r="I144" s="9">
        <f>H144+G144</f>
        <v>71200</v>
      </c>
    </row>
    <row r="145" spans="1:12" s="27" customFormat="1" ht="30" x14ac:dyDescent="0.25">
      <c r="A145" s="53">
        <v>236419.13</v>
      </c>
      <c r="B145" s="45" t="s">
        <v>45</v>
      </c>
      <c r="C145" s="46"/>
      <c r="D145" s="36"/>
      <c r="E145" s="12"/>
      <c r="F145" s="12"/>
      <c r="G145" s="12"/>
      <c r="H145" s="12"/>
      <c r="I145" s="12"/>
    </row>
    <row r="146" spans="1:12" s="28" customFormat="1" ht="71.25" x14ac:dyDescent="0.25">
      <c r="A146" s="39" t="s">
        <v>9</v>
      </c>
      <c r="B146" s="37" t="s">
        <v>142</v>
      </c>
      <c r="C146" s="47">
        <v>2</v>
      </c>
      <c r="D146" s="39" t="s">
        <v>7</v>
      </c>
      <c r="E146" s="9">
        <v>0</v>
      </c>
      <c r="F146" s="9">
        <v>50000</v>
      </c>
      <c r="G146" s="9">
        <f>E146*C146</f>
        <v>0</v>
      </c>
      <c r="H146" s="9">
        <f>F146*C146</f>
        <v>100000</v>
      </c>
      <c r="I146" s="9">
        <f>H146+G146</f>
        <v>100000</v>
      </c>
    </row>
    <row r="147" spans="1:12" s="28" customFormat="1" ht="57" x14ac:dyDescent="0.25">
      <c r="A147" s="39" t="s">
        <v>10</v>
      </c>
      <c r="B147" s="37" t="s">
        <v>156</v>
      </c>
      <c r="C147" s="47">
        <v>3</v>
      </c>
      <c r="D147" s="39" t="s">
        <v>7</v>
      </c>
      <c r="E147" s="9">
        <v>865000</v>
      </c>
      <c r="F147" s="9">
        <v>20000</v>
      </c>
      <c r="G147" s="9">
        <f>E147*C147</f>
        <v>2595000</v>
      </c>
      <c r="H147" s="9">
        <f>F147*C147</f>
        <v>60000</v>
      </c>
      <c r="I147" s="9">
        <f>H147+G147</f>
        <v>2655000</v>
      </c>
    </row>
    <row r="148" spans="1:12" ht="24.95" customHeight="1" x14ac:dyDescent="0.25">
      <c r="A148" s="53">
        <v>238219</v>
      </c>
      <c r="B148" s="45" t="s">
        <v>93</v>
      </c>
      <c r="C148" s="73"/>
      <c r="D148" s="74"/>
      <c r="E148" s="13"/>
      <c r="F148" s="13"/>
      <c r="G148" s="13"/>
      <c r="H148" s="13"/>
      <c r="I148" s="13"/>
    </row>
    <row r="149" spans="1:12" ht="61.5" customHeight="1" x14ac:dyDescent="0.25">
      <c r="A149" s="39" t="s">
        <v>9</v>
      </c>
      <c r="B149" s="37" t="s">
        <v>157</v>
      </c>
      <c r="C149" s="47">
        <v>47</v>
      </c>
      <c r="D149" s="39" t="s">
        <v>7</v>
      </c>
      <c r="E149" s="9">
        <v>135000</v>
      </c>
      <c r="F149" s="9">
        <v>1500</v>
      </c>
      <c r="G149" s="9">
        <f>E149*C149</f>
        <v>6345000</v>
      </c>
      <c r="H149" s="9">
        <f>F149*C149</f>
        <v>70500</v>
      </c>
      <c r="I149" s="9">
        <f>H149+G149</f>
        <v>6415500</v>
      </c>
    </row>
    <row r="150" spans="1:12" ht="36" customHeight="1" x14ac:dyDescent="0.25">
      <c r="A150" s="131" t="s">
        <v>129</v>
      </c>
      <c r="B150" s="131"/>
      <c r="C150" s="131"/>
      <c r="D150" s="131"/>
      <c r="E150" s="13"/>
      <c r="F150" s="13"/>
      <c r="G150" s="13"/>
      <c r="H150" s="13"/>
      <c r="I150" s="13">
        <f>SUM(I5:I149)</f>
        <v>20957090</v>
      </c>
    </row>
    <row r="151" spans="1:12" x14ac:dyDescent="0.25">
      <c r="L151" s="77"/>
    </row>
    <row r="153" spans="1:12" x14ac:dyDescent="0.25">
      <c r="I153" s="77"/>
    </row>
    <row r="154" spans="1:12" x14ac:dyDescent="0.25">
      <c r="I154" s="77"/>
    </row>
  </sheetData>
  <sheetProtection algorithmName="SHA-512" hashValue="YNvPxS1rjZknuir8veZUP/IqSphrQet4kTtTy690tTOuOeKVhcz7bJpjx0LGUbXwaOcORS6A2LnMmD3acwUj8A==" saltValue="5IOyh2o7zP9oldBUWonVsQ==" spinCount="100000" sheet="1" objects="1" scenarios="1"/>
  <mergeCells count="15">
    <mergeCell ref="A150:D150"/>
    <mergeCell ref="A21:D21"/>
    <mergeCell ref="A4:I4"/>
    <mergeCell ref="B104:I104"/>
    <mergeCell ref="G1:H1"/>
    <mergeCell ref="A1:A2"/>
    <mergeCell ref="B1:B2"/>
    <mergeCell ref="C1:C2"/>
    <mergeCell ref="D1:D2"/>
    <mergeCell ref="E1:F1"/>
    <mergeCell ref="I1:I2"/>
    <mergeCell ref="B23:I23"/>
    <mergeCell ref="B31:I31"/>
    <mergeCell ref="B35:I35"/>
    <mergeCell ref="A22:I22"/>
  </mergeCells>
  <pageMargins left="0.64583333333333304" right="0.5" top="0.94791666666666696" bottom="0.75" header="0.3" footer="0.3"/>
  <pageSetup paperSize="9" scale="98" orientation="landscape" horizontalDpi="300" verticalDpi="300" r:id="rId1"/>
  <headerFooter>
    <oddHeader>&amp;L&amp;"-,Bold"20/23/TF&amp;R&amp;"-,Bold"SECTION 400 BILL OF QUANTITIES HVAC</oddHeader>
    <oddFooter>&amp;C&amp;"-,Bold"Y.H.ASSOCIATESCONSULTING ENGINEERS&amp;R&amp;P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7"/>
  <sheetViews>
    <sheetView topLeftCell="A124" zoomScale="106" zoomScaleNormal="106" workbookViewId="0">
      <selection activeCell="J149" sqref="J149"/>
    </sheetView>
  </sheetViews>
  <sheetFormatPr defaultColWidth="9.140625" defaultRowHeight="14.25" x14ac:dyDescent="0.25"/>
  <cols>
    <col min="1" max="1" width="10.42578125" style="4" customWidth="1"/>
    <col min="2" max="2" width="54" style="5" customWidth="1"/>
    <col min="3" max="4" width="6.140625" style="29" customWidth="1"/>
    <col min="5" max="6" width="12.28515625" style="4" customWidth="1"/>
    <col min="7" max="8" width="12.7109375" style="4" customWidth="1"/>
    <col min="9" max="10" width="15.7109375" style="4" customWidth="1"/>
    <col min="11" max="11" width="9.140625" style="4"/>
    <col min="12" max="12" width="15.28515625" style="4" customWidth="1"/>
    <col min="13" max="13" width="17.7109375" style="4" customWidth="1"/>
    <col min="14" max="14" width="9.28515625" style="4" bestFit="1" customWidth="1"/>
    <col min="15" max="15" width="10.140625" style="4" bestFit="1" customWidth="1"/>
    <col min="16" max="16" width="13" style="4" customWidth="1"/>
    <col min="17" max="17" width="10.140625" style="4" bestFit="1" customWidth="1"/>
    <col min="18" max="16384" width="9.140625" style="4"/>
  </cols>
  <sheetData>
    <row r="1" spans="1:17" s="6" customFormat="1" ht="25.5" customHeight="1" x14ac:dyDescent="0.25">
      <c r="A1" s="135" t="s">
        <v>0</v>
      </c>
      <c r="B1" s="135" t="s">
        <v>1</v>
      </c>
      <c r="C1" s="135" t="s">
        <v>8</v>
      </c>
      <c r="D1" s="135" t="s">
        <v>2</v>
      </c>
      <c r="E1" s="135" t="s">
        <v>3</v>
      </c>
      <c r="F1" s="135"/>
      <c r="G1" s="135" t="s">
        <v>4</v>
      </c>
      <c r="H1" s="135"/>
      <c r="I1" s="135" t="s">
        <v>6</v>
      </c>
      <c r="J1" s="114"/>
    </row>
    <row r="2" spans="1:17" s="6" customFormat="1" ht="20.25" customHeight="1" x14ac:dyDescent="0.25">
      <c r="A2" s="135"/>
      <c r="B2" s="135"/>
      <c r="C2" s="135"/>
      <c r="D2" s="135"/>
      <c r="E2" s="106" t="s">
        <v>5</v>
      </c>
      <c r="F2" s="106" t="s">
        <v>46</v>
      </c>
      <c r="G2" s="106" t="s">
        <v>5</v>
      </c>
      <c r="H2" s="106" t="s">
        <v>46</v>
      </c>
      <c r="I2" s="135"/>
      <c r="J2" s="114"/>
    </row>
    <row r="3" spans="1:17" s="6" customFormat="1" ht="24.95" customHeight="1" x14ac:dyDescent="0.25">
      <c r="A3" s="133" t="s">
        <v>114</v>
      </c>
      <c r="B3" s="133"/>
      <c r="C3" s="133"/>
      <c r="D3" s="133"/>
      <c r="E3" s="133"/>
      <c r="F3" s="133"/>
      <c r="G3" s="133"/>
      <c r="H3" s="133"/>
      <c r="I3" s="133"/>
      <c r="J3" s="115"/>
    </row>
    <row r="4" spans="1:17" s="6" customFormat="1" ht="15" x14ac:dyDescent="0.25">
      <c r="A4" s="106">
        <v>1</v>
      </c>
      <c r="B4" s="30" t="s">
        <v>77</v>
      </c>
      <c r="C4" s="31"/>
      <c r="D4" s="32"/>
      <c r="E4" s="9"/>
      <c r="F4" s="9"/>
      <c r="G4" s="9"/>
      <c r="H4" s="9"/>
      <c r="I4" s="9"/>
      <c r="J4" s="116"/>
    </row>
    <row r="5" spans="1:17" s="6" customFormat="1" ht="15" x14ac:dyDescent="0.25">
      <c r="A5" s="106" t="s">
        <v>9</v>
      </c>
      <c r="B5" s="33" t="s">
        <v>115</v>
      </c>
      <c r="C5" s="34">
        <v>1</v>
      </c>
      <c r="D5" s="35" t="s">
        <v>116</v>
      </c>
      <c r="E5" s="9">
        <v>0</v>
      </c>
      <c r="F5" s="9">
        <v>23000</v>
      </c>
      <c r="G5" s="9">
        <f>E5*C5</f>
        <v>0</v>
      </c>
      <c r="H5" s="9">
        <f>F5*C5</f>
        <v>23000</v>
      </c>
      <c r="I5" s="9">
        <f>H5+G5</f>
        <v>23000</v>
      </c>
      <c r="J5" s="116" t="s">
        <v>180</v>
      </c>
      <c r="K5" s="109"/>
      <c r="L5" s="109">
        <f>E5</f>
        <v>0</v>
      </c>
      <c r="M5" s="109">
        <f>F5</f>
        <v>23000</v>
      </c>
      <c r="N5" s="109">
        <f>L5*8%</f>
        <v>0</v>
      </c>
      <c r="O5" s="109">
        <f>M5*8%</f>
        <v>1840</v>
      </c>
      <c r="P5" s="109">
        <f>L5-N5</f>
        <v>0</v>
      </c>
      <c r="Q5" s="109">
        <f>M5-O5</f>
        <v>21160</v>
      </c>
    </row>
    <row r="6" spans="1:17" s="6" customFormat="1" ht="15" x14ac:dyDescent="0.25">
      <c r="A6" s="106">
        <v>2</v>
      </c>
      <c r="B6" s="30" t="s">
        <v>50</v>
      </c>
      <c r="C6" s="31"/>
      <c r="D6" s="32"/>
      <c r="E6" s="9"/>
      <c r="F6" s="9"/>
      <c r="G6" s="9"/>
      <c r="H6" s="9"/>
      <c r="I6" s="9"/>
      <c r="J6" s="116"/>
      <c r="L6" s="109"/>
      <c r="M6" s="109"/>
      <c r="N6" s="109"/>
      <c r="O6" s="109"/>
      <c r="P6" s="109"/>
      <c r="Q6" s="109"/>
    </row>
    <row r="7" spans="1:17" s="6" customFormat="1" ht="42.75" x14ac:dyDescent="0.25">
      <c r="A7" s="106" t="s">
        <v>9</v>
      </c>
      <c r="B7" s="33" t="s">
        <v>117</v>
      </c>
      <c r="C7" s="34">
        <v>1</v>
      </c>
      <c r="D7" s="35" t="s">
        <v>13</v>
      </c>
      <c r="E7" s="9">
        <v>0</v>
      </c>
      <c r="F7" s="9">
        <v>36800</v>
      </c>
      <c r="G7" s="9">
        <f>E7*C7</f>
        <v>0</v>
      </c>
      <c r="H7" s="9">
        <f>F7*C7</f>
        <v>36800</v>
      </c>
      <c r="I7" s="9">
        <f>H7+G7</f>
        <v>36800</v>
      </c>
      <c r="J7" s="116" t="s">
        <v>180</v>
      </c>
      <c r="L7" s="109">
        <f t="shared" ref="L7:L68" si="0">E7</f>
        <v>0</v>
      </c>
      <c r="M7" s="109">
        <f t="shared" ref="M7:M68" si="1">F7</f>
        <v>36800</v>
      </c>
      <c r="N7" s="109">
        <f t="shared" ref="N7:N68" si="2">L7*8%</f>
        <v>0</v>
      </c>
      <c r="O7" s="109">
        <f t="shared" ref="O7:O68" si="3">M7*8%</f>
        <v>2944</v>
      </c>
      <c r="P7" s="109">
        <f t="shared" ref="P7:P68" si="4">L7-N7</f>
        <v>0</v>
      </c>
      <c r="Q7" s="109">
        <f t="shared" ref="Q7:Q68" si="5">M7-O7</f>
        <v>33856</v>
      </c>
    </row>
    <row r="8" spans="1:17" s="6" customFormat="1" ht="15" x14ac:dyDescent="0.25">
      <c r="A8" s="36">
        <v>3</v>
      </c>
      <c r="B8" s="30" t="s">
        <v>22</v>
      </c>
      <c r="C8" s="31"/>
      <c r="D8" s="32"/>
      <c r="E8" s="9"/>
      <c r="F8" s="9"/>
      <c r="G8" s="9"/>
      <c r="H8" s="9"/>
      <c r="I8" s="9"/>
      <c r="J8" s="116"/>
      <c r="L8" s="109"/>
      <c r="M8" s="109"/>
      <c r="N8" s="109"/>
      <c r="O8" s="109"/>
      <c r="P8" s="109"/>
      <c r="Q8" s="109"/>
    </row>
    <row r="9" spans="1:17" s="6" customFormat="1" ht="28.5" x14ac:dyDescent="0.25">
      <c r="A9" s="36" t="s">
        <v>9</v>
      </c>
      <c r="B9" s="37" t="s">
        <v>118</v>
      </c>
      <c r="C9" s="38"/>
      <c r="D9" s="39"/>
      <c r="E9" s="9"/>
      <c r="F9" s="9"/>
      <c r="G9" s="9"/>
      <c r="H9" s="9"/>
      <c r="I9" s="9"/>
      <c r="J9" s="116"/>
      <c r="L9" s="109"/>
      <c r="M9" s="109"/>
      <c r="N9" s="109"/>
      <c r="O9" s="109"/>
      <c r="P9" s="109"/>
      <c r="Q9" s="109"/>
    </row>
    <row r="10" spans="1:17" s="6" customFormat="1" ht="15" x14ac:dyDescent="0.25">
      <c r="A10" s="36">
        <v>4</v>
      </c>
      <c r="B10" s="30" t="s">
        <v>30</v>
      </c>
      <c r="C10" s="40"/>
      <c r="D10" s="39"/>
      <c r="E10" s="9"/>
      <c r="F10" s="9"/>
      <c r="G10" s="9"/>
      <c r="H10" s="9"/>
      <c r="I10" s="9"/>
      <c r="J10" s="116"/>
      <c r="L10" s="109"/>
      <c r="M10" s="109"/>
      <c r="N10" s="109"/>
      <c r="O10" s="109"/>
      <c r="P10" s="109"/>
      <c r="Q10" s="109"/>
    </row>
    <row r="11" spans="1:17" s="6" customFormat="1" ht="28.5" x14ac:dyDescent="0.25">
      <c r="A11" s="39"/>
      <c r="B11" s="37" t="s">
        <v>119</v>
      </c>
      <c r="C11" s="34">
        <v>1</v>
      </c>
      <c r="D11" s="35" t="s">
        <v>13</v>
      </c>
      <c r="E11" s="9">
        <v>0</v>
      </c>
      <c r="F11" s="9">
        <v>69000</v>
      </c>
      <c r="G11" s="9">
        <f>E11*C11</f>
        <v>0</v>
      </c>
      <c r="H11" s="9">
        <f>F11*C11</f>
        <v>69000</v>
      </c>
      <c r="I11" s="9">
        <f>H11+G11</f>
        <v>69000</v>
      </c>
      <c r="J11" s="116" t="s">
        <v>180</v>
      </c>
      <c r="L11" s="109">
        <f t="shared" si="0"/>
        <v>0</v>
      </c>
      <c r="M11" s="109">
        <f t="shared" si="1"/>
        <v>69000</v>
      </c>
      <c r="N11" s="109">
        <f t="shared" si="2"/>
        <v>0</v>
      </c>
      <c r="O11" s="109">
        <f t="shared" si="3"/>
        <v>5520</v>
      </c>
      <c r="P11" s="109">
        <f t="shared" si="4"/>
        <v>0</v>
      </c>
      <c r="Q11" s="109">
        <f t="shared" si="5"/>
        <v>63480</v>
      </c>
    </row>
    <row r="12" spans="1:17" s="6" customFormat="1" ht="15" x14ac:dyDescent="0.25">
      <c r="A12" s="36">
        <v>5</v>
      </c>
      <c r="B12" s="30" t="s">
        <v>120</v>
      </c>
      <c r="C12" s="41"/>
      <c r="D12" s="42"/>
      <c r="E12" s="9"/>
      <c r="F12" s="9"/>
      <c r="G12" s="9"/>
      <c r="H12" s="9"/>
      <c r="I12" s="9"/>
      <c r="J12" s="116"/>
      <c r="L12" s="109"/>
      <c r="M12" s="109"/>
      <c r="N12" s="109"/>
      <c r="O12" s="109"/>
      <c r="P12" s="109"/>
      <c r="Q12" s="109"/>
    </row>
    <row r="13" spans="1:17" s="6" customFormat="1" x14ac:dyDescent="0.25">
      <c r="A13" s="39" t="s">
        <v>9</v>
      </c>
      <c r="B13" s="43" t="s">
        <v>121</v>
      </c>
      <c r="C13" s="34">
        <v>1</v>
      </c>
      <c r="D13" s="35" t="s">
        <v>13</v>
      </c>
      <c r="E13" s="9">
        <v>0</v>
      </c>
      <c r="F13" s="9">
        <v>92000</v>
      </c>
      <c r="G13" s="9">
        <f>E13*C13</f>
        <v>0</v>
      </c>
      <c r="H13" s="9">
        <f>F13*C13</f>
        <v>92000</v>
      </c>
      <c r="I13" s="9">
        <f>H13+G13</f>
        <v>92000</v>
      </c>
      <c r="J13" s="116" t="s">
        <v>180</v>
      </c>
      <c r="L13" s="109">
        <f t="shared" si="0"/>
        <v>0</v>
      </c>
      <c r="M13" s="109">
        <f t="shared" si="1"/>
        <v>92000</v>
      </c>
      <c r="N13" s="109">
        <f t="shared" si="2"/>
        <v>0</v>
      </c>
      <c r="O13" s="109">
        <f t="shared" si="3"/>
        <v>7360</v>
      </c>
      <c r="P13" s="109">
        <f t="shared" si="4"/>
        <v>0</v>
      </c>
      <c r="Q13" s="109">
        <f t="shared" si="5"/>
        <v>84640</v>
      </c>
    </row>
    <row r="14" spans="1:17" s="6" customFormat="1" ht="15" x14ac:dyDescent="0.25">
      <c r="A14" s="36">
        <v>6</v>
      </c>
      <c r="B14" s="44" t="s">
        <v>93</v>
      </c>
      <c r="C14" s="34"/>
      <c r="D14" s="35"/>
      <c r="E14" s="9"/>
      <c r="F14" s="9"/>
      <c r="G14" s="9"/>
      <c r="H14" s="9"/>
      <c r="I14" s="9"/>
      <c r="J14" s="116"/>
      <c r="L14" s="109"/>
      <c r="M14" s="109"/>
      <c r="N14" s="109"/>
      <c r="O14" s="109"/>
      <c r="P14" s="109"/>
      <c r="Q14" s="109"/>
    </row>
    <row r="15" spans="1:17" s="6" customFormat="1" ht="28.5" x14ac:dyDescent="0.25">
      <c r="A15" s="39"/>
      <c r="B15" s="43" t="s">
        <v>122</v>
      </c>
      <c r="C15" s="34">
        <v>42</v>
      </c>
      <c r="D15" s="39" t="s">
        <v>7</v>
      </c>
      <c r="E15" s="9">
        <v>0</v>
      </c>
      <c r="F15" s="9">
        <v>1380</v>
      </c>
      <c r="G15" s="9">
        <f>E15*C15</f>
        <v>0</v>
      </c>
      <c r="H15" s="9">
        <f>F15*C15</f>
        <v>57960</v>
      </c>
      <c r="I15" s="9">
        <f>H15+G15</f>
        <v>57960</v>
      </c>
      <c r="J15" s="116"/>
      <c r="L15" s="109">
        <f t="shared" si="0"/>
        <v>0</v>
      </c>
      <c r="M15" s="109">
        <f t="shared" si="1"/>
        <v>1380</v>
      </c>
      <c r="N15" s="109">
        <f t="shared" si="2"/>
        <v>0</v>
      </c>
      <c r="O15" s="109">
        <f t="shared" si="3"/>
        <v>110.4</v>
      </c>
      <c r="P15" s="109">
        <f t="shared" si="4"/>
        <v>0</v>
      </c>
      <c r="Q15" s="109">
        <f t="shared" si="5"/>
        <v>1269.5999999999999</v>
      </c>
    </row>
    <row r="16" spans="1:17" s="6" customFormat="1" ht="15" x14ac:dyDescent="0.25">
      <c r="A16" s="36">
        <v>7</v>
      </c>
      <c r="B16" s="45" t="s">
        <v>123</v>
      </c>
      <c r="C16" s="46"/>
      <c r="D16" s="36"/>
      <c r="E16" s="12">
        <v>0</v>
      </c>
      <c r="F16" s="12">
        <v>0</v>
      </c>
      <c r="G16" s="12"/>
      <c r="H16" s="12"/>
      <c r="I16" s="12"/>
      <c r="J16" s="117"/>
      <c r="L16" s="109">
        <f t="shared" si="0"/>
        <v>0</v>
      </c>
      <c r="M16" s="109">
        <f t="shared" si="1"/>
        <v>0</v>
      </c>
      <c r="N16" s="109">
        <f t="shared" si="2"/>
        <v>0</v>
      </c>
      <c r="O16" s="109">
        <f t="shared" si="3"/>
        <v>0</v>
      </c>
      <c r="P16" s="109">
        <f t="shared" si="4"/>
        <v>0</v>
      </c>
      <c r="Q16" s="109">
        <f t="shared" si="5"/>
        <v>0</v>
      </c>
    </row>
    <row r="17" spans="1:17" s="6" customFormat="1" x14ac:dyDescent="0.25">
      <c r="A17" s="39" t="s">
        <v>9</v>
      </c>
      <c r="B17" s="37" t="s">
        <v>143</v>
      </c>
      <c r="C17" s="47">
        <v>3</v>
      </c>
      <c r="D17" s="39" t="s">
        <v>7</v>
      </c>
      <c r="E17" s="9">
        <v>0</v>
      </c>
      <c r="F17" s="9">
        <v>23000</v>
      </c>
      <c r="G17" s="9">
        <f>E17*C17</f>
        <v>0</v>
      </c>
      <c r="H17" s="9">
        <f>F17*C17</f>
        <v>69000</v>
      </c>
      <c r="I17" s="9">
        <f>H17+G17</f>
        <v>69000</v>
      </c>
      <c r="J17" s="116" t="s">
        <v>180</v>
      </c>
      <c r="L17" s="109">
        <f t="shared" si="0"/>
        <v>0</v>
      </c>
      <c r="M17" s="109">
        <f t="shared" si="1"/>
        <v>23000</v>
      </c>
      <c r="N17" s="109">
        <f t="shared" si="2"/>
        <v>0</v>
      </c>
      <c r="O17" s="109">
        <f t="shared" si="3"/>
        <v>1840</v>
      </c>
      <c r="P17" s="109">
        <f t="shared" si="4"/>
        <v>0</v>
      </c>
      <c r="Q17" s="109">
        <f t="shared" si="5"/>
        <v>21160</v>
      </c>
    </row>
    <row r="18" spans="1:17" s="6" customFormat="1" ht="15" x14ac:dyDescent="0.25">
      <c r="A18" s="36">
        <v>8</v>
      </c>
      <c r="B18" s="45" t="s">
        <v>124</v>
      </c>
      <c r="C18" s="46"/>
      <c r="D18" s="36"/>
      <c r="E18" s="12"/>
      <c r="F18" s="12"/>
      <c r="G18" s="12"/>
      <c r="H18" s="12"/>
      <c r="I18" s="12"/>
      <c r="J18" s="117"/>
      <c r="L18" s="109"/>
      <c r="M18" s="109"/>
      <c r="N18" s="109"/>
      <c r="O18" s="109"/>
      <c r="P18" s="109"/>
      <c r="Q18" s="109"/>
    </row>
    <row r="19" spans="1:17" s="6" customFormat="1" x14ac:dyDescent="0.25">
      <c r="A19" s="39" t="s">
        <v>9</v>
      </c>
      <c r="B19" s="37" t="s">
        <v>144</v>
      </c>
      <c r="C19" s="47">
        <v>4</v>
      </c>
      <c r="D19" s="39" t="s">
        <v>7</v>
      </c>
      <c r="E19" s="9">
        <v>0</v>
      </c>
      <c r="F19" s="9">
        <v>7360</v>
      </c>
      <c r="G19" s="9">
        <f>E19*C19</f>
        <v>0</v>
      </c>
      <c r="H19" s="9">
        <f>F19*C19</f>
        <v>29440</v>
      </c>
      <c r="I19" s="9">
        <f>H19+G19</f>
        <v>29440</v>
      </c>
      <c r="J19" s="116" t="s">
        <v>180</v>
      </c>
      <c r="L19" s="109">
        <f t="shared" si="0"/>
        <v>0</v>
      </c>
      <c r="M19" s="109">
        <f t="shared" si="1"/>
        <v>7360</v>
      </c>
      <c r="N19" s="109">
        <f t="shared" si="2"/>
        <v>0</v>
      </c>
      <c r="O19" s="109">
        <f t="shared" si="3"/>
        <v>588.80000000000007</v>
      </c>
      <c r="P19" s="109">
        <f t="shared" si="4"/>
        <v>0</v>
      </c>
      <c r="Q19" s="109">
        <f t="shared" si="5"/>
        <v>6771.2</v>
      </c>
    </row>
    <row r="20" spans="1:17" s="6" customFormat="1" ht="15" x14ac:dyDescent="0.25">
      <c r="A20" s="132" t="s">
        <v>125</v>
      </c>
      <c r="B20" s="132"/>
      <c r="C20" s="132"/>
      <c r="D20" s="132"/>
      <c r="E20" s="13"/>
      <c r="F20" s="13"/>
      <c r="G20" s="13"/>
      <c r="H20" s="13"/>
      <c r="I20" s="13"/>
      <c r="J20" s="118"/>
      <c r="L20" s="109"/>
      <c r="M20" s="109"/>
      <c r="N20" s="109"/>
      <c r="O20" s="109"/>
      <c r="P20" s="109"/>
      <c r="Q20" s="109"/>
    </row>
    <row r="21" spans="1:17" s="6" customFormat="1" ht="15.75" x14ac:dyDescent="0.25">
      <c r="A21" s="137" t="s">
        <v>141</v>
      </c>
      <c r="B21" s="137"/>
      <c r="C21" s="137"/>
      <c r="D21" s="137"/>
      <c r="E21" s="137"/>
      <c r="F21" s="137"/>
      <c r="G21" s="137"/>
      <c r="H21" s="137"/>
      <c r="I21" s="137"/>
      <c r="J21" s="119"/>
      <c r="L21" s="109"/>
      <c r="M21" s="109"/>
      <c r="N21" s="109"/>
      <c r="O21" s="109"/>
      <c r="P21" s="109"/>
      <c r="Q21" s="109"/>
    </row>
    <row r="22" spans="1:17" ht="15" x14ac:dyDescent="0.25">
      <c r="A22" s="107">
        <v>230010</v>
      </c>
      <c r="B22" s="136" t="s">
        <v>15</v>
      </c>
      <c r="C22" s="136"/>
      <c r="D22" s="136"/>
      <c r="E22" s="136"/>
      <c r="F22" s="136"/>
      <c r="G22" s="136"/>
      <c r="H22" s="136"/>
      <c r="I22" s="136"/>
      <c r="J22" s="120"/>
      <c r="L22" s="109"/>
      <c r="M22" s="109"/>
      <c r="N22" s="109"/>
      <c r="O22" s="109"/>
      <c r="P22" s="109"/>
      <c r="Q22" s="109"/>
    </row>
    <row r="23" spans="1:17" ht="42.75" x14ac:dyDescent="0.25">
      <c r="A23" s="48" t="s">
        <v>9</v>
      </c>
      <c r="B23" s="33" t="s">
        <v>16</v>
      </c>
      <c r="C23" s="34">
        <v>1</v>
      </c>
      <c r="D23" s="35" t="s">
        <v>13</v>
      </c>
      <c r="E23" s="9">
        <v>0</v>
      </c>
      <c r="F23" s="9">
        <v>27600</v>
      </c>
      <c r="G23" s="9">
        <f t="shared" ref="G23:G26" si="6">E23*C23</f>
        <v>0</v>
      </c>
      <c r="H23" s="9">
        <f t="shared" ref="H23:H26" si="7">F23*C23</f>
        <v>27600</v>
      </c>
      <c r="I23" s="9">
        <f t="shared" ref="I23:I26" si="8">H23+G23</f>
        <v>27600</v>
      </c>
      <c r="J23" s="116" t="s">
        <v>181</v>
      </c>
      <c r="L23" s="109">
        <f t="shared" si="0"/>
        <v>0</v>
      </c>
      <c r="M23" s="109">
        <f t="shared" si="1"/>
        <v>27600</v>
      </c>
      <c r="N23" s="109">
        <f t="shared" si="2"/>
        <v>0</v>
      </c>
      <c r="O23" s="109">
        <f t="shared" si="3"/>
        <v>2208</v>
      </c>
      <c r="P23" s="109">
        <f t="shared" si="4"/>
        <v>0</v>
      </c>
      <c r="Q23" s="109">
        <f t="shared" si="5"/>
        <v>25392</v>
      </c>
    </row>
    <row r="24" spans="1:17" ht="42.75" x14ac:dyDescent="0.25">
      <c r="A24" s="48" t="s">
        <v>10</v>
      </c>
      <c r="B24" s="33" t="s">
        <v>17</v>
      </c>
      <c r="C24" s="34">
        <v>1</v>
      </c>
      <c r="D24" s="35" t="s">
        <v>13</v>
      </c>
      <c r="E24" s="9">
        <v>0</v>
      </c>
      <c r="F24" s="9">
        <v>27600</v>
      </c>
      <c r="G24" s="9">
        <f t="shared" si="6"/>
        <v>0</v>
      </c>
      <c r="H24" s="9">
        <f t="shared" si="7"/>
        <v>27600</v>
      </c>
      <c r="I24" s="9">
        <f t="shared" si="8"/>
        <v>27600</v>
      </c>
      <c r="J24" s="116"/>
      <c r="L24" s="109">
        <f t="shared" si="0"/>
        <v>0</v>
      </c>
      <c r="M24" s="109">
        <f t="shared" si="1"/>
        <v>27600</v>
      </c>
      <c r="N24" s="109">
        <f t="shared" si="2"/>
        <v>0</v>
      </c>
      <c r="O24" s="109">
        <f t="shared" si="3"/>
        <v>2208</v>
      </c>
      <c r="P24" s="109">
        <f t="shared" si="4"/>
        <v>0</v>
      </c>
      <c r="Q24" s="109">
        <f t="shared" si="5"/>
        <v>25392</v>
      </c>
    </row>
    <row r="25" spans="1:17" ht="28.5" x14ac:dyDescent="0.25">
      <c r="A25" s="48" t="s">
        <v>11</v>
      </c>
      <c r="B25" s="33" t="s">
        <v>76</v>
      </c>
      <c r="C25" s="34">
        <v>1</v>
      </c>
      <c r="D25" s="35" t="s">
        <v>13</v>
      </c>
      <c r="E25" s="9">
        <v>0</v>
      </c>
      <c r="F25" s="9">
        <v>184000</v>
      </c>
      <c r="G25" s="9">
        <f t="shared" si="6"/>
        <v>0</v>
      </c>
      <c r="H25" s="9">
        <f t="shared" si="7"/>
        <v>184000</v>
      </c>
      <c r="I25" s="9">
        <f t="shared" si="8"/>
        <v>184000</v>
      </c>
      <c r="J25" s="116" t="s">
        <v>180</v>
      </c>
      <c r="L25" s="109">
        <f t="shared" si="0"/>
        <v>0</v>
      </c>
      <c r="M25" s="109">
        <f t="shared" si="1"/>
        <v>184000</v>
      </c>
      <c r="N25" s="109">
        <f t="shared" si="2"/>
        <v>0</v>
      </c>
      <c r="O25" s="109">
        <f t="shared" si="3"/>
        <v>14720</v>
      </c>
      <c r="P25" s="109">
        <f t="shared" si="4"/>
        <v>0</v>
      </c>
      <c r="Q25" s="109">
        <f t="shared" si="5"/>
        <v>169280</v>
      </c>
    </row>
    <row r="26" spans="1:17" ht="42.75" x14ac:dyDescent="0.25">
      <c r="A26" s="48" t="s">
        <v>74</v>
      </c>
      <c r="B26" s="33" t="s">
        <v>14</v>
      </c>
      <c r="C26" s="34">
        <v>1</v>
      </c>
      <c r="D26" s="35" t="s">
        <v>13</v>
      </c>
      <c r="E26" s="9">
        <v>276000</v>
      </c>
      <c r="F26" s="9">
        <v>69000</v>
      </c>
      <c r="G26" s="9">
        <f t="shared" si="6"/>
        <v>276000</v>
      </c>
      <c r="H26" s="9">
        <f t="shared" si="7"/>
        <v>69000</v>
      </c>
      <c r="I26" s="9">
        <f t="shared" si="8"/>
        <v>345000</v>
      </c>
      <c r="J26" s="116" t="s">
        <v>181</v>
      </c>
      <c r="L26" s="109">
        <f t="shared" si="0"/>
        <v>276000</v>
      </c>
      <c r="M26" s="109">
        <f t="shared" si="1"/>
        <v>69000</v>
      </c>
      <c r="N26" s="109">
        <f t="shared" si="2"/>
        <v>22080</v>
      </c>
      <c r="O26" s="109">
        <f t="shared" si="3"/>
        <v>5520</v>
      </c>
      <c r="P26" s="109">
        <f t="shared" si="4"/>
        <v>253920</v>
      </c>
      <c r="Q26" s="109">
        <f t="shared" si="5"/>
        <v>63480</v>
      </c>
    </row>
    <row r="27" spans="1:17" ht="114" x14ac:dyDescent="0.25">
      <c r="A27" s="35" t="s">
        <v>75</v>
      </c>
      <c r="B27" s="33" t="s">
        <v>12</v>
      </c>
      <c r="C27" s="34"/>
      <c r="D27" s="35"/>
      <c r="E27" s="9"/>
      <c r="F27" s="9"/>
      <c r="G27" s="9"/>
      <c r="H27" s="9"/>
      <c r="I27" s="9"/>
      <c r="J27" s="116"/>
      <c r="L27" s="109"/>
      <c r="M27" s="109"/>
      <c r="N27" s="109"/>
      <c r="O27" s="109"/>
      <c r="P27" s="109"/>
      <c r="Q27" s="109"/>
    </row>
    <row r="28" spans="1:17" x14ac:dyDescent="0.25">
      <c r="A28" s="48"/>
      <c r="B28" s="33"/>
      <c r="C28" s="34"/>
      <c r="D28" s="35"/>
      <c r="E28" s="9"/>
      <c r="F28" s="9"/>
      <c r="G28" s="9"/>
      <c r="H28" s="9"/>
      <c r="I28" s="9"/>
      <c r="J28" s="116"/>
      <c r="L28" s="109"/>
      <c r="M28" s="109"/>
      <c r="N28" s="109"/>
      <c r="O28" s="109"/>
      <c r="P28" s="109"/>
      <c r="Q28" s="109"/>
    </row>
    <row r="29" spans="1:17" x14ac:dyDescent="0.25">
      <c r="A29" s="48"/>
      <c r="B29" s="33"/>
      <c r="C29" s="34"/>
      <c r="D29" s="35"/>
      <c r="E29" s="9"/>
      <c r="F29" s="9"/>
      <c r="G29" s="9"/>
      <c r="H29" s="9"/>
      <c r="I29" s="9"/>
      <c r="J29" s="116"/>
      <c r="L29" s="109"/>
      <c r="M29" s="109"/>
      <c r="N29" s="109"/>
      <c r="O29" s="109"/>
      <c r="P29" s="109"/>
      <c r="Q29" s="109"/>
    </row>
    <row r="30" spans="1:17" ht="15" x14ac:dyDescent="0.25">
      <c r="A30" s="107">
        <v>230100</v>
      </c>
      <c r="B30" s="136" t="s">
        <v>18</v>
      </c>
      <c r="C30" s="136"/>
      <c r="D30" s="136"/>
      <c r="E30" s="136"/>
      <c r="F30" s="136"/>
      <c r="G30" s="136"/>
      <c r="H30" s="136"/>
      <c r="I30" s="136"/>
      <c r="J30" s="120"/>
      <c r="L30" s="109"/>
      <c r="M30" s="109"/>
      <c r="N30" s="109"/>
      <c r="O30" s="109"/>
      <c r="P30" s="109"/>
      <c r="Q30" s="109"/>
    </row>
    <row r="31" spans="1:17" x14ac:dyDescent="0.25">
      <c r="A31" s="49">
        <v>230113</v>
      </c>
      <c r="B31" s="33" t="s">
        <v>18</v>
      </c>
      <c r="C31" s="34"/>
      <c r="D31" s="35"/>
      <c r="E31" s="9"/>
      <c r="F31" s="9"/>
      <c r="G31" s="9"/>
      <c r="H31" s="9"/>
      <c r="I31" s="9"/>
      <c r="J31" s="116"/>
      <c r="L31" s="109"/>
      <c r="M31" s="109"/>
      <c r="N31" s="109"/>
      <c r="O31" s="109"/>
      <c r="P31" s="109"/>
      <c r="Q31" s="109"/>
    </row>
    <row r="32" spans="1:17" x14ac:dyDescent="0.25">
      <c r="A32" s="48" t="s">
        <v>9</v>
      </c>
      <c r="B32" s="33" t="s">
        <v>57</v>
      </c>
      <c r="C32" s="34">
        <v>1</v>
      </c>
      <c r="D32" s="35" t="s">
        <v>13</v>
      </c>
      <c r="E32" s="9">
        <v>0</v>
      </c>
      <c r="F32" s="9">
        <v>82800</v>
      </c>
      <c r="G32" s="9">
        <f t="shared" ref="G32:G33" si="9">E32*C32</f>
        <v>0</v>
      </c>
      <c r="H32" s="9">
        <f t="shared" ref="H32:H33" si="10">F32*C32</f>
        <v>82800</v>
      </c>
      <c r="I32" s="9">
        <f t="shared" ref="I32:I33" si="11">H32+G32</f>
        <v>82800</v>
      </c>
      <c r="J32" s="116"/>
      <c r="L32" s="109">
        <f t="shared" si="0"/>
        <v>0</v>
      </c>
      <c r="M32" s="109">
        <f t="shared" si="1"/>
        <v>82800</v>
      </c>
      <c r="N32" s="109">
        <f t="shared" si="2"/>
        <v>0</v>
      </c>
      <c r="O32" s="109">
        <f t="shared" si="3"/>
        <v>6624</v>
      </c>
      <c r="P32" s="109">
        <f t="shared" si="4"/>
        <v>0</v>
      </c>
      <c r="Q32" s="109">
        <f t="shared" si="5"/>
        <v>76176</v>
      </c>
    </row>
    <row r="33" spans="1:17" ht="57" x14ac:dyDescent="0.25">
      <c r="A33" s="48" t="s">
        <v>10</v>
      </c>
      <c r="B33" s="33" t="s">
        <v>149</v>
      </c>
      <c r="C33" s="34">
        <v>1</v>
      </c>
      <c r="D33" s="35" t="s">
        <v>13</v>
      </c>
      <c r="E33" s="9">
        <v>0</v>
      </c>
      <c r="F33" s="9">
        <v>0</v>
      </c>
      <c r="G33" s="9">
        <f t="shared" si="9"/>
        <v>0</v>
      </c>
      <c r="H33" s="9">
        <f t="shared" si="10"/>
        <v>0</v>
      </c>
      <c r="I33" s="9">
        <f t="shared" si="11"/>
        <v>0</v>
      </c>
      <c r="J33" s="116"/>
      <c r="L33" s="109"/>
      <c r="M33" s="109"/>
      <c r="N33" s="109"/>
      <c r="O33" s="109"/>
      <c r="P33" s="109"/>
      <c r="Q33" s="109"/>
    </row>
    <row r="34" spans="1:17" ht="15" x14ac:dyDescent="0.25">
      <c r="A34" s="107">
        <v>230500</v>
      </c>
      <c r="B34" s="136" t="s">
        <v>19</v>
      </c>
      <c r="C34" s="136"/>
      <c r="D34" s="136"/>
      <c r="E34" s="136"/>
      <c r="F34" s="136"/>
      <c r="G34" s="136"/>
      <c r="H34" s="136"/>
      <c r="I34" s="136"/>
      <c r="J34" s="120"/>
      <c r="L34" s="109"/>
      <c r="M34" s="109"/>
      <c r="N34" s="109"/>
      <c r="O34" s="109"/>
      <c r="P34" s="109"/>
      <c r="Q34" s="109"/>
    </row>
    <row r="35" spans="1:17" ht="15" x14ac:dyDescent="0.25">
      <c r="A35" s="49">
        <v>230513.13</v>
      </c>
      <c r="B35" s="50" t="s">
        <v>77</v>
      </c>
      <c r="C35" s="51"/>
      <c r="D35" s="52"/>
      <c r="E35" s="7"/>
      <c r="F35" s="7"/>
      <c r="G35" s="7"/>
      <c r="H35" s="7"/>
      <c r="I35" s="7"/>
      <c r="J35" s="121"/>
      <c r="L35" s="109"/>
      <c r="M35" s="109"/>
      <c r="N35" s="109"/>
      <c r="O35" s="109"/>
      <c r="P35" s="109"/>
      <c r="Q35" s="109"/>
    </row>
    <row r="36" spans="1:17" ht="142.5" x14ac:dyDescent="0.25">
      <c r="A36" s="35" t="s">
        <v>9</v>
      </c>
      <c r="B36" s="33" t="s">
        <v>78</v>
      </c>
      <c r="C36" s="34">
        <v>1</v>
      </c>
      <c r="D36" s="35" t="s">
        <v>79</v>
      </c>
      <c r="E36" s="9">
        <v>1224520</v>
      </c>
      <c r="F36" s="9">
        <v>69000</v>
      </c>
      <c r="G36" s="9">
        <f>E36*C36</f>
        <v>1224520</v>
      </c>
      <c r="H36" s="9">
        <f>F36*C36</f>
        <v>69000</v>
      </c>
      <c r="I36" s="9">
        <f>H36+G36</f>
        <v>1293520</v>
      </c>
      <c r="J36" s="116" t="s">
        <v>182</v>
      </c>
      <c r="L36" s="109">
        <f t="shared" si="0"/>
        <v>1224520</v>
      </c>
      <c r="M36" s="109">
        <f t="shared" si="1"/>
        <v>69000</v>
      </c>
      <c r="N36" s="109">
        <f t="shared" si="2"/>
        <v>97961.600000000006</v>
      </c>
      <c r="O36" s="109">
        <f t="shared" si="3"/>
        <v>5520</v>
      </c>
      <c r="P36" s="109">
        <f t="shared" si="4"/>
        <v>1126558.3999999999</v>
      </c>
      <c r="Q36" s="109">
        <f t="shared" si="5"/>
        <v>63480</v>
      </c>
    </row>
    <row r="37" spans="1:17" ht="15" x14ac:dyDescent="0.25">
      <c r="A37" s="3">
        <v>230513.16</v>
      </c>
      <c r="B37" s="30" t="s">
        <v>50</v>
      </c>
      <c r="C37" s="31"/>
      <c r="D37" s="32"/>
      <c r="E37" s="9"/>
      <c r="F37" s="9"/>
      <c r="G37" s="9"/>
      <c r="H37" s="9"/>
      <c r="I37" s="9"/>
      <c r="J37" s="116"/>
      <c r="L37" s="109"/>
      <c r="M37" s="109"/>
      <c r="N37" s="109"/>
      <c r="O37" s="109"/>
      <c r="P37" s="109"/>
      <c r="Q37" s="109"/>
    </row>
    <row r="38" spans="1:17" ht="57" x14ac:dyDescent="0.25">
      <c r="A38" s="35" t="s">
        <v>9</v>
      </c>
      <c r="B38" s="33" t="s">
        <v>20</v>
      </c>
      <c r="C38" s="34">
        <v>1</v>
      </c>
      <c r="D38" s="35" t="s">
        <v>13</v>
      </c>
      <c r="E38" s="9">
        <v>901600</v>
      </c>
      <c r="F38" s="9">
        <v>151800</v>
      </c>
      <c r="G38" s="9">
        <f>E38*C38</f>
        <v>901600</v>
      </c>
      <c r="H38" s="9">
        <f>F38*C38</f>
        <v>151800</v>
      </c>
      <c r="I38" s="9">
        <f>H38+G38</f>
        <v>1053400</v>
      </c>
      <c r="J38" s="116" t="s">
        <v>181</v>
      </c>
      <c r="L38" s="109">
        <f t="shared" si="0"/>
        <v>901600</v>
      </c>
      <c r="M38" s="109">
        <f t="shared" si="1"/>
        <v>151800</v>
      </c>
      <c r="N38" s="109">
        <f t="shared" si="2"/>
        <v>72128</v>
      </c>
      <c r="O38" s="109">
        <f t="shared" si="3"/>
        <v>12144</v>
      </c>
      <c r="P38" s="109">
        <f t="shared" si="4"/>
        <v>829472</v>
      </c>
      <c r="Q38" s="109">
        <f t="shared" si="5"/>
        <v>139656</v>
      </c>
    </row>
    <row r="39" spans="1:17" ht="15" x14ac:dyDescent="0.25">
      <c r="A39" s="53">
        <v>230519</v>
      </c>
      <c r="B39" s="30" t="s">
        <v>22</v>
      </c>
      <c r="C39" s="31"/>
      <c r="D39" s="32"/>
      <c r="E39" s="9"/>
      <c r="F39" s="9"/>
      <c r="G39" s="9"/>
      <c r="H39" s="9"/>
      <c r="I39" s="9"/>
      <c r="J39" s="116"/>
      <c r="L39" s="109"/>
      <c r="M39" s="109"/>
      <c r="N39" s="109"/>
      <c r="O39" s="109"/>
      <c r="P39" s="109"/>
      <c r="Q39" s="109"/>
    </row>
    <row r="40" spans="1:17" ht="57" x14ac:dyDescent="0.25">
      <c r="A40" s="39" t="s">
        <v>9</v>
      </c>
      <c r="B40" s="37" t="s">
        <v>23</v>
      </c>
      <c r="C40" s="38"/>
      <c r="D40" s="39"/>
      <c r="E40" s="9"/>
      <c r="F40" s="9"/>
      <c r="G40" s="9"/>
      <c r="H40" s="9"/>
      <c r="I40" s="9"/>
      <c r="J40" s="116"/>
      <c r="L40" s="109"/>
      <c r="M40" s="109"/>
      <c r="N40" s="109"/>
      <c r="O40" s="109"/>
      <c r="P40" s="109"/>
      <c r="Q40" s="109"/>
    </row>
    <row r="41" spans="1:17" s="16" customFormat="1" ht="15" x14ac:dyDescent="0.25">
      <c r="A41" s="39"/>
      <c r="B41" s="45" t="s">
        <v>66</v>
      </c>
      <c r="C41" s="38"/>
      <c r="D41" s="39"/>
      <c r="E41" s="13"/>
      <c r="F41" s="13"/>
      <c r="G41" s="13"/>
      <c r="H41" s="13"/>
      <c r="I41" s="13"/>
      <c r="J41" s="118"/>
      <c r="L41" s="109"/>
      <c r="M41" s="109"/>
      <c r="N41" s="109"/>
      <c r="O41" s="109"/>
      <c r="P41" s="109"/>
      <c r="Q41" s="109"/>
    </row>
    <row r="42" spans="1:17" s="16" customFormat="1" x14ac:dyDescent="0.25">
      <c r="A42" s="39" t="s">
        <v>47</v>
      </c>
      <c r="B42" s="37" t="s">
        <v>52</v>
      </c>
      <c r="C42" s="38" t="s">
        <v>69</v>
      </c>
      <c r="D42" s="39" t="s">
        <v>7</v>
      </c>
      <c r="E42" s="9">
        <v>5520</v>
      </c>
      <c r="F42" s="9">
        <v>644</v>
      </c>
      <c r="G42" s="9">
        <f t="shared" ref="G42:G46" si="12">E42*C42</f>
        <v>22080</v>
      </c>
      <c r="H42" s="9">
        <f t="shared" ref="H42:H46" si="13">F42*C42</f>
        <v>2576</v>
      </c>
      <c r="I42" s="9">
        <f t="shared" ref="I42:I46" si="14">H42+G42</f>
        <v>24656</v>
      </c>
      <c r="J42" s="116">
        <v>4</v>
      </c>
      <c r="L42" s="109">
        <f t="shared" si="0"/>
        <v>5520</v>
      </c>
      <c r="M42" s="109">
        <f t="shared" si="1"/>
        <v>644</v>
      </c>
      <c r="N42" s="109">
        <f t="shared" si="2"/>
        <v>441.6</v>
      </c>
      <c r="O42" s="109">
        <f t="shared" si="3"/>
        <v>51.52</v>
      </c>
      <c r="P42" s="109">
        <f t="shared" si="4"/>
        <v>5078.3999999999996</v>
      </c>
      <c r="Q42" s="109">
        <f t="shared" si="5"/>
        <v>592.48</v>
      </c>
    </row>
    <row r="43" spans="1:17" s="16" customFormat="1" x14ac:dyDescent="0.25">
      <c r="A43" s="39" t="s">
        <v>51</v>
      </c>
      <c r="B43" s="54" t="s">
        <v>24</v>
      </c>
      <c r="C43" s="38" t="s">
        <v>69</v>
      </c>
      <c r="D43" s="39" t="s">
        <v>7</v>
      </c>
      <c r="E43" s="9">
        <v>5060</v>
      </c>
      <c r="F43" s="9">
        <v>644</v>
      </c>
      <c r="G43" s="9">
        <f t="shared" si="12"/>
        <v>20240</v>
      </c>
      <c r="H43" s="9">
        <f t="shared" si="13"/>
        <v>2576</v>
      </c>
      <c r="I43" s="9">
        <f t="shared" si="14"/>
        <v>22816</v>
      </c>
      <c r="J43" s="116">
        <v>4</v>
      </c>
      <c r="L43" s="109">
        <f t="shared" si="0"/>
        <v>5060</v>
      </c>
      <c r="M43" s="109">
        <f t="shared" si="1"/>
        <v>644</v>
      </c>
      <c r="N43" s="109">
        <f t="shared" si="2"/>
        <v>404.8</v>
      </c>
      <c r="O43" s="109">
        <f t="shared" si="3"/>
        <v>51.52</v>
      </c>
      <c r="P43" s="109">
        <f t="shared" si="4"/>
        <v>4655.2</v>
      </c>
      <c r="Q43" s="109">
        <f t="shared" si="5"/>
        <v>592.48</v>
      </c>
    </row>
    <row r="44" spans="1:17" s="16" customFormat="1" x14ac:dyDescent="0.25">
      <c r="A44" s="39" t="s">
        <v>26</v>
      </c>
      <c r="B44" s="54" t="s">
        <v>27</v>
      </c>
      <c r="C44" s="38" t="s">
        <v>69</v>
      </c>
      <c r="D44" s="39" t="s">
        <v>7</v>
      </c>
      <c r="E44" s="9">
        <v>644</v>
      </c>
      <c r="F44" s="9">
        <v>276</v>
      </c>
      <c r="G44" s="9">
        <f t="shared" si="12"/>
        <v>2576</v>
      </c>
      <c r="H44" s="9">
        <f t="shared" si="13"/>
        <v>1104</v>
      </c>
      <c r="I44" s="9">
        <f t="shared" si="14"/>
        <v>3680</v>
      </c>
      <c r="J44" s="116">
        <v>4</v>
      </c>
      <c r="L44" s="109">
        <f t="shared" si="0"/>
        <v>644</v>
      </c>
      <c r="M44" s="109">
        <f t="shared" si="1"/>
        <v>276</v>
      </c>
      <c r="N44" s="109">
        <f t="shared" si="2"/>
        <v>51.52</v>
      </c>
      <c r="O44" s="109">
        <f t="shared" si="3"/>
        <v>22.080000000000002</v>
      </c>
      <c r="P44" s="109">
        <f t="shared" si="4"/>
        <v>592.48</v>
      </c>
      <c r="Q44" s="109">
        <f t="shared" si="5"/>
        <v>253.92</v>
      </c>
    </row>
    <row r="45" spans="1:17" s="16" customFormat="1" x14ac:dyDescent="0.25">
      <c r="A45" s="39" t="s">
        <v>28</v>
      </c>
      <c r="B45" s="54" t="s">
        <v>29</v>
      </c>
      <c r="C45" s="38" t="s">
        <v>69</v>
      </c>
      <c r="D45" s="39" t="s">
        <v>7</v>
      </c>
      <c r="E45" s="9">
        <v>368</v>
      </c>
      <c r="F45" s="9">
        <v>184</v>
      </c>
      <c r="G45" s="9">
        <f t="shared" si="12"/>
        <v>1472</v>
      </c>
      <c r="H45" s="9">
        <f t="shared" si="13"/>
        <v>736</v>
      </c>
      <c r="I45" s="9">
        <f t="shared" si="14"/>
        <v>2208</v>
      </c>
      <c r="J45" s="116">
        <v>4</v>
      </c>
      <c r="L45" s="109">
        <f t="shared" si="0"/>
        <v>368</v>
      </c>
      <c r="M45" s="109">
        <f t="shared" si="1"/>
        <v>184</v>
      </c>
      <c r="N45" s="109">
        <f t="shared" si="2"/>
        <v>29.44</v>
      </c>
      <c r="O45" s="109">
        <f t="shared" si="3"/>
        <v>14.72</v>
      </c>
      <c r="P45" s="109">
        <f t="shared" si="4"/>
        <v>338.56</v>
      </c>
      <c r="Q45" s="109">
        <f t="shared" si="5"/>
        <v>169.28</v>
      </c>
    </row>
    <row r="46" spans="1:17" s="16" customFormat="1" x14ac:dyDescent="0.25">
      <c r="A46" s="39" t="s">
        <v>48</v>
      </c>
      <c r="B46" s="54" t="s">
        <v>55</v>
      </c>
      <c r="C46" s="38" t="s">
        <v>59</v>
      </c>
      <c r="D46" s="39" t="s">
        <v>7</v>
      </c>
      <c r="E46" s="9">
        <v>13340</v>
      </c>
      <c r="F46" s="9">
        <v>1840</v>
      </c>
      <c r="G46" s="9">
        <f t="shared" si="12"/>
        <v>26680</v>
      </c>
      <c r="H46" s="9">
        <f t="shared" si="13"/>
        <v>3680</v>
      </c>
      <c r="I46" s="9">
        <f t="shared" si="14"/>
        <v>30360</v>
      </c>
      <c r="J46" s="116">
        <v>2</v>
      </c>
      <c r="L46" s="109">
        <f t="shared" si="0"/>
        <v>13340</v>
      </c>
      <c r="M46" s="109">
        <f t="shared" si="1"/>
        <v>1840</v>
      </c>
      <c r="N46" s="109">
        <f t="shared" si="2"/>
        <v>1067.2</v>
      </c>
      <c r="O46" s="109">
        <f t="shared" si="3"/>
        <v>147.20000000000002</v>
      </c>
      <c r="P46" s="109">
        <f t="shared" si="4"/>
        <v>12272.8</v>
      </c>
      <c r="Q46" s="109">
        <f t="shared" si="5"/>
        <v>1692.8</v>
      </c>
    </row>
    <row r="47" spans="1:17" s="16" customFormat="1" ht="15" x14ac:dyDescent="0.25">
      <c r="A47" s="39"/>
      <c r="B47" s="45" t="s">
        <v>67</v>
      </c>
      <c r="C47" s="38"/>
      <c r="D47" s="39"/>
      <c r="E47" s="13"/>
      <c r="F47" s="13"/>
      <c r="G47" s="13"/>
      <c r="H47" s="13"/>
      <c r="I47" s="13"/>
      <c r="J47" s="118"/>
      <c r="L47" s="109">
        <f t="shared" si="0"/>
        <v>0</v>
      </c>
      <c r="M47" s="109">
        <f t="shared" si="1"/>
        <v>0</v>
      </c>
      <c r="N47" s="109">
        <f t="shared" si="2"/>
        <v>0</v>
      </c>
      <c r="O47" s="109">
        <f t="shared" si="3"/>
        <v>0</v>
      </c>
      <c r="P47" s="109">
        <f t="shared" si="4"/>
        <v>0</v>
      </c>
      <c r="Q47" s="109">
        <f t="shared" si="5"/>
        <v>0</v>
      </c>
    </row>
    <row r="48" spans="1:17" s="16" customFormat="1" x14ac:dyDescent="0.25">
      <c r="A48" s="39" t="s">
        <v>47</v>
      </c>
      <c r="B48" s="54" t="s">
        <v>24</v>
      </c>
      <c r="C48" s="38" t="s">
        <v>68</v>
      </c>
      <c r="D48" s="39" t="s">
        <v>7</v>
      </c>
      <c r="E48" s="9">
        <v>5520</v>
      </c>
      <c r="F48" s="9">
        <v>644</v>
      </c>
      <c r="G48" s="9">
        <f t="shared" ref="G48:G49" si="15">E48*C48</f>
        <v>33120</v>
      </c>
      <c r="H48" s="9">
        <f t="shared" ref="H48:H49" si="16">F48*C48</f>
        <v>3864</v>
      </c>
      <c r="I48" s="9">
        <f t="shared" ref="I48:I49" si="17">H48+G48</f>
        <v>36984</v>
      </c>
      <c r="J48" s="116">
        <v>6</v>
      </c>
      <c r="L48" s="109">
        <f t="shared" si="0"/>
        <v>5520</v>
      </c>
      <c r="M48" s="109">
        <f t="shared" si="1"/>
        <v>644</v>
      </c>
      <c r="N48" s="109">
        <f t="shared" si="2"/>
        <v>441.6</v>
      </c>
      <c r="O48" s="109">
        <f t="shared" si="3"/>
        <v>51.52</v>
      </c>
      <c r="P48" s="109">
        <f t="shared" si="4"/>
        <v>5078.3999999999996</v>
      </c>
      <c r="Q48" s="109">
        <f t="shared" si="5"/>
        <v>592.48</v>
      </c>
    </row>
    <row r="49" spans="1:17" s="16" customFormat="1" x14ac:dyDescent="0.25">
      <c r="A49" s="39" t="s">
        <v>51</v>
      </c>
      <c r="B49" s="54" t="s">
        <v>27</v>
      </c>
      <c r="C49" s="38" t="s">
        <v>68</v>
      </c>
      <c r="D49" s="39" t="s">
        <v>7</v>
      </c>
      <c r="E49" s="9">
        <v>644</v>
      </c>
      <c r="F49" s="9">
        <v>276</v>
      </c>
      <c r="G49" s="9">
        <f t="shared" si="15"/>
        <v>3864</v>
      </c>
      <c r="H49" s="9">
        <f t="shared" si="16"/>
        <v>1656</v>
      </c>
      <c r="I49" s="9">
        <f t="shared" si="17"/>
        <v>5520</v>
      </c>
      <c r="J49" s="116">
        <v>6</v>
      </c>
      <c r="L49" s="109">
        <f t="shared" si="0"/>
        <v>644</v>
      </c>
      <c r="M49" s="109">
        <f t="shared" si="1"/>
        <v>276</v>
      </c>
      <c r="N49" s="109">
        <f t="shared" si="2"/>
        <v>51.52</v>
      </c>
      <c r="O49" s="109">
        <f t="shared" si="3"/>
        <v>22.080000000000002</v>
      </c>
      <c r="P49" s="109">
        <f t="shared" si="4"/>
        <v>592.48</v>
      </c>
      <c r="Q49" s="109">
        <f t="shared" si="5"/>
        <v>253.92</v>
      </c>
    </row>
    <row r="50" spans="1:17" ht="15" x14ac:dyDescent="0.25">
      <c r="A50" s="53">
        <v>230523</v>
      </c>
      <c r="B50" s="30" t="s">
        <v>30</v>
      </c>
      <c r="C50" s="40"/>
      <c r="D50" s="39"/>
      <c r="E50" s="9"/>
      <c r="F50" s="9"/>
      <c r="G50" s="9"/>
      <c r="H50" s="9"/>
      <c r="I50" s="9"/>
      <c r="J50" s="116"/>
      <c r="L50" s="109"/>
      <c r="M50" s="109"/>
      <c r="N50" s="109"/>
      <c r="O50" s="109"/>
      <c r="P50" s="109"/>
      <c r="Q50" s="109"/>
    </row>
    <row r="51" spans="1:17" ht="57" x14ac:dyDescent="0.25">
      <c r="A51" s="55"/>
      <c r="B51" s="37" t="s">
        <v>155</v>
      </c>
      <c r="C51" s="38"/>
      <c r="D51" s="39"/>
      <c r="E51" s="9"/>
      <c r="F51" s="9"/>
      <c r="G51" s="9"/>
      <c r="H51" s="9"/>
      <c r="I51" s="9"/>
      <c r="J51" s="116"/>
      <c r="L51" s="109"/>
      <c r="M51" s="109"/>
      <c r="N51" s="109"/>
      <c r="O51" s="109"/>
      <c r="P51" s="109"/>
      <c r="Q51" s="109"/>
    </row>
    <row r="52" spans="1:17" ht="15" x14ac:dyDescent="0.25">
      <c r="A52" s="55"/>
      <c r="B52" s="30" t="s">
        <v>62</v>
      </c>
      <c r="C52" s="38"/>
      <c r="D52" s="39"/>
      <c r="E52" s="9"/>
      <c r="F52" s="9"/>
      <c r="G52" s="9"/>
      <c r="H52" s="9"/>
      <c r="I52" s="9"/>
      <c r="J52" s="116"/>
      <c r="L52" s="109"/>
      <c r="M52" s="109"/>
      <c r="N52" s="109"/>
      <c r="O52" s="109"/>
      <c r="P52" s="109"/>
      <c r="Q52" s="109"/>
    </row>
    <row r="53" spans="1:17" ht="15" x14ac:dyDescent="0.25">
      <c r="A53" s="36" t="s">
        <v>47</v>
      </c>
      <c r="B53" s="30" t="s">
        <v>60</v>
      </c>
      <c r="C53" s="40"/>
      <c r="D53" s="39"/>
      <c r="E53" s="9"/>
      <c r="F53" s="9"/>
      <c r="G53" s="9"/>
      <c r="H53" s="9"/>
      <c r="I53" s="9"/>
      <c r="J53" s="116"/>
      <c r="L53" s="109"/>
      <c r="M53" s="109"/>
      <c r="N53" s="109"/>
      <c r="O53" s="109"/>
      <c r="P53" s="109"/>
      <c r="Q53" s="109"/>
    </row>
    <row r="54" spans="1:17" ht="15" x14ac:dyDescent="0.25">
      <c r="A54" s="39" t="s">
        <v>9</v>
      </c>
      <c r="B54" s="30" t="s">
        <v>61</v>
      </c>
      <c r="C54" s="38"/>
      <c r="D54" s="39"/>
      <c r="E54" s="9"/>
      <c r="F54" s="9"/>
      <c r="G54" s="9"/>
      <c r="H54" s="9"/>
      <c r="I54" s="9"/>
      <c r="J54" s="116"/>
      <c r="L54" s="109"/>
      <c r="M54" s="109"/>
      <c r="N54" s="109"/>
      <c r="O54" s="109"/>
      <c r="P54" s="109"/>
      <c r="Q54" s="109"/>
    </row>
    <row r="55" spans="1:17" x14ac:dyDescent="0.25">
      <c r="A55" s="39"/>
      <c r="B55" s="37" t="s">
        <v>80</v>
      </c>
      <c r="C55" s="38" t="s">
        <v>69</v>
      </c>
      <c r="D55" s="39" t="s">
        <v>7</v>
      </c>
      <c r="E55" s="9">
        <v>39100</v>
      </c>
      <c r="F55" s="9">
        <v>920</v>
      </c>
      <c r="G55" s="9">
        <f>E55*C55</f>
        <v>156400</v>
      </c>
      <c r="H55" s="9">
        <f>F55*C55</f>
        <v>3680</v>
      </c>
      <c r="I55" s="9">
        <f>H55+G55</f>
        <v>160080</v>
      </c>
      <c r="J55" s="116">
        <v>4</v>
      </c>
      <c r="L55" s="109">
        <f t="shared" si="0"/>
        <v>39100</v>
      </c>
      <c r="M55" s="109">
        <f t="shared" si="1"/>
        <v>920</v>
      </c>
      <c r="N55" s="109">
        <f t="shared" si="2"/>
        <v>3128</v>
      </c>
      <c r="O55" s="109">
        <f t="shared" si="3"/>
        <v>73.600000000000009</v>
      </c>
      <c r="P55" s="109">
        <f t="shared" si="4"/>
        <v>35972</v>
      </c>
      <c r="Q55" s="109">
        <f t="shared" si="5"/>
        <v>846.4</v>
      </c>
    </row>
    <row r="56" spans="1:17" ht="15" x14ac:dyDescent="0.25">
      <c r="A56" s="39" t="s">
        <v>10</v>
      </c>
      <c r="B56" s="30" t="s">
        <v>33</v>
      </c>
      <c r="C56" s="38"/>
      <c r="D56" s="39"/>
      <c r="E56" s="9"/>
      <c r="F56" s="9"/>
      <c r="G56" s="9"/>
      <c r="H56" s="9"/>
      <c r="I56" s="9"/>
      <c r="J56" s="116"/>
      <c r="L56" s="109"/>
      <c r="M56" s="109"/>
      <c r="N56" s="109"/>
      <c r="O56" s="109"/>
      <c r="P56" s="109"/>
      <c r="Q56" s="109"/>
    </row>
    <row r="57" spans="1:17" x14ac:dyDescent="0.25">
      <c r="A57" s="39"/>
      <c r="B57" s="37" t="s">
        <v>80</v>
      </c>
      <c r="C57" s="38" t="s">
        <v>59</v>
      </c>
      <c r="D57" s="39" t="s">
        <v>7</v>
      </c>
      <c r="E57" s="9">
        <v>80868</v>
      </c>
      <c r="F57" s="9">
        <v>920</v>
      </c>
      <c r="G57" s="9">
        <f>E57*C57</f>
        <v>161736</v>
      </c>
      <c r="H57" s="9">
        <f>F57*C57</f>
        <v>1840</v>
      </c>
      <c r="I57" s="9">
        <f>H57+G57</f>
        <v>163576</v>
      </c>
      <c r="J57" s="116">
        <v>2</v>
      </c>
      <c r="L57" s="109">
        <f t="shared" si="0"/>
        <v>80868</v>
      </c>
      <c r="M57" s="109">
        <f t="shared" si="1"/>
        <v>920</v>
      </c>
      <c r="N57" s="109">
        <f t="shared" si="2"/>
        <v>6469.4400000000005</v>
      </c>
      <c r="O57" s="109">
        <f t="shared" si="3"/>
        <v>73.600000000000009</v>
      </c>
      <c r="P57" s="109">
        <f t="shared" si="4"/>
        <v>74398.559999999998</v>
      </c>
      <c r="Q57" s="109">
        <f t="shared" si="5"/>
        <v>846.4</v>
      </c>
    </row>
    <row r="58" spans="1:17" ht="15" x14ac:dyDescent="0.25">
      <c r="A58" s="39"/>
      <c r="B58" s="30" t="s">
        <v>64</v>
      </c>
      <c r="C58" s="56"/>
      <c r="D58" s="39"/>
      <c r="E58" s="9"/>
      <c r="F58" s="9"/>
      <c r="G58" s="9"/>
      <c r="H58" s="9"/>
      <c r="I58" s="9"/>
      <c r="J58" s="116"/>
      <c r="L58" s="109"/>
      <c r="M58" s="109"/>
      <c r="N58" s="109"/>
      <c r="O58" s="109"/>
      <c r="P58" s="109"/>
      <c r="Q58" s="109"/>
    </row>
    <row r="59" spans="1:17" ht="15" x14ac:dyDescent="0.25">
      <c r="A59" s="39" t="s">
        <v>9</v>
      </c>
      <c r="B59" s="30" t="s">
        <v>61</v>
      </c>
      <c r="C59" s="38"/>
      <c r="D59" s="39"/>
      <c r="E59" s="9"/>
      <c r="F59" s="9"/>
      <c r="G59" s="9"/>
      <c r="H59" s="9"/>
      <c r="I59" s="9"/>
      <c r="J59" s="116"/>
      <c r="L59" s="109"/>
      <c r="M59" s="109"/>
      <c r="N59" s="109"/>
      <c r="O59" s="109"/>
      <c r="P59" s="109"/>
      <c r="Q59" s="109"/>
    </row>
    <row r="60" spans="1:17" x14ac:dyDescent="0.25">
      <c r="A60" s="39"/>
      <c r="B60" s="37" t="s">
        <v>80</v>
      </c>
      <c r="C60" s="38" t="s">
        <v>68</v>
      </c>
      <c r="D60" s="39" t="s">
        <v>7</v>
      </c>
      <c r="E60" s="9">
        <v>39100</v>
      </c>
      <c r="F60" s="9">
        <v>920</v>
      </c>
      <c r="G60" s="9">
        <f>E60*C60</f>
        <v>234600</v>
      </c>
      <c r="H60" s="9">
        <f>F60*C60</f>
        <v>5520</v>
      </c>
      <c r="I60" s="9">
        <f>H60+G60</f>
        <v>240120</v>
      </c>
      <c r="J60" s="116">
        <v>6</v>
      </c>
      <c r="L60" s="109">
        <f t="shared" si="0"/>
        <v>39100</v>
      </c>
      <c r="M60" s="109">
        <f t="shared" si="1"/>
        <v>920</v>
      </c>
      <c r="N60" s="109">
        <f t="shared" si="2"/>
        <v>3128</v>
      </c>
      <c r="O60" s="109">
        <f t="shared" si="3"/>
        <v>73.600000000000009</v>
      </c>
      <c r="P60" s="109">
        <f t="shared" si="4"/>
        <v>35972</v>
      </c>
      <c r="Q60" s="109">
        <f t="shared" si="5"/>
        <v>846.4</v>
      </c>
    </row>
    <row r="61" spans="1:17" ht="15" x14ac:dyDescent="0.25">
      <c r="A61" s="39" t="s">
        <v>10</v>
      </c>
      <c r="B61" s="30" t="s">
        <v>63</v>
      </c>
      <c r="C61" s="38"/>
      <c r="D61" s="39"/>
      <c r="E61" s="9"/>
      <c r="F61" s="9"/>
      <c r="G61" s="9"/>
      <c r="H61" s="9"/>
      <c r="I61" s="9"/>
      <c r="J61" s="116"/>
      <c r="L61" s="109"/>
      <c r="M61" s="109"/>
      <c r="N61" s="109"/>
      <c r="O61" s="109"/>
      <c r="P61" s="109"/>
      <c r="Q61" s="109"/>
    </row>
    <row r="62" spans="1:17" x14ac:dyDescent="0.25">
      <c r="A62" s="39"/>
      <c r="B62" s="37" t="s">
        <v>80</v>
      </c>
      <c r="C62" s="38" t="s">
        <v>65</v>
      </c>
      <c r="D62" s="39" t="s">
        <v>7</v>
      </c>
      <c r="E62" s="9">
        <v>46920</v>
      </c>
      <c r="F62" s="9">
        <v>920</v>
      </c>
      <c r="G62" s="9">
        <f>E62*C62</f>
        <v>140760</v>
      </c>
      <c r="H62" s="9">
        <f>F62*C62</f>
        <v>2760</v>
      </c>
      <c r="I62" s="9">
        <f>H62+G62</f>
        <v>143520</v>
      </c>
      <c r="J62" s="116">
        <v>3</v>
      </c>
      <c r="L62" s="109">
        <f t="shared" si="0"/>
        <v>46920</v>
      </c>
      <c r="M62" s="109">
        <f t="shared" si="1"/>
        <v>920</v>
      </c>
      <c r="N62" s="109">
        <f t="shared" si="2"/>
        <v>3753.6</v>
      </c>
      <c r="O62" s="109">
        <f t="shared" si="3"/>
        <v>73.600000000000009</v>
      </c>
      <c r="P62" s="109">
        <f t="shared" si="4"/>
        <v>43166.400000000001</v>
      </c>
      <c r="Q62" s="109">
        <f t="shared" si="5"/>
        <v>846.4</v>
      </c>
    </row>
    <row r="63" spans="1:17" ht="15" x14ac:dyDescent="0.25">
      <c r="A63" s="39" t="s">
        <v>11</v>
      </c>
      <c r="B63" s="30" t="s">
        <v>33</v>
      </c>
      <c r="C63" s="38"/>
      <c r="D63" s="39"/>
      <c r="E63" s="9"/>
      <c r="F63" s="9"/>
      <c r="G63" s="9"/>
      <c r="H63" s="9"/>
      <c r="I63" s="9"/>
      <c r="J63" s="116"/>
      <c r="L63" s="109"/>
      <c r="M63" s="109"/>
      <c r="N63" s="109"/>
      <c r="O63" s="109"/>
      <c r="P63" s="109"/>
      <c r="Q63" s="109"/>
    </row>
    <row r="64" spans="1:17" x14ac:dyDescent="0.25">
      <c r="A64" s="39"/>
      <c r="B64" s="37" t="s">
        <v>80</v>
      </c>
      <c r="C64" s="38" t="s">
        <v>65</v>
      </c>
      <c r="D64" s="39" t="s">
        <v>7</v>
      </c>
      <c r="E64" s="9">
        <v>80868</v>
      </c>
      <c r="F64" s="9">
        <v>3680</v>
      </c>
      <c r="G64" s="9">
        <f>E64*C64</f>
        <v>242604</v>
      </c>
      <c r="H64" s="9">
        <f>F64*C64</f>
        <v>11040</v>
      </c>
      <c r="I64" s="9">
        <f>H64+G64</f>
        <v>253644</v>
      </c>
      <c r="J64" s="116">
        <v>3</v>
      </c>
      <c r="L64" s="109">
        <f t="shared" si="0"/>
        <v>80868</v>
      </c>
      <c r="M64" s="109">
        <f t="shared" si="1"/>
        <v>3680</v>
      </c>
      <c r="N64" s="109">
        <f t="shared" si="2"/>
        <v>6469.4400000000005</v>
      </c>
      <c r="O64" s="109">
        <f t="shared" si="3"/>
        <v>294.40000000000003</v>
      </c>
      <c r="P64" s="109">
        <f t="shared" si="4"/>
        <v>74398.559999999998</v>
      </c>
      <c r="Q64" s="109">
        <f t="shared" si="5"/>
        <v>3385.6</v>
      </c>
    </row>
    <row r="65" spans="1:17" ht="15" x14ac:dyDescent="0.25">
      <c r="A65" s="39" t="s">
        <v>74</v>
      </c>
      <c r="B65" s="30" t="s">
        <v>70</v>
      </c>
      <c r="C65" s="38"/>
      <c r="D65" s="39"/>
      <c r="E65" s="9"/>
      <c r="F65" s="9"/>
      <c r="G65" s="9"/>
      <c r="H65" s="9"/>
      <c r="I65" s="9"/>
      <c r="J65" s="116"/>
      <c r="L65" s="109"/>
      <c r="M65" s="109"/>
      <c r="N65" s="109"/>
      <c r="O65" s="109"/>
      <c r="P65" s="109"/>
      <c r="Q65" s="109"/>
    </row>
    <row r="66" spans="1:17" x14ac:dyDescent="0.25">
      <c r="A66" s="39"/>
      <c r="B66" s="37" t="s">
        <v>80</v>
      </c>
      <c r="C66" s="38" t="s">
        <v>65</v>
      </c>
      <c r="D66" s="39" t="s">
        <v>7</v>
      </c>
      <c r="E66" s="9">
        <v>45908</v>
      </c>
      <c r="F66" s="9">
        <v>3680</v>
      </c>
      <c r="G66" s="9">
        <f>E66*C66</f>
        <v>137724</v>
      </c>
      <c r="H66" s="9">
        <f>F66*C66</f>
        <v>11040</v>
      </c>
      <c r="I66" s="9">
        <f>H66+G66</f>
        <v>148764</v>
      </c>
      <c r="J66" s="116">
        <v>3</v>
      </c>
      <c r="L66" s="109">
        <f t="shared" si="0"/>
        <v>45908</v>
      </c>
      <c r="M66" s="109">
        <f t="shared" si="1"/>
        <v>3680</v>
      </c>
      <c r="N66" s="109">
        <f t="shared" si="2"/>
        <v>3672.64</v>
      </c>
      <c r="O66" s="109">
        <f t="shared" si="3"/>
        <v>294.40000000000003</v>
      </c>
      <c r="P66" s="109">
        <f t="shared" si="4"/>
        <v>42235.360000000001</v>
      </c>
      <c r="Q66" s="109">
        <f t="shared" si="5"/>
        <v>3385.6</v>
      </c>
    </row>
    <row r="67" spans="1:17" ht="15" x14ac:dyDescent="0.25">
      <c r="A67" s="39" t="s">
        <v>75</v>
      </c>
      <c r="B67" s="30" t="s">
        <v>44</v>
      </c>
      <c r="C67" s="38"/>
      <c r="D67" s="39"/>
      <c r="E67" s="9"/>
      <c r="F67" s="9"/>
      <c r="G67" s="9"/>
      <c r="H67" s="9"/>
      <c r="I67" s="9"/>
      <c r="J67" s="116"/>
      <c r="L67" s="109"/>
      <c r="M67" s="109"/>
      <c r="N67" s="109"/>
      <c r="O67" s="109"/>
      <c r="P67" s="109"/>
      <c r="Q67" s="109"/>
    </row>
    <row r="68" spans="1:17" x14ac:dyDescent="0.25">
      <c r="A68" s="39"/>
      <c r="B68" s="37" t="s">
        <v>80</v>
      </c>
      <c r="C68" s="38" t="s">
        <v>150</v>
      </c>
      <c r="D68" s="39" t="s">
        <v>7</v>
      </c>
      <c r="E68" s="9">
        <v>13800</v>
      </c>
      <c r="F68" s="9">
        <v>920</v>
      </c>
      <c r="G68" s="9">
        <f>E68*C68</f>
        <v>138000</v>
      </c>
      <c r="H68" s="9">
        <f>F68*C68</f>
        <v>9200</v>
      </c>
      <c r="I68" s="9">
        <f>H68+G68</f>
        <v>147200</v>
      </c>
      <c r="J68" s="116">
        <v>10</v>
      </c>
      <c r="L68" s="109">
        <f t="shared" si="0"/>
        <v>13800</v>
      </c>
      <c r="M68" s="109">
        <f t="shared" si="1"/>
        <v>920</v>
      </c>
      <c r="N68" s="109">
        <f t="shared" si="2"/>
        <v>1104</v>
      </c>
      <c r="O68" s="109">
        <f t="shared" si="3"/>
        <v>73.600000000000009</v>
      </c>
      <c r="P68" s="109">
        <f t="shared" si="4"/>
        <v>12696</v>
      </c>
      <c r="Q68" s="109">
        <f t="shared" si="5"/>
        <v>846.4</v>
      </c>
    </row>
    <row r="69" spans="1:17" ht="15" x14ac:dyDescent="0.25">
      <c r="A69" s="57"/>
      <c r="B69" s="44" t="s">
        <v>136</v>
      </c>
      <c r="C69" s="58"/>
      <c r="D69" s="59"/>
      <c r="E69" s="17"/>
      <c r="F69" s="18"/>
      <c r="G69" s="19"/>
      <c r="H69" s="20"/>
      <c r="I69" s="17"/>
      <c r="J69" s="122"/>
      <c r="L69" s="109"/>
      <c r="M69" s="109"/>
      <c r="N69" s="109"/>
      <c r="O69" s="109"/>
      <c r="P69" s="109"/>
      <c r="Q69" s="109"/>
    </row>
    <row r="70" spans="1:17" x14ac:dyDescent="0.25">
      <c r="A70" s="59" t="s">
        <v>9</v>
      </c>
      <c r="B70" s="43" t="s">
        <v>61</v>
      </c>
      <c r="C70" s="58"/>
      <c r="D70" s="59"/>
      <c r="E70" s="17"/>
      <c r="F70" s="21"/>
      <c r="G70" s="19"/>
      <c r="H70" s="20"/>
      <c r="I70" s="17"/>
      <c r="J70" s="122"/>
      <c r="L70" s="109"/>
      <c r="M70" s="109"/>
      <c r="N70" s="109"/>
      <c r="O70" s="109"/>
      <c r="P70" s="109"/>
      <c r="Q70" s="109"/>
    </row>
    <row r="71" spans="1:17" x14ac:dyDescent="0.25">
      <c r="A71" s="59"/>
      <c r="B71" s="43" t="s">
        <v>86</v>
      </c>
      <c r="C71" s="58" t="s">
        <v>139</v>
      </c>
      <c r="D71" s="59" t="s">
        <v>7</v>
      </c>
      <c r="E71" s="9">
        <v>3036</v>
      </c>
      <c r="F71" s="9">
        <v>644</v>
      </c>
      <c r="G71" s="9">
        <f>E71*C71</f>
        <v>142692</v>
      </c>
      <c r="H71" s="9">
        <f>F71*C71</f>
        <v>30268</v>
      </c>
      <c r="I71" s="9">
        <f>H71+G71</f>
        <v>172960</v>
      </c>
      <c r="J71" s="116"/>
      <c r="L71" s="109">
        <f t="shared" ref="L71:L133" si="18">E71</f>
        <v>3036</v>
      </c>
      <c r="M71" s="109">
        <f t="shared" ref="M71:M133" si="19">F71</f>
        <v>644</v>
      </c>
      <c r="N71" s="109">
        <f t="shared" ref="N71:N133" si="20">L71*8%</f>
        <v>242.88</v>
      </c>
      <c r="O71" s="109">
        <f t="shared" ref="O71:O133" si="21">M71*8%</f>
        <v>51.52</v>
      </c>
      <c r="P71" s="109">
        <f t="shared" ref="P71:P133" si="22">L71-N71</f>
        <v>2793.12</v>
      </c>
      <c r="Q71" s="109">
        <f t="shared" ref="Q71:Q133" si="23">M71-O71</f>
        <v>592.48</v>
      </c>
    </row>
    <row r="72" spans="1:17" x14ac:dyDescent="0.25">
      <c r="A72" s="59" t="s">
        <v>10</v>
      </c>
      <c r="B72" s="43" t="s">
        <v>137</v>
      </c>
      <c r="C72" s="58"/>
      <c r="D72" s="59"/>
      <c r="E72" s="17"/>
      <c r="F72" s="21"/>
      <c r="G72" s="19"/>
      <c r="H72" s="20"/>
      <c r="I72" s="17"/>
      <c r="J72" s="122"/>
      <c r="L72" s="109"/>
      <c r="M72" s="109"/>
      <c r="N72" s="109"/>
      <c r="O72" s="109"/>
      <c r="P72" s="109"/>
      <c r="Q72" s="109"/>
    </row>
    <row r="73" spans="1:17" x14ac:dyDescent="0.25">
      <c r="A73" s="59"/>
      <c r="B73" s="43" t="s">
        <v>86</v>
      </c>
      <c r="C73" s="58" t="s">
        <v>139</v>
      </c>
      <c r="D73" s="59" t="s">
        <v>7</v>
      </c>
      <c r="E73" s="9">
        <v>3588</v>
      </c>
      <c r="F73" s="9">
        <v>644</v>
      </c>
      <c r="G73" s="9">
        <f>E73*C73</f>
        <v>168636</v>
      </c>
      <c r="H73" s="9">
        <f>F73*C73</f>
        <v>30268</v>
      </c>
      <c r="I73" s="9">
        <f>H73+G73</f>
        <v>198904</v>
      </c>
      <c r="J73" s="116"/>
      <c r="L73" s="109">
        <f t="shared" si="18"/>
        <v>3588</v>
      </c>
      <c r="M73" s="109">
        <f t="shared" si="19"/>
        <v>644</v>
      </c>
      <c r="N73" s="109">
        <f t="shared" si="20"/>
        <v>287.04000000000002</v>
      </c>
      <c r="O73" s="109">
        <f t="shared" si="21"/>
        <v>51.52</v>
      </c>
      <c r="P73" s="109">
        <f t="shared" si="22"/>
        <v>3300.96</v>
      </c>
      <c r="Q73" s="109">
        <f t="shared" si="23"/>
        <v>592.48</v>
      </c>
    </row>
    <row r="74" spans="1:17" x14ac:dyDescent="0.25">
      <c r="A74" s="59" t="s">
        <v>11</v>
      </c>
      <c r="B74" s="43" t="s">
        <v>70</v>
      </c>
      <c r="C74" s="58"/>
      <c r="D74" s="59"/>
      <c r="E74" s="17"/>
      <c r="F74" s="21"/>
      <c r="G74" s="19"/>
      <c r="H74" s="20"/>
      <c r="I74" s="17"/>
      <c r="J74" s="122"/>
      <c r="L74" s="109"/>
      <c r="M74" s="109"/>
      <c r="N74" s="109"/>
      <c r="O74" s="109"/>
      <c r="P74" s="109"/>
      <c r="Q74" s="109"/>
    </row>
    <row r="75" spans="1:17" x14ac:dyDescent="0.25">
      <c r="A75" s="59"/>
      <c r="B75" s="43" t="s">
        <v>86</v>
      </c>
      <c r="C75" s="58" t="s">
        <v>139</v>
      </c>
      <c r="D75" s="59" t="s">
        <v>7</v>
      </c>
      <c r="E75" s="9">
        <v>2944</v>
      </c>
      <c r="F75" s="9">
        <v>644</v>
      </c>
      <c r="G75" s="9">
        <f>E75*C75</f>
        <v>138368</v>
      </c>
      <c r="H75" s="9">
        <f>F75*C75</f>
        <v>30268</v>
      </c>
      <c r="I75" s="9">
        <f>H75+G75</f>
        <v>168636</v>
      </c>
      <c r="J75" s="116"/>
      <c r="L75" s="109">
        <f t="shared" si="18"/>
        <v>2944</v>
      </c>
      <c r="M75" s="109">
        <f t="shared" si="19"/>
        <v>644</v>
      </c>
      <c r="N75" s="109">
        <f t="shared" si="20"/>
        <v>235.52</v>
      </c>
      <c r="O75" s="109">
        <f t="shared" si="21"/>
        <v>51.52</v>
      </c>
      <c r="P75" s="109">
        <f t="shared" si="22"/>
        <v>2708.48</v>
      </c>
      <c r="Q75" s="109">
        <f t="shared" si="23"/>
        <v>592.48</v>
      </c>
    </row>
    <row r="76" spans="1:17" x14ac:dyDescent="0.25">
      <c r="A76" s="59" t="s">
        <v>140</v>
      </c>
      <c r="B76" s="43" t="s">
        <v>138</v>
      </c>
      <c r="C76" s="58"/>
      <c r="D76" s="59"/>
      <c r="E76" s="17"/>
      <c r="F76" s="21"/>
      <c r="G76" s="19"/>
      <c r="H76" s="20"/>
      <c r="I76" s="17"/>
      <c r="J76" s="122"/>
      <c r="L76" s="109"/>
      <c r="M76" s="109"/>
      <c r="N76" s="109"/>
      <c r="O76" s="109"/>
      <c r="P76" s="109"/>
      <c r="Q76" s="109"/>
    </row>
    <row r="77" spans="1:17" x14ac:dyDescent="0.25">
      <c r="A77" s="59"/>
      <c r="B77" s="43" t="s">
        <v>86</v>
      </c>
      <c r="C77" s="58" t="s">
        <v>139</v>
      </c>
      <c r="D77" s="59" t="s">
        <v>7</v>
      </c>
      <c r="E77" s="9">
        <v>2760</v>
      </c>
      <c r="F77" s="9">
        <v>644</v>
      </c>
      <c r="G77" s="9">
        <f>E77*C77</f>
        <v>129720</v>
      </c>
      <c r="H77" s="9">
        <f>F77*C77</f>
        <v>30268</v>
      </c>
      <c r="I77" s="9">
        <f>H77+G77</f>
        <v>159988</v>
      </c>
      <c r="J77" s="116"/>
      <c r="L77" s="109">
        <f t="shared" si="18"/>
        <v>2760</v>
      </c>
      <c r="M77" s="109">
        <f t="shared" si="19"/>
        <v>644</v>
      </c>
      <c r="N77" s="109">
        <f t="shared" si="20"/>
        <v>220.8</v>
      </c>
      <c r="O77" s="109">
        <f t="shared" si="21"/>
        <v>51.52</v>
      </c>
      <c r="P77" s="109">
        <f t="shared" si="22"/>
        <v>2539.1999999999998</v>
      </c>
      <c r="Q77" s="109">
        <f t="shared" si="23"/>
        <v>592.48</v>
      </c>
    </row>
    <row r="78" spans="1:17" ht="15" x14ac:dyDescent="0.25">
      <c r="A78" s="60"/>
      <c r="B78" s="44" t="s">
        <v>145</v>
      </c>
      <c r="C78" s="61"/>
      <c r="D78" s="62"/>
      <c r="E78" s="17"/>
      <c r="F78" s="21"/>
      <c r="G78" s="19"/>
      <c r="H78" s="20"/>
      <c r="I78" s="17"/>
      <c r="J78" s="122"/>
      <c r="L78" s="109"/>
      <c r="M78" s="109"/>
      <c r="N78" s="109"/>
      <c r="O78" s="109"/>
      <c r="P78" s="109"/>
      <c r="Q78" s="109"/>
    </row>
    <row r="79" spans="1:17" x14ac:dyDescent="0.25">
      <c r="A79" s="59" t="s">
        <v>9</v>
      </c>
      <c r="B79" s="43" t="s">
        <v>146</v>
      </c>
      <c r="C79" s="61"/>
      <c r="D79" s="62"/>
      <c r="E79" s="17"/>
      <c r="F79" s="21"/>
      <c r="G79" s="19"/>
      <c r="H79" s="20"/>
      <c r="I79" s="17"/>
      <c r="J79" s="122"/>
      <c r="L79" s="109"/>
      <c r="M79" s="109"/>
      <c r="N79" s="109"/>
      <c r="O79" s="109"/>
      <c r="P79" s="109"/>
      <c r="Q79" s="109"/>
    </row>
    <row r="80" spans="1:17" x14ac:dyDescent="0.25">
      <c r="A80" s="60"/>
      <c r="B80" s="43" t="s">
        <v>147</v>
      </c>
      <c r="C80" s="58" t="s">
        <v>59</v>
      </c>
      <c r="D80" s="59" t="s">
        <v>7</v>
      </c>
      <c r="E80" s="9">
        <v>20148</v>
      </c>
      <c r="F80" s="9">
        <v>920</v>
      </c>
      <c r="G80" s="9">
        <f>E80*C80</f>
        <v>40296</v>
      </c>
      <c r="H80" s="9">
        <f>F80*C80</f>
        <v>1840</v>
      </c>
      <c r="I80" s="9">
        <f>H80+G80</f>
        <v>42136</v>
      </c>
      <c r="J80" s="116">
        <v>2</v>
      </c>
      <c r="L80" s="109">
        <f t="shared" si="18"/>
        <v>20148</v>
      </c>
      <c r="M80" s="109">
        <f t="shared" si="19"/>
        <v>920</v>
      </c>
      <c r="N80" s="109">
        <f t="shared" si="20"/>
        <v>1611.8400000000001</v>
      </c>
      <c r="O80" s="109">
        <f t="shared" si="21"/>
        <v>73.600000000000009</v>
      </c>
      <c r="P80" s="109">
        <f t="shared" si="22"/>
        <v>18536.16</v>
      </c>
      <c r="Q80" s="109">
        <f t="shared" si="23"/>
        <v>846.4</v>
      </c>
    </row>
    <row r="81" spans="1:17" x14ac:dyDescent="0.25">
      <c r="A81" s="60"/>
      <c r="B81" s="43" t="s">
        <v>148</v>
      </c>
      <c r="C81" s="58" t="s">
        <v>59</v>
      </c>
      <c r="D81" s="59" t="s">
        <v>7</v>
      </c>
      <c r="E81" s="9">
        <v>9108</v>
      </c>
      <c r="F81" s="9">
        <v>644</v>
      </c>
      <c r="G81" s="9">
        <f t="shared" ref="G81:G82" si="24">E81*C81</f>
        <v>18216</v>
      </c>
      <c r="H81" s="9">
        <f t="shared" ref="H81:H82" si="25">F81*C81</f>
        <v>1288</v>
      </c>
      <c r="I81" s="9">
        <f t="shared" ref="I81:I82" si="26">H81+G81</f>
        <v>19504</v>
      </c>
      <c r="J81" s="116">
        <v>2</v>
      </c>
      <c r="L81" s="109">
        <f t="shared" si="18"/>
        <v>9108</v>
      </c>
      <c r="M81" s="109">
        <f t="shared" si="19"/>
        <v>644</v>
      </c>
      <c r="N81" s="109">
        <f t="shared" si="20"/>
        <v>728.64</v>
      </c>
      <c r="O81" s="109">
        <f t="shared" si="21"/>
        <v>51.52</v>
      </c>
      <c r="P81" s="109">
        <f t="shared" si="22"/>
        <v>8379.36</v>
      </c>
      <c r="Q81" s="109">
        <f t="shared" si="23"/>
        <v>592.48</v>
      </c>
    </row>
    <row r="82" spans="1:17" x14ac:dyDescent="0.25">
      <c r="A82" s="60"/>
      <c r="B82" s="43" t="s">
        <v>86</v>
      </c>
      <c r="C82" s="58" t="s">
        <v>59</v>
      </c>
      <c r="D82" s="59" t="s">
        <v>7</v>
      </c>
      <c r="E82" s="9">
        <v>3036</v>
      </c>
      <c r="F82" s="9">
        <v>644</v>
      </c>
      <c r="G82" s="9">
        <f t="shared" si="24"/>
        <v>6072</v>
      </c>
      <c r="H82" s="9">
        <f t="shared" si="25"/>
        <v>1288</v>
      </c>
      <c r="I82" s="9">
        <f t="shared" si="26"/>
        <v>7360</v>
      </c>
      <c r="J82" s="116">
        <v>2</v>
      </c>
      <c r="L82" s="109">
        <f t="shared" si="18"/>
        <v>3036</v>
      </c>
      <c r="M82" s="109">
        <f t="shared" si="19"/>
        <v>644</v>
      </c>
      <c r="N82" s="109">
        <f t="shared" si="20"/>
        <v>242.88</v>
      </c>
      <c r="O82" s="109">
        <f t="shared" si="21"/>
        <v>51.52</v>
      </c>
      <c r="P82" s="109">
        <f t="shared" si="22"/>
        <v>2793.12</v>
      </c>
      <c r="Q82" s="109">
        <f t="shared" si="23"/>
        <v>592.48</v>
      </c>
    </row>
    <row r="83" spans="1:17" ht="15" x14ac:dyDescent="0.25">
      <c r="A83" s="53">
        <v>230529.13</v>
      </c>
      <c r="B83" s="30" t="s">
        <v>34</v>
      </c>
      <c r="C83" s="38"/>
      <c r="D83" s="39"/>
      <c r="E83" s="9"/>
      <c r="F83" s="9"/>
      <c r="G83" s="9"/>
      <c r="H83" s="9"/>
      <c r="I83" s="9"/>
      <c r="J83" s="116"/>
      <c r="L83" s="109"/>
      <c r="M83" s="109"/>
      <c r="N83" s="109"/>
      <c r="O83" s="109"/>
      <c r="P83" s="109"/>
      <c r="Q83" s="109"/>
    </row>
    <row r="84" spans="1:17" ht="42.75" x14ac:dyDescent="0.25">
      <c r="A84" s="39" t="s">
        <v>9</v>
      </c>
      <c r="B84" s="37" t="s">
        <v>35</v>
      </c>
      <c r="C84" s="38" t="s">
        <v>25</v>
      </c>
      <c r="D84" s="39" t="s">
        <v>13</v>
      </c>
      <c r="E84" s="9">
        <v>254840</v>
      </c>
      <c r="F84" s="9">
        <v>36340</v>
      </c>
      <c r="G84" s="9">
        <f>E84*C84</f>
        <v>254840</v>
      </c>
      <c r="H84" s="9">
        <f>F84*C84</f>
        <v>36340</v>
      </c>
      <c r="I84" s="9">
        <f>H84+G84</f>
        <v>291180</v>
      </c>
      <c r="J84" s="116" t="s">
        <v>181</v>
      </c>
      <c r="L84" s="109">
        <f t="shared" si="18"/>
        <v>254840</v>
      </c>
      <c r="M84" s="109">
        <f t="shared" si="19"/>
        <v>36340</v>
      </c>
      <c r="N84" s="109">
        <f t="shared" si="20"/>
        <v>20387.2</v>
      </c>
      <c r="O84" s="109">
        <f t="shared" si="21"/>
        <v>2907.2000000000003</v>
      </c>
      <c r="P84" s="109">
        <f t="shared" si="22"/>
        <v>234452.8</v>
      </c>
      <c r="Q84" s="109">
        <f t="shared" si="23"/>
        <v>33432.800000000003</v>
      </c>
    </row>
    <row r="85" spans="1:17" s="22" customFormat="1" ht="15" x14ac:dyDescent="0.2">
      <c r="A85" s="53">
        <v>230529.16</v>
      </c>
      <c r="B85" s="30" t="s">
        <v>153</v>
      </c>
      <c r="C85" s="38"/>
      <c r="D85" s="39"/>
      <c r="E85" s="9"/>
      <c r="F85" s="9"/>
      <c r="G85" s="9"/>
      <c r="H85" s="9"/>
      <c r="I85" s="9"/>
      <c r="J85" s="116"/>
      <c r="L85" s="109"/>
      <c r="M85" s="109"/>
      <c r="N85" s="109"/>
      <c r="O85" s="109"/>
      <c r="P85" s="109"/>
      <c r="Q85" s="109"/>
    </row>
    <row r="86" spans="1:17" s="22" customFormat="1" ht="42.75" x14ac:dyDescent="0.2">
      <c r="A86" s="39" t="s">
        <v>9</v>
      </c>
      <c r="B86" s="37" t="s">
        <v>154</v>
      </c>
      <c r="C86" s="38" t="s">
        <v>25</v>
      </c>
      <c r="D86" s="39" t="s">
        <v>13</v>
      </c>
      <c r="E86" s="9">
        <v>69000</v>
      </c>
      <c r="F86" s="9">
        <v>24840</v>
      </c>
      <c r="G86" s="9">
        <f>E86*C86</f>
        <v>69000</v>
      </c>
      <c r="H86" s="9">
        <f>F86*C86</f>
        <v>24840</v>
      </c>
      <c r="I86" s="9">
        <f>H86+G86</f>
        <v>93840</v>
      </c>
      <c r="J86" s="116" t="s">
        <v>181</v>
      </c>
      <c r="L86" s="109">
        <f t="shared" si="18"/>
        <v>69000</v>
      </c>
      <c r="M86" s="109">
        <f t="shared" si="19"/>
        <v>24840</v>
      </c>
      <c r="N86" s="109">
        <f t="shared" si="20"/>
        <v>5520</v>
      </c>
      <c r="O86" s="109">
        <f t="shared" si="21"/>
        <v>1987.2</v>
      </c>
      <c r="P86" s="109">
        <f t="shared" si="22"/>
        <v>63480</v>
      </c>
      <c r="Q86" s="109">
        <f t="shared" si="23"/>
        <v>22852.799999999999</v>
      </c>
    </row>
    <row r="87" spans="1:17" ht="30" x14ac:dyDescent="0.25">
      <c r="A87" s="53">
        <v>230553</v>
      </c>
      <c r="B87" s="63" t="s">
        <v>53</v>
      </c>
      <c r="C87" s="38"/>
      <c r="D87" s="39"/>
      <c r="E87" s="9"/>
      <c r="F87" s="9"/>
      <c r="G87" s="9"/>
      <c r="H87" s="9"/>
      <c r="I87" s="9"/>
      <c r="J87" s="116"/>
      <c r="L87" s="109"/>
      <c r="M87" s="109"/>
      <c r="N87" s="109"/>
      <c r="O87" s="109"/>
      <c r="P87" s="109"/>
      <c r="Q87" s="109"/>
    </row>
    <row r="88" spans="1:17" ht="42.75" x14ac:dyDescent="0.25">
      <c r="A88" s="39" t="s">
        <v>9</v>
      </c>
      <c r="B88" s="37" t="s">
        <v>54</v>
      </c>
      <c r="C88" s="38" t="s">
        <v>25</v>
      </c>
      <c r="D88" s="39" t="s">
        <v>13</v>
      </c>
      <c r="E88" s="9">
        <v>32200</v>
      </c>
      <c r="F88" s="9">
        <v>9200</v>
      </c>
      <c r="G88" s="9">
        <f>E88*C88</f>
        <v>32200</v>
      </c>
      <c r="H88" s="9">
        <f>F88*C88</f>
        <v>9200</v>
      </c>
      <c r="I88" s="9">
        <f>H88+G88</f>
        <v>41400</v>
      </c>
      <c r="J88" s="116"/>
      <c r="L88" s="109">
        <f t="shared" si="18"/>
        <v>32200</v>
      </c>
      <c r="M88" s="109">
        <f t="shared" si="19"/>
        <v>9200</v>
      </c>
      <c r="N88" s="109">
        <f t="shared" si="20"/>
        <v>2576</v>
      </c>
      <c r="O88" s="109">
        <f t="shared" si="21"/>
        <v>736</v>
      </c>
      <c r="P88" s="109">
        <f t="shared" si="22"/>
        <v>29624</v>
      </c>
      <c r="Q88" s="109">
        <f t="shared" si="23"/>
        <v>8464</v>
      </c>
    </row>
    <row r="89" spans="1:17" ht="15" x14ac:dyDescent="0.25">
      <c r="A89" s="3">
        <v>230700</v>
      </c>
      <c r="B89" s="3" t="s">
        <v>132</v>
      </c>
      <c r="C89" s="38"/>
      <c r="D89" s="39"/>
      <c r="E89" s="9"/>
      <c r="F89" s="9"/>
      <c r="G89" s="9"/>
      <c r="H89" s="9"/>
      <c r="I89" s="9"/>
      <c r="J89" s="116"/>
      <c r="L89" s="109"/>
      <c r="M89" s="109"/>
      <c r="N89" s="109"/>
      <c r="O89" s="109"/>
      <c r="P89" s="109"/>
      <c r="Q89" s="109"/>
    </row>
    <row r="90" spans="1:17" ht="15" x14ac:dyDescent="0.25">
      <c r="A90" s="53">
        <v>230719.13</v>
      </c>
      <c r="B90" s="44" t="s">
        <v>36</v>
      </c>
      <c r="C90" s="38"/>
      <c r="D90" s="39"/>
      <c r="E90" s="9"/>
      <c r="F90" s="9"/>
      <c r="G90" s="9"/>
      <c r="H90" s="9"/>
      <c r="I90" s="9"/>
      <c r="J90" s="116"/>
      <c r="L90" s="109"/>
      <c r="M90" s="109"/>
      <c r="N90" s="109"/>
      <c r="O90" s="109"/>
      <c r="P90" s="109"/>
      <c r="Q90" s="109"/>
    </row>
    <row r="91" spans="1:17" ht="114" x14ac:dyDescent="0.25">
      <c r="A91" s="39" t="s">
        <v>9</v>
      </c>
      <c r="B91" s="43" t="s">
        <v>37</v>
      </c>
      <c r="C91" s="38"/>
      <c r="D91" s="39"/>
      <c r="E91" s="9"/>
      <c r="F91" s="9"/>
      <c r="G91" s="9"/>
      <c r="H91" s="9"/>
      <c r="I91" s="9"/>
      <c r="J91" s="116"/>
      <c r="L91" s="109"/>
      <c r="M91" s="109"/>
      <c r="N91" s="109"/>
      <c r="O91" s="109"/>
      <c r="P91" s="109"/>
      <c r="Q91" s="109"/>
    </row>
    <row r="92" spans="1:17" ht="15" x14ac:dyDescent="0.25">
      <c r="A92" s="55"/>
      <c r="B92" s="44" t="s">
        <v>85</v>
      </c>
      <c r="C92" s="38"/>
      <c r="D92" s="39"/>
      <c r="E92" s="9"/>
      <c r="F92" s="9"/>
      <c r="G92" s="9"/>
      <c r="H92" s="9"/>
      <c r="I92" s="9"/>
      <c r="J92" s="116"/>
      <c r="L92" s="109"/>
      <c r="M92" s="109"/>
      <c r="N92" s="109"/>
      <c r="O92" s="109"/>
      <c r="P92" s="109"/>
      <c r="Q92" s="109"/>
    </row>
    <row r="93" spans="1:17" x14ac:dyDescent="0.25">
      <c r="A93" s="55"/>
      <c r="B93" s="43" t="s">
        <v>86</v>
      </c>
      <c r="C93" s="38" t="s">
        <v>87</v>
      </c>
      <c r="D93" s="39" t="s">
        <v>72</v>
      </c>
      <c r="E93" s="9">
        <v>367.08</v>
      </c>
      <c r="F93" s="9">
        <v>64.400000000000006</v>
      </c>
      <c r="G93" s="9">
        <f>E93*C93</f>
        <v>183540</v>
      </c>
      <c r="H93" s="9">
        <f>F93*C93</f>
        <v>32200.000000000004</v>
      </c>
      <c r="I93" s="9">
        <f>H93+G93</f>
        <v>215740</v>
      </c>
      <c r="J93" s="116"/>
      <c r="L93" s="109">
        <f t="shared" si="18"/>
        <v>367.08</v>
      </c>
      <c r="M93" s="109">
        <f t="shared" si="19"/>
        <v>64.400000000000006</v>
      </c>
      <c r="N93" s="109">
        <f t="shared" si="20"/>
        <v>29.366399999999999</v>
      </c>
      <c r="O93" s="109">
        <f t="shared" si="21"/>
        <v>5.1520000000000001</v>
      </c>
      <c r="P93" s="109">
        <f t="shared" si="22"/>
        <v>337.71359999999999</v>
      </c>
      <c r="Q93" s="109">
        <f t="shared" si="23"/>
        <v>59.248000000000005</v>
      </c>
    </row>
    <row r="94" spans="1:17" ht="15" x14ac:dyDescent="0.25">
      <c r="A94" s="53"/>
      <c r="B94" s="44" t="s">
        <v>38</v>
      </c>
      <c r="C94" s="38"/>
      <c r="D94" s="39"/>
      <c r="E94" s="9"/>
      <c r="F94" s="9"/>
      <c r="G94" s="9"/>
      <c r="H94" s="9"/>
      <c r="I94" s="9"/>
      <c r="J94" s="116"/>
      <c r="L94" s="109"/>
      <c r="M94" s="109"/>
      <c r="N94" s="109"/>
      <c r="O94" s="109"/>
      <c r="P94" s="109"/>
      <c r="Q94" s="109"/>
    </row>
    <row r="95" spans="1:17" ht="15" x14ac:dyDescent="0.25">
      <c r="A95" s="53"/>
      <c r="B95" s="43" t="s">
        <v>32</v>
      </c>
      <c r="C95" s="38" t="s">
        <v>83</v>
      </c>
      <c r="D95" s="39" t="s">
        <v>72</v>
      </c>
      <c r="E95" s="9">
        <v>1830.8</v>
      </c>
      <c r="F95" s="9">
        <v>322</v>
      </c>
      <c r="G95" s="9">
        <f t="shared" ref="G95:G97" si="27">E95*C95</f>
        <v>164772</v>
      </c>
      <c r="H95" s="9">
        <f t="shared" ref="H95:H97" si="28">F95*C95</f>
        <v>28980</v>
      </c>
      <c r="I95" s="9">
        <f t="shared" ref="I95:I97" si="29">H95+G95</f>
        <v>193752</v>
      </c>
      <c r="J95" s="116">
        <v>90</v>
      </c>
      <c r="L95" s="109">
        <f t="shared" si="18"/>
        <v>1830.8</v>
      </c>
      <c r="M95" s="109">
        <f t="shared" si="19"/>
        <v>322</v>
      </c>
      <c r="N95" s="109">
        <f t="shared" si="20"/>
        <v>146.464</v>
      </c>
      <c r="O95" s="109">
        <f t="shared" si="21"/>
        <v>25.76</v>
      </c>
      <c r="P95" s="109">
        <f t="shared" si="22"/>
        <v>1684.336</v>
      </c>
      <c r="Q95" s="109">
        <f t="shared" si="23"/>
        <v>296.24</v>
      </c>
    </row>
    <row r="96" spans="1:17" ht="15" x14ac:dyDescent="0.25">
      <c r="A96" s="53"/>
      <c r="B96" s="43" t="s">
        <v>81</v>
      </c>
      <c r="C96" s="38" t="s">
        <v>82</v>
      </c>
      <c r="D96" s="39" t="s">
        <v>72</v>
      </c>
      <c r="E96" s="9">
        <v>1536.4</v>
      </c>
      <c r="F96" s="9">
        <v>276</v>
      </c>
      <c r="G96" s="9">
        <f t="shared" si="27"/>
        <v>92184</v>
      </c>
      <c r="H96" s="9">
        <f t="shared" si="28"/>
        <v>16560</v>
      </c>
      <c r="I96" s="9">
        <f t="shared" si="29"/>
        <v>108744</v>
      </c>
      <c r="J96" s="116">
        <v>60</v>
      </c>
      <c r="L96" s="109">
        <f t="shared" si="18"/>
        <v>1536.4</v>
      </c>
      <c r="M96" s="109">
        <f t="shared" si="19"/>
        <v>276</v>
      </c>
      <c r="N96" s="109">
        <f t="shared" si="20"/>
        <v>122.91200000000001</v>
      </c>
      <c r="O96" s="109">
        <f t="shared" si="21"/>
        <v>22.080000000000002</v>
      </c>
      <c r="P96" s="109">
        <f t="shared" si="22"/>
        <v>1413.4880000000001</v>
      </c>
      <c r="Q96" s="109">
        <f t="shared" si="23"/>
        <v>253.92</v>
      </c>
    </row>
    <row r="97" spans="1:17" ht="15" x14ac:dyDescent="0.25">
      <c r="A97" s="53"/>
      <c r="B97" s="43" t="s">
        <v>80</v>
      </c>
      <c r="C97" s="38" t="s">
        <v>71</v>
      </c>
      <c r="D97" s="39" t="s">
        <v>72</v>
      </c>
      <c r="E97" s="9">
        <v>1343.2</v>
      </c>
      <c r="F97" s="9">
        <v>230</v>
      </c>
      <c r="G97" s="9">
        <f t="shared" si="27"/>
        <v>161184</v>
      </c>
      <c r="H97" s="9">
        <f t="shared" si="28"/>
        <v>27600</v>
      </c>
      <c r="I97" s="9">
        <f t="shared" si="29"/>
        <v>188784</v>
      </c>
      <c r="J97" s="116">
        <v>120</v>
      </c>
      <c r="L97" s="109">
        <f t="shared" si="18"/>
        <v>1343.2</v>
      </c>
      <c r="M97" s="109">
        <f t="shared" si="19"/>
        <v>230</v>
      </c>
      <c r="N97" s="109">
        <f t="shared" si="20"/>
        <v>107.456</v>
      </c>
      <c r="O97" s="109">
        <f t="shared" si="21"/>
        <v>18.400000000000002</v>
      </c>
      <c r="P97" s="109">
        <f t="shared" si="22"/>
        <v>1235.7440000000001</v>
      </c>
      <c r="Q97" s="109">
        <f t="shared" si="23"/>
        <v>211.6</v>
      </c>
    </row>
    <row r="98" spans="1:17" ht="67.5" customHeight="1" x14ac:dyDescent="0.25">
      <c r="A98" s="39" t="s">
        <v>10</v>
      </c>
      <c r="B98" s="43" t="s">
        <v>84</v>
      </c>
      <c r="C98" s="38"/>
      <c r="D98" s="39"/>
      <c r="E98" s="9"/>
      <c r="F98" s="9"/>
      <c r="G98" s="9"/>
      <c r="H98" s="9"/>
      <c r="I98" s="9"/>
      <c r="J98" s="116"/>
      <c r="L98" s="109"/>
      <c r="M98" s="109"/>
      <c r="N98" s="109"/>
      <c r="O98" s="109"/>
      <c r="P98" s="109"/>
      <c r="Q98" s="109"/>
    </row>
    <row r="99" spans="1:17" ht="21" customHeight="1" x14ac:dyDescent="0.25">
      <c r="A99" s="53"/>
      <c r="B99" s="43" t="s">
        <v>80</v>
      </c>
      <c r="C99" s="38" t="s">
        <v>73</v>
      </c>
      <c r="D99" s="39" t="s">
        <v>7</v>
      </c>
      <c r="E99" s="9">
        <v>3220</v>
      </c>
      <c r="F99" s="9">
        <v>920</v>
      </c>
      <c r="G99" s="9">
        <f>E99*C99</f>
        <v>67620</v>
      </c>
      <c r="H99" s="9">
        <f>F99*C99</f>
        <v>19320</v>
      </c>
      <c r="I99" s="9">
        <f>H99+G99</f>
        <v>86940</v>
      </c>
      <c r="J99" s="116">
        <v>21</v>
      </c>
      <c r="L99" s="109">
        <f t="shared" si="18"/>
        <v>3220</v>
      </c>
      <c r="M99" s="109">
        <f t="shared" si="19"/>
        <v>920</v>
      </c>
      <c r="N99" s="109">
        <f t="shared" si="20"/>
        <v>257.60000000000002</v>
      </c>
      <c r="O99" s="109">
        <f t="shared" si="21"/>
        <v>73.600000000000009</v>
      </c>
      <c r="P99" s="109">
        <f t="shared" si="22"/>
        <v>2962.4</v>
      </c>
      <c r="Q99" s="109">
        <f t="shared" si="23"/>
        <v>846.4</v>
      </c>
    </row>
    <row r="100" spans="1:17" ht="15" x14ac:dyDescent="0.25">
      <c r="A100" s="53">
        <v>230719.26</v>
      </c>
      <c r="B100" s="44" t="s">
        <v>88</v>
      </c>
      <c r="C100" s="38"/>
      <c r="D100" s="39"/>
      <c r="E100" s="10"/>
      <c r="F100" s="11"/>
      <c r="G100" s="10"/>
      <c r="H100" s="11"/>
      <c r="I100" s="10"/>
      <c r="J100" s="123"/>
      <c r="L100" s="109"/>
      <c r="M100" s="109"/>
      <c r="N100" s="109"/>
      <c r="O100" s="109"/>
      <c r="P100" s="109"/>
      <c r="Q100" s="109"/>
    </row>
    <row r="101" spans="1:17" ht="42.75" x14ac:dyDescent="0.25">
      <c r="A101" s="39" t="s">
        <v>9</v>
      </c>
      <c r="B101" s="64" t="s">
        <v>89</v>
      </c>
      <c r="C101" s="38"/>
      <c r="D101" s="39"/>
      <c r="E101" s="10"/>
      <c r="F101" s="11"/>
      <c r="G101" s="10"/>
      <c r="H101" s="11"/>
      <c r="I101" s="10"/>
      <c r="J101" s="123"/>
      <c r="L101" s="109"/>
      <c r="M101" s="109"/>
      <c r="N101" s="109"/>
      <c r="O101" s="109"/>
      <c r="P101" s="109"/>
      <c r="Q101" s="109"/>
    </row>
    <row r="102" spans="1:17" x14ac:dyDescent="0.25">
      <c r="A102" s="65"/>
      <c r="B102" s="43" t="s">
        <v>86</v>
      </c>
      <c r="C102" s="38" t="s">
        <v>90</v>
      </c>
      <c r="D102" s="39" t="s">
        <v>72</v>
      </c>
      <c r="E102" s="9">
        <v>96.6</v>
      </c>
      <c r="F102" s="9">
        <v>55.2</v>
      </c>
      <c r="G102" s="9">
        <f>E102*C102</f>
        <v>12558</v>
      </c>
      <c r="H102" s="9">
        <f>F102*C102</f>
        <v>7176</v>
      </c>
      <c r="I102" s="9">
        <f>H102+G102</f>
        <v>19734</v>
      </c>
      <c r="J102" s="116"/>
      <c r="L102" s="109">
        <f t="shared" si="18"/>
        <v>96.6</v>
      </c>
      <c r="M102" s="109">
        <f t="shared" si="19"/>
        <v>55.2</v>
      </c>
      <c r="N102" s="109">
        <f t="shared" si="20"/>
        <v>7.7279999999999998</v>
      </c>
      <c r="O102" s="109">
        <f t="shared" si="21"/>
        <v>4.4160000000000004</v>
      </c>
      <c r="P102" s="109">
        <f t="shared" si="22"/>
        <v>88.872</v>
      </c>
      <c r="Q102" s="109">
        <f t="shared" si="23"/>
        <v>50.784000000000006</v>
      </c>
    </row>
    <row r="103" spans="1:17" ht="15" x14ac:dyDescent="0.25">
      <c r="A103" s="15">
        <v>230800</v>
      </c>
      <c r="B103" s="134" t="s">
        <v>58</v>
      </c>
      <c r="C103" s="134"/>
      <c r="D103" s="134"/>
      <c r="E103" s="134"/>
      <c r="F103" s="134"/>
      <c r="G103" s="134"/>
      <c r="H103" s="134"/>
      <c r="I103" s="134"/>
      <c r="J103" s="124"/>
      <c r="L103" s="109"/>
      <c r="M103" s="109"/>
      <c r="N103" s="109"/>
      <c r="O103" s="109"/>
      <c r="P103" s="109"/>
      <c r="Q103" s="109"/>
    </row>
    <row r="104" spans="1:17" s="24" customFormat="1" ht="15" x14ac:dyDescent="0.25">
      <c r="A104" s="53">
        <v>230813</v>
      </c>
      <c r="B104" s="44" t="s">
        <v>49</v>
      </c>
      <c r="C104" s="40"/>
      <c r="D104" s="36"/>
      <c r="E104" s="23"/>
      <c r="F104" s="23"/>
      <c r="G104" s="23"/>
      <c r="H104" s="23"/>
      <c r="I104" s="23"/>
      <c r="J104" s="125"/>
      <c r="L104" s="109"/>
      <c r="M104" s="109"/>
      <c r="N104" s="109"/>
      <c r="O104" s="109"/>
      <c r="P104" s="109"/>
      <c r="Q104" s="109"/>
    </row>
    <row r="105" spans="1:17" ht="85.5" x14ac:dyDescent="0.25">
      <c r="A105" s="39" t="s">
        <v>9</v>
      </c>
      <c r="B105" s="33" t="s">
        <v>21</v>
      </c>
      <c r="C105" s="34">
        <v>1</v>
      </c>
      <c r="D105" s="35" t="s">
        <v>13</v>
      </c>
      <c r="E105" s="9">
        <v>0</v>
      </c>
      <c r="F105" s="9">
        <v>138000</v>
      </c>
      <c r="G105" s="9">
        <f>E105*C105</f>
        <v>0</v>
      </c>
      <c r="H105" s="9">
        <f>F105*C105</f>
        <v>138000</v>
      </c>
      <c r="I105" s="9">
        <f>H105+G105</f>
        <v>138000</v>
      </c>
      <c r="J105" s="116"/>
      <c r="L105" s="109">
        <f t="shared" si="18"/>
        <v>0</v>
      </c>
      <c r="M105" s="109">
        <f t="shared" si="19"/>
        <v>138000</v>
      </c>
      <c r="N105" s="109">
        <f t="shared" si="20"/>
        <v>0</v>
      </c>
      <c r="O105" s="109">
        <f t="shared" si="21"/>
        <v>11040</v>
      </c>
      <c r="P105" s="109">
        <f t="shared" si="22"/>
        <v>0</v>
      </c>
      <c r="Q105" s="109">
        <f t="shared" si="23"/>
        <v>126960</v>
      </c>
    </row>
    <row r="106" spans="1:17" ht="15" x14ac:dyDescent="0.25">
      <c r="A106" s="66">
        <v>230933</v>
      </c>
      <c r="B106" s="66" t="s">
        <v>151</v>
      </c>
      <c r="C106" s="38"/>
      <c r="D106" s="39"/>
      <c r="E106" s="9"/>
      <c r="F106" s="9"/>
      <c r="G106" s="9"/>
      <c r="H106" s="9"/>
      <c r="I106" s="9"/>
      <c r="J106" s="116"/>
      <c r="L106" s="109"/>
      <c r="M106" s="109"/>
      <c r="N106" s="109"/>
      <c r="O106" s="109"/>
      <c r="P106" s="109"/>
      <c r="Q106" s="109"/>
    </row>
    <row r="107" spans="1:17" ht="42.75" x14ac:dyDescent="0.25">
      <c r="A107" s="32" t="s">
        <v>9</v>
      </c>
      <c r="B107" s="43" t="s">
        <v>152</v>
      </c>
      <c r="C107" s="38" t="s">
        <v>25</v>
      </c>
      <c r="D107" s="39" t="s">
        <v>13</v>
      </c>
      <c r="E107" s="9">
        <v>1978000</v>
      </c>
      <c r="F107" s="9">
        <v>138000</v>
      </c>
      <c r="G107" s="9">
        <f>E107*C107</f>
        <v>1978000</v>
      </c>
      <c r="H107" s="9">
        <f>F107*C107</f>
        <v>138000</v>
      </c>
      <c r="I107" s="9">
        <f>H107+G107</f>
        <v>2116000</v>
      </c>
      <c r="J107" s="116">
        <v>500000</v>
      </c>
      <c r="L107" s="109">
        <f t="shared" si="18"/>
        <v>1978000</v>
      </c>
      <c r="M107" s="109">
        <f t="shared" si="19"/>
        <v>138000</v>
      </c>
      <c r="N107" s="109">
        <f t="shared" si="20"/>
        <v>158240</v>
      </c>
      <c r="O107" s="109">
        <f t="shared" si="21"/>
        <v>11040</v>
      </c>
      <c r="P107" s="109">
        <f t="shared" si="22"/>
        <v>1819760</v>
      </c>
      <c r="Q107" s="109">
        <f t="shared" si="23"/>
        <v>126960</v>
      </c>
    </row>
    <row r="108" spans="1:17" ht="15" x14ac:dyDescent="0.25">
      <c r="A108" s="3">
        <v>232100</v>
      </c>
      <c r="B108" s="3" t="s">
        <v>134</v>
      </c>
      <c r="C108" s="34"/>
      <c r="D108" s="35"/>
      <c r="E108" s="9"/>
      <c r="F108" s="9"/>
      <c r="G108" s="9"/>
      <c r="H108" s="9"/>
      <c r="I108" s="9"/>
      <c r="J108" s="116"/>
      <c r="L108" s="109"/>
      <c r="M108" s="109"/>
      <c r="N108" s="109"/>
      <c r="O108" s="109"/>
      <c r="P108" s="109"/>
      <c r="Q108" s="109"/>
    </row>
    <row r="109" spans="1:17" ht="15" x14ac:dyDescent="0.25">
      <c r="A109" s="53">
        <v>232113.23</v>
      </c>
      <c r="B109" s="30" t="s">
        <v>39</v>
      </c>
      <c r="C109" s="41"/>
      <c r="D109" s="42"/>
      <c r="E109" s="9"/>
      <c r="F109" s="9"/>
      <c r="G109" s="9"/>
      <c r="H109" s="9"/>
      <c r="I109" s="9"/>
      <c r="J109" s="116"/>
      <c r="L109" s="109"/>
      <c r="M109" s="109"/>
      <c r="N109" s="109"/>
      <c r="O109" s="109"/>
      <c r="P109" s="109"/>
      <c r="Q109" s="109"/>
    </row>
    <row r="110" spans="1:17" ht="99.75" x14ac:dyDescent="0.25">
      <c r="A110" s="39" t="s">
        <v>9</v>
      </c>
      <c r="B110" s="43" t="s">
        <v>40</v>
      </c>
      <c r="C110" s="41"/>
      <c r="D110" s="42"/>
      <c r="E110" s="9"/>
      <c r="F110" s="9"/>
      <c r="G110" s="9"/>
      <c r="H110" s="9"/>
      <c r="I110" s="9"/>
      <c r="J110" s="116"/>
      <c r="L110" s="109"/>
      <c r="M110" s="109"/>
      <c r="N110" s="109"/>
      <c r="O110" s="109"/>
      <c r="P110" s="109"/>
      <c r="Q110" s="109"/>
    </row>
    <row r="111" spans="1:17" x14ac:dyDescent="0.25">
      <c r="A111" s="55"/>
      <c r="B111" s="43" t="s">
        <v>86</v>
      </c>
      <c r="C111" s="38" t="s">
        <v>87</v>
      </c>
      <c r="D111" s="39" t="s">
        <v>72</v>
      </c>
      <c r="E111" s="9">
        <v>257.60000000000002</v>
      </c>
      <c r="F111" s="9">
        <v>92</v>
      </c>
      <c r="G111" s="9">
        <f t="shared" ref="G111:G114" si="30">E111*C111</f>
        <v>128800.00000000001</v>
      </c>
      <c r="H111" s="9">
        <f t="shared" ref="H111:H114" si="31">F111*C111</f>
        <v>46000</v>
      </c>
      <c r="I111" s="9">
        <f t="shared" ref="I111:I114" si="32">H111+G111</f>
        <v>174800</v>
      </c>
      <c r="J111" s="116"/>
      <c r="L111" s="109">
        <f t="shared" si="18"/>
        <v>257.60000000000002</v>
      </c>
      <c r="M111" s="109">
        <f t="shared" si="19"/>
        <v>92</v>
      </c>
      <c r="N111" s="109">
        <f t="shared" si="20"/>
        <v>20.608000000000001</v>
      </c>
      <c r="O111" s="109">
        <f t="shared" si="21"/>
        <v>7.36</v>
      </c>
      <c r="P111" s="109">
        <f t="shared" si="22"/>
        <v>236.99200000000002</v>
      </c>
      <c r="Q111" s="109">
        <f t="shared" si="23"/>
        <v>84.64</v>
      </c>
    </row>
    <row r="112" spans="1:17" x14ac:dyDescent="0.25">
      <c r="A112" s="55"/>
      <c r="B112" s="43" t="s">
        <v>80</v>
      </c>
      <c r="C112" s="38" t="s">
        <v>71</v>
      </c>
      <c r="D112" s="39" t="s">
        <v>72</v>
      </c>
      <c r="E112" s="9">
        <v>2278.84</v>
      </c>
      <c r="F112" s="9">
        <v>276</v>
      </c>
      <c r="G112" s="9">
        <f t="shared" si="30"/>
        <v>273460.80000000005</v>
      </c>
      <c r="H112" s="9">
        <f t="shared" si="31"/>
        <v>33120</v>
      </c>
      <c r="I112" s="9">
        <f t="shared" si="32"/>
        <v>306580.80000000005</v>
      </c>
      <c r="J112" s="116">
        <v>120</v>
      </c>
      <c r="L112" s="109">
        <f t="shared" si="18"/>
        <v>2278.84</v>
      </c>
      <c r="M112" s="109">
        <f t="shared" si="19"/>
        <v>276</v>
      </c>
      <c r="N112" s="109">
        <f t="shared" si="20"/>
        <v>182.30720000000002</v>
      </c>
      <c r="O112" s="109">
        <f t="shared" si="21"/>
        <v>22.080000000000002</v>
      </c>
      <c r="P112" s="109">
        <f t="shared" si="22"/>
        <v>2096.5328</v>
      </c>
      <c r="Q112" s="109">
        <f t="shared" si="23"/>
        <v>253.92</v>
      </c>
    </row>
    <row r="113" spans="1:17" x14ac:dyDescent="0.25">
      <c r="A113" s="55"/>
      <c r="B113" s="43" t="s">
        <v>81</v>
      </c>
      <c r="C113" s="38" t="s">
        <v>82</v>
      </c>
      <c r="D113" s="39" t="s">
        <v>72</v>
      </c>
      <c r="E113" s="9">
        <v>2907.2</v>
      </c>
      <c r="F113" s="9">
        <v>322</v>
      </c>
      <c r="G113" s="9">
        <f t="shared" si="30"/>
        <v>174432</v>
      </c>
      <c r="H113" s="9">
        <f t="shared" si="31"/>
        <v>19320</v>
      </c>
      <c r="I113" s="9">
        <f t="shared" si="32"/>
        <v>193752</v>
      </c>
      <c r="J113" s="116">
        <v>60</v>
      </c>
      <c r="L113" s="109">
        <f t="shared" si="18"/>
        <v>2907.2</v>
      </c>
      <c r="M113" s="109">
        <f t="shared" si="19"/>
        <v>322</v>
      </c>
      <c r="N113" s="109">
        <f t="shared" si="20"/>
        <v>232.57599999999999</v>
      </c>
      <c r="O113" s="109">
        <f t="shared" si="21"/>
        <v>25.76</v>
      </c>
      <c r="P113" s="109">
        <f t="shared" si="22"/>
        <v>2674.6239999999998</v>
      </c>
      <c r="Q113" s="109">
        <f t="shared" si="23"/>
        <v>296.24</v>
      </c>
    </row>
    <row r="114" spans="1:17" x14ac:dyDescent="0.25">
      <c r="A114" s="55"/>
      <c r="B114" s="43" t="s">
        <v>32</v>
      </c>
      <c r="C114" s="38" t="s">
        <v>83</v>
      </c>
      <c r="D114" s="39" t="s">
        <v>72</v>
      </c>
      <c r="E114" s="9">
        <v>4416</v>
      </c>
      <c r="F114" s="9">
        <v>368</v>
      </c>
      <c r="G114" s="9">
        <f t="shared" si="30"/>
        <v>397440</v>
      </c>
      <c r="H114" s="9">
        <f t="shared" si="31"/>
        <v>33120</v>
      </c>
      <c r="I114" s="9">
        <f t="shared" si="32"/>
        <v>430560</v>
      </c>
      <c r="J114" s="116">
        <v>90</v>
      </c>
      <c r="L114" s="109">
        <f t="shared" si="18"/>
        <v>4416</v>
      </c>
      <c r="M114" s="109">
        <f t="shared" si="19"/>
        <v>368</v>
      </c>
      <c r="N114" s="109">
        <f t="shared" si="20"/>
        <v>353.28000000000003</v>
      </c>
      <c r="O114" s="109">
        <f t="shared" si="21"/>
        <v>29.44</v>
      </c>
      <c r="P114" s="109">
        <f t="shared" si="22"/>
        <v>4062.72</v>
      </c>
      <c r="Q114" s="109">
        <f t="shared" si="23"/>
        <v>338.56</v>
      </c>
    </row>
    <row r="115" spans="1:17" ht="15" x14ac:dyDescent="0.25">
      <c r="A115" s="53">
        <v>232113.26</v>
      </c>
      <c r="B115" s="30" t="s">
        <v>91</v>
      </c>
      <c r="C115" s="67"/>
      <c r="D115" s="68"/>
      <c r="E115" s="9"/>
      <c r="F115" s="9"/>
      <c r="G115" s="9"/>
      <c r="H115" s="9"/>
      <c r="I115" s="9"/>
      <c r="J115" s="116"/>
      <c r="L115" s="109"/>
      <c r="M115" s="109"/>
      <c r="N115" s="109"/>
      <c r="O115" s="109"/>
      <c r="P115" s="109"/>
      <c r="Q115" s="109"/>
    </row>
    <row r="116" spans="1:17" ht="71.25" x14ac:dyDescent="0.25">
      <c r="A116" s="39" t="s">
        <v>9</v>
      </c>
      <c r="B116" s="37" t="s">
        <v>92</v>
      </c>
      <c r="C116" s="67"/>
      <c r="D116" s="68"/>
      <c r="E116" s="9"/>
      <c r="F116" s="9"/>
      <c r="G116" s="9"/>
      <c r="H116" s="9"/>
      <c r="I116" s="9"/>
      <c r="J116" s="116"/>
      <c r="L116" s="109"/>
      <c r="M116" s="109"/>
      <c r="N116" s="109"/>
      <c r="O116" s="109"/>
      <c r="P116" s="109"/>
      <c r="Q116" s="109"/>
    </row>
    <row r="117" spans="1:17" x14ac:dyDescent="0.25">
      <c r="A117" s="65"/>
      <c r="B117" s="43" t="s">
        <v>86</v>
      </c>
      <c r="C117" s="38" t="s">
        <v>90</v>
      </c>
      <c r="D117" s="39" t="s">
        <v>72</v>
      </c>
      <c r="E117" s="9">
        <v>73.599999999999994</v>
      </c>
      <c r="F117" s="9">
        <v>55.2</v>
      </c>
      <c r="G117" s="9">
        <f>E117*C117</f>
        <v>9568</v>
      </c>
      <c r="H117" s="9">
        <f>F117*C117</f>
        <v>7176</v>
      </c>
      <c r="I117" s="9">
        <f>H117+G117</f>
        <v>16744</v>
      </c>
      <c r="J117" s="116"/>
      <c r="L117" s="109">
        <f t="shared" si="18"/>
        <v>73.599999999999994</v>
      </c>
      <c r="M117" s="109">
        <f t="shared" si="19"/>
        <v>55.2</v>
      </c>
      <c r="N117" s="109">
        <f t="shared" si="20"/>
        <v>5.8879999999999999</v>
      </c>
      <c r="O117" s="109">
        <f t="shared" si="21"/>
        <v>4.4160000000000004</v>
      </c>
      <c r="P117" s="109">
        <f t="shared" si="22"/>
        <v>67.711999999999989</v>
      </c>
      <c r="Q117" s="109">
        <f t="shared" si="23"/>
        <v>50.784000000000006</v>
      </c>
    </row>
    <row r="118" spans="1:17" ht="15" x14ac:dyDescent="0.25">
      <c r="A118" s="53">
        <v>232116</v>
      </c>
      <c r="B118" s="30" t="s">
        <v>41</v>
      </c>
      <c r="C118" s="38"/>
      <c r="D118" s="39"/>
      <c r="E118" s="13"/>
      <c r="F118" s="9"/>
      <c r="G118" s="9"/>
      <c r="H118" s="9"/>
      <c r="I118" s="9"/>
      <c r="J118" s="116"/>
      <c r="L118" s="109"/>
      <c r="M118" s="109"/>
      <c r="N118" s="109"/>
      <c r="O118" s="109"/>
      <c r="P118" s="109"/>
      <c r="Q118" s="109"/>
    </row>
    <row r="119" spans="1:17" ht="57" x14ac:dyDescent="0.25">
      <c r="A119" s="39" t="s">
        <v>9</v>
      </c>
      <c r="B119" s="37" t="s">
        <v>42</v>
      </c>
      <c r="C119" s="38"/>
      <c r="D119" s="39"/>
      <c r="E119" s="13"/>
      <c r="F119" s="9"/>
      <c r="G119" s="9"/>
      <c r="H119" s="9"/>
      <c r="I119" s="9"/>
      <c r="J119" s="116"/>
      <c r="L119" s="109"/>
      <c r="M119" s="109"/>
      <c r="N119" s="109"/>
      <c r="O119" s="109"/>
      <c r="P119" s="109"/>
      <c r="Q119" s="109"/>
    </row>
    <row r="120" spans="1:17" ht="15" x14ac:dyDescent="0.25">
      <c r="A120" s="55"/>
      <c r="B120" s="45" t="s">
        <v>66</v>
      </c>
      <c r="C120" s="38"/>
      <c r="D120" s="39"/>
      <c r="E120" s="13"/>
      <c r="F120" s="9"/>
      <c r="G120" s="9"/>
      <c r="H120" s="9"/>
      <c r="I120" s="9"/>
      <c r="J120" s="116"/>
      <c r="L120" s="109"/>
      <c r="M120" s="109"/>
      <c r="N120" s="109"/>
      <c r="O120" s="109"/>
      <c r="P120" s="109"/>
      <c r="Q120" s="109"/>
    </row>
    <row r="121" spans="1:17" ht="15" x14ac:dyDescent="0.25">
      <c r="A121" s="55"/>
      <c r="B121" s="69" t="s">
        <v>56</v>
      </c>
      <c r="C121" s="56"/>
      <c r="D121" s="39"/>
      <c r="E121" s="13"/>
      <c r="F121" s="9"/>
      <c r="G121" s="9"/>
      <c r="H121" s="9"/>
      <c r="I121" s="9"/>
      <c r="J121" s="116"/>
      <c r="L121" s="109"/>
      <c r="M121" s="109"/>
      <c r="N121" s="109"/>
      <c r="O121" s="109"/>
      <c r="P121" s="109"/>
      <c r="Q121" s="109"/>
    </row>
    <row r="122" spans="1:17" x14ac:dyDescent="0.25">
      <c r="A122" s="55"/>
      <c r="B122" s="37" t="s">
        <v>31</v>
      </c>
      <c r="C122" s="38" t="s">
        <v>59</v>
      </c>
      <c r="D122" s="39" t="s">
        <v>7</v>
      </c>
      <c r="E122" s="9">
        <v>2760</v>
      </c>
      <c r="F122" s="9">
        <v>552</v>
      </c>
      <c r="G122" s="9">
        <f t="shared" ref="G122:G123" si="33">E122*C122</f>
        <v>5520</v>
      </c>
      <c r="H122" s="9">
        <f t="shared" ref="H122:H123" si="34">F122*C122</f>
        <v>1104</v>
      </c>
      <c r="I122" s="9">
        <f t="shared" ref="I122:I123" si="35">H122+G122</f>
        <v>6624</v>
      </c>
      <c r="J122" s="116"/>
      <c r="L122" s="109">
        <f t="shared" si="18"/>
        <v>2760</v>
      </c>
      <c r="M122" s="109">
        <f t="shared" si="19"/>
        <v>552</v>
      </c>
      <c r="N122" s="109">
        <f t="shared" si="20"/>
        <v>220.8</v>
      </c>
      <c r="O122" s="109">
        <f t="shared" si="21"/>
        <v>44.160000000000004</v>
      </c>
      <c r="P122" s="109">
        <f t="shared" si="22"/>
        <v>2539.1999999999998</v>
      </c>
      <c r="Q122" s="109">
        <f t="shared" si="23"/>
        <v>507.84</v>
      </c>
    </row>
    <row r="123" spans="1:17" ht="15" x14ac:dyDescent="0.25">
      <c r="A123" s="55"/>
      <c r="B123" s="69" t="s">
        <v>43</v>
      </c>
      <c r="C123" s="56">
        <v>4</v>
      </c>
      <c r="D123" s="39" t="s">
        <v>7</v>
      </c>
      <c r="E123" s="9">
        <v>3220</v>
      </c>
      <c r="F123" s="9">
        <v>552</v>
      </c>
      <c r="G123" s="9">
        <f t="shared" si="33"/>
        <v>12880</v>
      </c>
      <c r="H123" s="9">
        <f t="shared" si="34"/>
        <v>2208</v>
      </c>
      <c r="I123" s="9">
        <f t="shared" si="35"/>
        <v>15088</v>
      </c>
      <c r="J123" s="116">
        <v>4</v>
      </c>
      <c r="L123" s="109">
        <f t="shared" si="18"/>
        <v>3220</v>
      </c>
      <c r="M123" s="109">
        <f t="shared" si="19"/>
        <v>552</v>
      </c>
      <c r="N123" s="109">
        <f t="shared" si="20"/>
        <v>257.60000000000002</v>
      </c>
      <c r="O123" s="109">
        <f t="shared" si="21"/>
        <v>44.160000000000004</v>
      </c>
      <c r="P123" s="109">
        <f t="shared" si="22"/>
        <v>2962.4</v>
      </c>
      <c r="Q123" s="109">
        <f t="shared" si="23"/>
        <v>507.84</v>
      </c>
    </row>
    <row r="124" spans="1:17" ht="15" x14ac:dyDescent="0.25">
      <c r="A124" s="53" t="s">
        <v>158</v>
      </c>
      <c r="B124" s="44" t="s">
        <v>159</v>
      </c>
      <c r="C124" s="70"/>
      <c r="D124" s="39"/>
      <c r="E124" s="13"/>
      <c r="F124" s="9"/>
      <c r="G124" s="9"/>
      <c r="H124" s="9"/>
      <c r="I124" s="9"/>
      <c r="J124" s="116"/>
      <c r="L124" s="109"/>
      <c r="M124" s="109"/>
      <c r="N124" s="109"/>
      <c r="O124" s="109"/>
      <c r="P124" s="109"/>
      <c r="Q124" s="109"/>
    </row>
    <row r="125" spans="1:17" ht="85.5" x14ac:dyDescent="0.25">
      <c r="A125" s="39" t="s">
        <v>9</v>
      </c>
      <c r="B125" s="43" t="s">
        <v>160</v>
      </c>
      <c r="C125" s="56">
        <v>1</v>
      </c>
      <c r="D125" s="39" t="s">
        <v>79</v>
      </c>
      <c r="E125" s="9">
        <v>59800</v>
      </c>
      <c r="F125" s="9">
        <v>13800</v>
      </c>
      <c r="G125" s="9">
        <f>E125*C125</f>
        <v>59800</v>
      </c>
      <c r="H125" s="9">
        <f>F125*C125</f>
        <v>13800</v>
      </c>
      <c r="I125" s="9">
        <f>H125+G125</f>
        <v>73600</v>
      </c>
      <c r="J125" s="116"/>
      <c r="L125" s="109">
        <f t="shared" si="18"/>
        <v>59800</v>
      </c>
      <c r="M125" s="109">
        <f t="shared" si="19"/>
        <v>13800</v>
      </c>
      <c r="N125" s="109">
        <f t="shared" si="20"/>
        <v>4784</v>
      </c>
      <c r="O125" s="109">
        <f t="shared" si="21"/>
        <v>1104</v>
      </c>
      <c r="P125" s="109">
        <f t="shared" si="22"/>
        <v>55016</v>
      </c>
      <c r="Q125" s="109">
        <f t="shared" si="23"/>
        <v>12696</v>
      </c>
    </row>
    <row r="126" spans="1:17" ht="15" x14ac:dyDescent="0.25">
      <c r="A126" s="53">
        <v>233100</v>
      </c>
      <c r="B126" s="30" t="s">
        <v>94</v>
      </c>
      <c r="C126" s="53"/>
      <c r="D126" s="30"/>
      <c r="E126" s="15"/>
      <c r="F126" s="8"/>
      <c r="G126" s="15"/>
      <c r="H126" s="8"/>
      <c r="I126" s="15"/>
      <c r="J126" s="126"/>
      <c r="L126" s="109"/>
      <c r="M126" s="109"/>
      <c r="N126" s="109"/>
      <c r="O126" s="109"/>
      <c r="P126" s="109"/>
      <c r="Q126" s="109"/>
    </row>
    <row r="127" spans="1:17" x14ac:dyDescent="0.25">
      <c r="A127" s="55">
        <v>233113.13</v>
      </c>
      <c r="B127" s="37" t="s">
        <v>95</v>
      </c>
      <c r="C127" s="67"/>
      <c r="D127" s="68"/>
      <c r="E127" s="25"/>
      <c r="F127" s="25"/>
      <c r="G127" s="25"/>
      <c r="H127" s="25"/>
      <c r="I127" s="25"/>
      <c r="J127" s="127"/>
      <c r="L127" s="109"/>
      <c r="M127" s="109"/>
      <c r="N127" s="109"/>
      <c r="O127" s="109"/>
      <c r="P127" s="109"/>
      <c r="Q127" s="109"/>
    </row>
    <row r="128" spans="1:17" ht="57" x14ac:dyDescent="0.25">
      <c r="A128" s="39" t="s">
        <v>9</v>
      </c>
      <c r="B128" s="37" t="s">
        <v>96</v>
      </c>
      <c r="C128" s="67"/>
      <c r="D128" s="68"/>
      <c r="E128" s="25"/>
      <c r="F128" s="25"/>
      <c r="G128" s="25"/>
      <c r="H128" s="25"/>
      <c r="I128" s="25"/>
      <c r="J128" s="127"/>
      <c r="L128" s="109"/>
      <c r="M128" s="109"/>
      <c r="N128" s="109"/>
      <c r="O128" s="109"/>
      <c r="P128" s="109"/>
      <c r="Q128" s="109"/>
    </row>
    <row r="129" spans="1:17" x14ac:dyDescent="0.25">
      <c r="A129" s="71"/>
      <c r="B129" s="43" t="s">
        <v>97</v>
      </c>
      <c r="C129" s="72">
        <v>400</v>
      </c>
      <c r="D129" s="72" t="s">
        <v>98</v>
      </c>
      <c r="E129" s="9">
        <v>239.2</v>
      </c>
      <c r="F129" s="9">
        <v>64.400000000000006</v>
      </c>
      <c r="G129" s="9">
        <f>E129*C129</f>
        <v>95680</v>
      </c>
      <c r="H129" s="9">
        <f>F129*C129</f>
        <v>25760.000000000004</v>
      </c>
      <c r="I129" s="9">
        <f>H129+G129</f>
        <v>121440</v>
      </c>
      <c r="J129" s="116"/>
      <c r="L129" s="109">
        <f t="shared" si="18"/>
        <v>239.2</v>
      </c>
      <c r="M129" s="109">
        <f t="shared" si="19"/>
        <v>64.400000000000006</v>
      </c>
      <c r="N129" s="109">
        <f t="shared" si="20"/>
        <v>19.135999999999999</v>
      </c>
      <c r="O129" s="109">
        <f t="shared" si="21"/>
        <v>5.1520000000000001</v>
      </c>
      <c r="P129" s="109">
        <f t="shared" si="22"/>
        <v>220.06399999999999</v>
      </c>
      <c r="Q129" s="109">
        <f t="shared" si="23"/>
        <v>59.248000000000005</v>
      </c>
    </row>
    <row r="130" spans="1:17" ht="15" x14ac:dyDescent="0.25">
      <c r="A130" s="53">
        <v>233119</v>
      </c>
      <c r="B130" s="30" t="s">
        <v>99</v>
      </c>
      <c r="C130" s="67"/>
      <c r="D130" s="68"/>
      <c r="E130" s="9"/>
      <c r="F130" s="9"/>
      <c r="G130" s="9"/>
      <c r="H130" s="9"/>
      <c r="I130" s="9"/>
      <c r="J130" s="116"/>
      <c r="L130" s="109"/>
      <c r="M130" s="109"/>
      <c r="N130" s="109"/>
      <c r="O130" s="109"/>
      <c r="P130" s="109"/>
      <c r="Q130" s="109"/>
    </row>
    <row r="131" spans="1:17" ht="42.75" x14ac:dyDescent="0.25">
      <c r="A131" s="39" t="s">
        <v>9</v>
      </c>
      <c r="B131" s="37" t="s">
        <v>100</v>
      </c>
      <c r="C131" s="72" t="s">
        <v>25</v>
      </c>
      <c r="D131" s="72" t="s">
        <v>101</v>
      </c>
      <c r="E131" s="9">
        <v>161000</v>
      </c>
      <c r="F131" s="9">
        <v>32200</v>
      </c>
      <c r="G131" s="9">
        <f>E131*C131</f>
        <v>161000</v>
      </c>
      <c r="H131" s="9">
        <f>F131*C131</f>
        <v>32200</v>
      </c>
      <c r="I131" s="9">
        <f>H131+G131</f>
        <v>193200</v>
      </c>
      <c r="J131" s="116"/>
      <c r="L131" s="109">
        <f t="shared" si="18"/>
        <v>161000</v>
      </c>
      <c r="M131" s="109">
        <f t="shared" si="19"/>
        <v>32200</v>
      </c>
      <c r="N131" s="109">
        <f t="shared" si="20"/>
        <v>12880</v>
      </c>
      <c r="O131" s="109">
        <f t="shared" si="21"/>
        <v>2576</v>
      </c>
      <c r="P131" s="109">
        <f t="shared" si="22"/>
        <v>148120</v>
      </c>
      <c r="Q131" s="109">
        <f t="shared" si="23"/>
        <v>29624</v>
      </c>
    </row>
    <row r="132" spans="1:17" ht="15" x14ac:dyDescent="0.25">
      <c r="A132" s="53">
        <v>233343</v>
      </c>
      <c r="B132" s="30" t="s">
        <v>102</v>
      </c>
      <c r="C132" s="67"/>
      <c r="D132" s="68"/>
      <c r="E132" s="9"/>
      <c r="F132" s="9"/>
      <c r="G132" s="9"/>
      <c r="H132" s="9"/>
      <c r="I132" s="9"/>
      <c r="J132" s="116"/>
      <c r="L132" s="109"/>
      <c r="M132" s="109"/>
      <c r="N132" s="109"/>
      <c r="O132" s="109"/>
      <c r="P132" s="109"/>
      <c r="Q132" s="109"/>
    </row>
    <row r="133" spans="1:17" ht="57" x14ac:dyDescent="0.25">
      <c r="A133" s="39" t="s">
        <v>9</v>
      </c>
      <c r="B133" s="37" t="s">
        <v>103</v>
      </c>
      <c r="C133" s="72">
        <v>1</v>
      </c>
      <c r="D133" s="72" t="s">
        <v>13</v>
      </c>
      <c r="E133" s="9">
        <v>156400</v>
      </c>
      <c r="F133" s="9">
        <v>18400</v>
      </c>
      <c r="G133" s="9">
        <f>E133*C133</f>
        <v>156400</v>
      </c>
      <c r="H133" s="9">
        <f>F133*C133</f>
        <v>18400</v>
      </c>
      <c r="I133" s="9">
        <f>H133+G133</f>
        <v>174800</v>
      </c>
      <c r="J133" s="116"/>
      <c r="L133" s="109">
        <f t="shared" si="18"/>
        <v>156400</v>
      </c>
      <c r="M133" s="109">
        <f t="shared" si="19"/>
        <v>18400</v>
      </c>
      <c r="N133" s="109">
        <f t="shared" si="20"/>
        <v>12512</v>
      </c>
      <c r="O133" s="109">
        <f t="shared" si="21"/>
        <v>1472</v>
      </c>
      <c r="P133" s="109">
        <f t="shared" si="22"/>
        <v>143888</v>
      </c>
      <c r="Q133" s="109">
        <f t="shared" si="23"/>
        <v>16928</v>
      </c>
    </row>
    <row r="134" spans="1:17" ht="15" x14ac:dyDescent="0.25">
      <c r="A134" s="53">
        <v>233346</v>
      </c>
      <c r="B134" s="30" t="s">
        <v>104</v>
      </c>
      <c r="C134" s="67"/>
      <c r="D134" s="68"/>
      <c r="E134" s="9"/>
      <c r="F134" s="9"/>
      <c r="G134" s="9"/>
      <c r="H134" s="9"/>
      <c r="I134" s="9"/>
      <c r="J134" s="116"/>
      <c r="L134" s="109"/>
      <c r="M134" s="109"/>
      <c r="N134" s="109"/>
      <c r="O134" s="109"/>
      <c r="P134" s="109"/>
      <c r="Q134" s="109"/>
    </row>
    <row r="135" spans="1:17" ht="42.75" x14ac:dyDescent="0.25">
      <c r="A135" s="55" t="s">
        <v>9</v>
      </c>
      <c r="B135" s="37" t="s">
        <v>105</v>
      </c>
      <c r="C135" s="67"/>
      <c r="D135" s="68"/>
      <c r="E135" s="9"/>
      <c r="F135" s="9"/>
      <c r="G135" s="9"/>
      <c r="H135" s="9"/>
      <c r="I135" s="9"/>
      <c r="J135" s="116"/>
      <c r="L135" s="109"/>
      <c r="M135" s="109"/>
      <c r="N135" s="109"/>
      <c r="O135" s="109"/>
      <c r="P135" s="109"/>
      <c r="Q135" s="109"/>
    </row>
    <row r="136" spans="1:17" x14ac:dyDescent="0.25">
      <c r="A136" s="71"/>
      <c r="B136" s="37" t="s">
        <v>80</v>
      </c>
      <c r="C136" s="72">
        <v>30</v>
      </c>
      <c r="D136" s="72" t="s">
        <v>72</v>
      </c>
      <c r="E136" s="9">
        <v>322</v>
      </c>
      <c r="F136" s="9">
        <v>92</v>
      </c>
      <c r="G136" s="9">
        <f>E136*C136</f>
        <v>9660</v>
      </c>
      <c r="H136" s="9">
        <f>F136*C136</f>
        <v>2760</v>
      </c>
      <c r="I136" s="9">
        <f>H136+G136</f>
        <v>12420</v>
      </c>
      <c r="J136" s="116"/>
      <c r="L136" s="109">
        <f t="shared" ref="L136:L148" si="36">E136</f>
        <v>322</v>
      </c>
      <c r="M136" s="109">
        <f t="shared" ref="M136:M148" si="37">F136</f>
        <v>92</v>
      </c>
      <c r="N136" s="109">
        <f t="shared" ref="N136:N148" si="38">L136*8%</f>
        <v>25.76</v>
      </c>
      <c r="O136" s="109">
        <f t="shared" ref="O136:O148" si="39">M136*8%</f>
        <v>7.36</v>
      </c>
      <c r="P136" s="109">
        <f t="shared" ref="P136:P148" si="40">L136-N136</f>
        <v>296.24</v>
      </c>
      <c r="Q136" s="109">
        <f t="shared" ref="Q136:Q148" si="41">M136-O136</f>
        <v>84.64</v>
      </c>
    </row>
    <row r="137" spans="1:17" ht="15" x14ac:dyDescent="0.25">
      <c r="A137" s="53">
        <v>233700</v>
      </c>
      <c r="B137" s="30" t="s">
        <v>106</v>
      </c>
      <c r="C137" s="53"/>
      <c r="D137" s="30"/>
      <c r="E137" s="15"/>
      <c r="F137" s="8"/>
      <c r="G137" s="15"/>
      <c r="H137" s="8"/>
      <c r="I137" s="15"/>
      <c r="J137" s="126"/>
      <c r="L137" s="109"/>
      <c r="M137" s="109"/>
      <c r="N137" s="109"/>
      <c r="O137" s="109"/>
      <c r="P137" s="109"/>
      <c r="Q137" s="109"/>
    </row>
    <row r="138" spans="1:17" x14ac:dyDescent="0.25">
      <c r="A138" s="55">
        <v>233713</v>
      </c>
      <c r="B138" s="37" t="s">
        <v>107</v>
      </c>
      <c r="C138" s="73"/>
      <c r="D138" s="74"/>
      <c r="E138" s="26"/>
      <c r="F138" s="26"/>
      <c r="G138" s="26"/>
      <c r="H138" s="26"/>
      <c r="I138" s="26"/>
      <c r="J138" s="128"/>
      <c r="L138" s="109"/>
      <c r="M138" s="109"/>
      <c r="N138" s="109"/>
      <c r="O138" s="109"/>
      <c r="P138" s="109"/>
      <c r="Q138" s="109"/>
    </row>
    <row r="139" spans="1:17" ht="42.75" x14ac:dyDescent="0.25">
      <c r="A139" s="71"/>
      <c r="B139" s="37" t="s">
        <v>108</v>
      </c>
      <c r="C139" s="75"/>
      <c r="D139" s="68"/>
      <c r="E139" s="25"/>
      <c r="F139" s="25"/>
      <c r="G139" s="25"/>
      <c r="H139" s="25"/>
      <c r="I139" s="25"/>
      <c r="J139" s="127"/>
      <c r="L139" s="109"/>
      <c r="M139" s="109"/>
      <c r="N139" s="109"/>
      <c r="O139" s="109"/>
      <c r="P139" s="109"/>
      <c r="Q139" s="109"/>
    </row>
    <row r="140" spans="1:17" ht="15" x14ac:dyDescent="0.25">
      <c r="A140" s="47" t="s">
        <v>9</v>
      </c>
      <c r="B140" s="30" t="s">
        <v>109</v>
      </c>
      <c r="C140" s="75"/>
      <c r="D140" s="68"/>
      <c r="E140" s="25"/>
      <c r="F140" s="25"/>
      <c r="G140" s="25"/>
      <c r="H140" s="25"/>
      <c r="I140" s="25"/>
      <c r="J140" s="127"/>
      <c r="L140" s="109"/>
      <c r="M140" s="109"/>
      <c r="N140" s="109"/>
      <c r="O140" s="109"/>
      <c r="P140" s="109"/>
      <c r="Q140" s="109"/>
    </row>
    <row r="141" spans="1:17" x14ac:dyDescent="0.25">
      <c r="A141" s="37"/>
      <c r="B141" s="37" t="s">
        <v>110</v>
      </c>
      <c r="C141" s="72">
        <v>3</v>
      </c>
      <c r="D141" s="72" t="s">
        <v>7</v>
      </c>
      <c r="E141" s="9">
        <v>5980</v>
      </c>
      <c r="F141" s="9">
        <v>920</v>
      </c>
      <c r="G141" s="9">
        <f>E141*C141</f>
        <v>17940</v>
      </c>
      <c r="H141" s="9">
        <f>F141*C141</f>
        <v>2760</v>
      </c>
      <c r="I141" s="9">
        <f>H141+G141</f>
        <v>20700</v>
      </c>
      <c r="J141" s="116"/>
      <c r="L141" s="109">
        <f t="shared" si="36"/>
        <v>5980</v>
      </c>
      <c r="M141" s="109">
        <f t="shared" si="37"/>
        <v>920</v>
      </c>
      <c r="N141" s="109">
        <f t="shared" si="38"/>
        <v>478.40000000000003</v>
      </c>
      <c r="O141" s="109">
        <f t="shared" si="39"/>
        <v>73.600000000000009</v>
      </c>
      <c r="P141" s="109">
        <f t="shared" si="40"/>
        <v>5501.6</v>
      </c>
      <c r="Q141" s="109">
        <f t="shared" si="41"/>
        <v>846.4</v>
      </c>
    </row>
    <row r="142" spans="1:17" ht="57" x14ac:dyDescent="0.25">
      <c r="A142" s="47" t="s">
        <v>111</v>
      </c>
      <c r="B142" s="37" t="s">
        <v>112</v>
      </c>
      <c r="C142" s="75"/>
      <c r="D142" s="68"/>
      <c r="E142" s="9"/>
      <c r="F142" s="9"/>
      <c r="G142" s="9"/>
      <c r="H142" s="9"/>
      <c r="I142" s="9"/>
      <c r="J142" s="116"/>
      <c r="L142" s="109"/>
      <c r="M142" s="109"/>
      <c r="N142" s="109"/>
      <c r="O142" s="109"/>
      <c r="P142" s="109"/>
      <c r="Q142" s="109"/>
    </row>
    <row r="143" spans="1:17" x14ac:dyDescent="0.25">
      <c r="A143" s="71"/>
      <c r="B143" s="37" t="s">
        <v>113</v>
      </c>
      <c r="C143" s="72">
        <v>8</v>
      </c>
      <c r="D143" s="72" t="s">
        <v>7</v>
      </c>
      <c r="E143" s="9">
        <v>7268</v>
      </c>
      <c r="F143" s="9">
        <v>920</v>
      </c>
      <c r="G143" s="9">
        <f>E143*C143</f>
        <v>58144</v>
      </c>
      <c r="H143" s="9">
        <f>F143*C143</f>
        <v>7360</v>
      </c>
      <c r="I143" s="9">
        <f>H143+G143</f>
        <v>65504</v>
      </c>
      <c r="J143" s="116"/>
      <c r="L143" s="109">
        <f t="shared" si="36"/>
        <v>7268</v>
      </c>
      <c r="M143" s="109">
        <f t="shared" si="37"/>
        <v>920</v>
      </c>
      <c r="N143" s="109">
        <f t="shared" si="38"/>
        <v>581.44000000000005</v>
      </c>
      <c r="O143" s="109">
        <f t="shared" si="39"/>
        <v>73.600000000000009</v>
      </c>
      <c r="P143" s="109">
        <f t="shared" si="40"/>
        <v>6686.5599999999995</v>
      </c>
      <c r="Q143" s="109">
        <f t="shared" si="41"/>
        <v>846.4</v>
      </c>
    </row>
    <row r="144" spans="1:17" s="27" customFormat="1" ht="30" x14ac:dyDescent="0.25">
      <c r="A144" s="53">
        <v>236419.13</v>
      </c>
      <c r="B144" s="45" t="s">
        <v>45</v>
      </c>
      <c r="C144" s="46"/>
      <c r="D144" s="36"/>
      <c r="E144" s="12"/>
      <c r="F144" s="12"/>
      <c r="G144" s="12"/>
      <c r="H144" s="12"/>
      <c r="I144" s="12"/>
      <c r="J144" s="117"/>
      <c r="L144" s="109"/>
      <c r="M144" s="109"/>
      <c r="N144" s="109"/>
      <c r="O144" s="109"/>
      <c r="P144" s="109"/>
      <c r="Q144" s="109"/>
    </row>
    <row r="145" spans="1:17" s="28" customFormat="1" ht="42.75" x14ac:dyDescent="0.25">
      <c r="A145" s="39" t="s">
        <v>9</v>
      </c>
      <c r="B145" s="37" t="s">
        <v>142</v>
      </c>
      <c r="C145" s="47">
        <v>2</v>
      </c>
      <c r="D145" s="39" t="s">
        <v>7</v>
      </c>
      <c r="E145" s="9">
        <v>0</v>
      </c>
      <c r="F145" s="9">
        <v>46000</v>
      </c>
      <c r="G145" s="9">
        <f>E145*C145</f>
        <v>0</v>
      </c>
      <c r="H145" s="9">
        <f>F145*C145</f>
        <v>92000</v>
      </c>
      <c r="I145" s="9">
        <f>H145+G145</f>
        <v>92000</v>
      </c>
      <c r="J145" s="116">
        <v>92000</v>
      </c>
      <c r="L145" s="109">
        <f t="shared" si="36"/>
        <v>0</v>
      </c>
      <c r="M145" s="109">
        <f t="shared" si="37"/>
        <v>46000</v>
      </c>
      <c r="N145" s="109">
        <f t="shared" si="38"/>
        <v>0</v>
      </c>
      <c r="O145" s="109">
        <f t="shared" si="39"/>
        <v>3680</v>
      </c>
      <c r="P145" s="109">
        <f t="shared" si="40"/>
        <v>0</v>
      </c>
      <c r="Q145" s="109">
        <f t="shared" si="41"/>
        <v>42320</v>
      </c>
    </row>
    <row r="146" spans="1:17" s="28" customFormat="1" ht="42.75" x14ac:dyDescent="0.25">
      <c r="A146" s="39" t="s">
        <v>10</v>
      </c>
      <c r="B146" s="37" t="s">
        <v>156</v>
      </c>
      <c r="C146" s="47">
        <v>3</v>
      </c>
      <c r="D146" s="39" t="s">
        <v>7</v>
      </c>
      <c r="E146" s="9">
        <v>795800</v>
      </c>
      <c r="F146" s="9">
        <v>18400</v>
      </c>
      <c r="G146" s="9">
        <f>E146*C146</f>
        <v>2387400</v>
      </c>
      <c r="H146" s="9">
        <f>F146*C146</f>
        <v>55200</v>
      </c>
      <c r="I146" s="9">
        <f>H146+G146</f>
        <v>2442600</v>
      </c>
      <c r="J146" s="116">
        <v>2</v>
      </c>
      <c r="L146" s="109">
        <f t="shared" si="36"/>
        <v>795800</v>
      </c>
      <c r="M146" s="109">
        <f t="shared" si="37"/>
        <v>18400</v>
      </c>
      <c r="N146" s="109">
        <f t="shared" si="38"/>
        <v>63664</v>
      </c>
      <c r="O146" s="109">
        <f t="shared" si="39"/>
        <v>1472</v>
      </c>
      <c r="P146" s="109">
        <f t="shared" si="40"/>
        <v>732136</v>
      </c>
      <c r="Q146" s="109">
        <f t="shared" si="41"/>
        <v>16928</v>
      </c>
    </row>
    <row r="147" spans="1:17" ht="15" x14ac:dyDescent="0.25">
      <c r="A147" s="53">
        <v>238219</v>
      </c>
      <c r="B147" s="45" t="s">
        <v>93</v>
      </c>
      <c r="C147" s="73"/>
      <c r="D147" s="74"/>
      <c r="E147" s="13"/>
      <c r="F147" s="13"/>
      <c r="G147" s="13"/>
      <c r="H147" s="13"/>
      <c r="I147" s="13"/>
      <c r="J147" s="118"/>
      <c r="L147" s="109"/>
      <c r="M147" s="109"/>
      <c r="N147" s="109"/>
      <c r="O147" s="109"/>
      <c r="P147" s="109"/>
      <c r="Q147" s="109"/>
    </row>
    <row r="148" spans="1:17" ht="42.75" x14ac:dyDescent="0.25">
      <c r="A148" s="39" t="s">
        <v>9</v>
      </c>
      <c r="B148" s="37" t="s">
        <v>157</v>
      </c>
      <c r="C148" s="47">
        <v>47</v>
      </c>
      <c r="D148" s="39" t="s">
        <v>7</v>
      </c>
      <c r="E148" s="9">
        <v>124200</v>
      </c>
      <c r="F148" s="9">
        <v>1380</v>
      </c>
      <c r="G148" s="9">
        <f>E148*C148</f>
        <v>5837400</v>
      </c>
      <c r="H148" s="9">
        <f>F148*C148</f>
        <v>64860</v>
      </c>
      <c r="I148" s="9">
        <f>H148+G148</f>
        <v>5902260</v>
      </c>
      <c r="J148" s="116"/>
      <c r="L148" s="109">
        <f t="shared" si="36"/>
        <v>124200</v>
      </c>
      <c r="M148" s="109">
        <f t="shared" si="37"/>
        <v>1380</v>
      </c>
      <c r="N148" s="109">
        <f t="shared" si="38"/>
        <v>9936</v>
      </c>
      <c r="O148" s="109">
        <f t="shared" si="39"/>
        <v>110.4</v>
      </c>
      <c r="P148" s="109">
        <f t="shared" si="40"/>
        <v>114264</v>
      </c>
      <c r="Q148" s="109">
        <f t="shared" si="41"/>
        <v>1269.5999999999999</v>
      </c>
    </row>
    <row r="149" spans="1:17" ht="18" x14ac:dyDescent="0.25">
      <c r="A149" s="131" t="s">
        <v>129</v>
      </c>
      <c r="B149" s="131"/>
      <c r="C149" s="131"/>
      <c r="D149" s="131"/>
      <c r="E149" s="13"/>
      <c r="F149" s="13"/>
      <c r="G149" s="13"/>
      <c r="H149" s="13"/>
      <c r="I149" s="111">
        <f>SUM(I4:I148)</f>
        <v>19280522.800000001</v>
      </c>
      <c r="J149" s="129"/>
    </row>
    <row r="152" spans="1:17" x14ac:dyDescent="0.25">
      <c r="I152" s="77"/>
      <c r="J152" s="77"/>
    </row>
    <row r="153" spans="1:17" x14ac:dyDescent="0.25">
      <c r="I153" s="77"/>
      <c r="J153" s="77"/>
      <c r="L153" s="104">
        <v>20957090</v>
      </c>
    </row>
    <row r="155" spans="1:17" x14ac:dyDescent="0.25">
      <c r="M155" s="110">
        <f>L153*8%</f>
        <v>1676567.2</v>
      </c>
    </row>
    <row r="157" spans="1:17" x14ac:dyDescent="0.25">
      <c r="M157" s="110">
        <f>L153-M155</f>
        <v>19280522.800000001</v>
      </c>
    </row>
  </sheetData>
  <mergeCells count="15">
    <mergeCell ref="B34:I34"/>
    <mergeCell ref="B103:I103"/>
    <mergeCell ref="A149:D149"/>
    <mergeCell ref="I1:I2"/>
    <mergeCell ref="A3:I3"/>
    <mergeCell ref="A20:D20"/>
    <mergeCell ref="A21:I21"/>
    <mergeCell ref="B22:I22"/>
    <mergeCell ref="B30:I30"/>
    <mergeCell ref="A1:A2"/>
    <mergeCell ref="B1:B2"/>
    <mergeCell ref="C1:C2"/>
    <mergeCell ref="D1:D2"/>
    <mergeCell ref="E1:F1"/>
    <mergeCell ref="G1:H1"/>
  </mergeCells>
  <printOptions horizontalCentered="1"/>
  <pageMargins left="0" right="0" top="0.5" bottom="0.5" header="0.3" footer="0.3"/>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
  <sheetViews>
    <sheetView topLeftCell="A13" workbookViewId="0">
      <selection activeCell="C29" sqref="C29"/>
    </sheetView>
  </sheetViews>
  <sheetFormatPr defaultColWidth="9.140625" defaultRowHeight="15" x14ac:dyDescent="0.25"/>
  <cols>
    <col min="1" max="1" width="8.5703125" style="4" customWidth="1"/>
    <col min="2" max="2" width="44.5703125" style="5" customWidth="1"/>
    <col min="3" max="3" width="30.85546875" style="4" customWidth="1"/>
    <col min="4" max="4" width="13.7109375" style="76" bestFit="1" customWidth="1"/>
    <col min="5" max="5" width="14.7109375" style="76" bestFit="1" customWidth="1"/>
    <col min="6" max="6" width="9.140625" style="76"/>
    <col min="7" max="7" width="16.85546875" style="76" customWidth="1"/>
    <col min="8" max="8" width="13.7109375" style="76" bestFit="1" customWidth="1"/>
    <col min="9" max="9" width="12.5703125" style="76" bestFit="1" customWidth="1"/>
    <col min="10" max="16384" width="9.140625" style="76"/>
  </cols>
  <sheetData>
    <row r="1" spans="1:8" ht="36.75" customHeight="1" x14ac:dyDescent="0.25">
      <c r="A1" s="130" t="s">
        <v>126</v>
      </c>
      <c r="B1" s="130"/>
      <c r="C1" s="130"/>
    </row>
    <row r="2" spans="1:8" ht="35.25" customHeight="1" x14ac:dyDescent="0.25">
      <c r="A2" s="78" t="s">
        <v>130</v>
      </c>
      <c r="B2" s="79" t="s">
        <v>127</v>
      </c>
      <c r="C2" s="78" t="s">
        <v>128</v>
      </c>
    </row>
    <row r="3" spans="1:8" ht="24.95" customHeight="1" x14ac:dyDescent="0.25">
      <c r="A3" s="3">
        <v>230010</v>
      </c>
      <c r="B3" s="3" t="s">
        <v>15</v>
      </c>
      <c r="C3" s="9">
        <f>'boq hvac '!I6+'boq hvac '!I8+'boq hvac '!I12+'boq hvac '!I14+'boq hvac '!I16+'boq hvac '!I18+'boq hvac '!I20+'boq hvac '!I24+'boq hvac '!I25+'boq hvac '!I26+'boq hvac '!I27</f>
        <v>1045000</v>
      </c>
    </row>
    <row r="4" spans="1:8" ht="30" x14ac:dyDescent="0.25">
      <c r="A4" s="3">
        <v>230100</v>
      </c>
      <c r="B4" s="3" t="s">
        <v>18</v>
      </c>
      <c r="C4" s="9">
        <f>'boq hvac '!I33</f>
        <v>90000</v>
      </c>
    </row>
    <row r="5" spans="1:8" ht="24.95" customHeight="1" x14ac:dyDescent="0.25">
      <c r="A5" s="3">
        <v>230500</v>
      </c>
      <c r="B5" s="3" t="s">
        <v>131</v>
      </c>
      <c r="C5" s="9">
        <f>'boq hvac '!I37+'boq hvac '!I39+'boq hvac '!I43+'boq hvac '!I44+'boq hvac '!I45+'boq hvac '!I46+'boq hvac '!I47+'boq hvac '!I49+'boq hvac '!I50+'boq hvac '!I56+'boq hvac '!I58+'boq hvac '!I61+'boq hvac '!I63+'boq hvac '!I65+'boq hvac '!I67+'boq hvac '!I69+'boq hvac '!I72+'boq hvac '!I74+'boq hvac '!I76+'boq hvac '!I78+'boq hvac '!I81+'boq hvac '!I82+'boq hvac '!I83+'boq hvac '!I85+'boq hvac '!I87+'boq hvac '!I89-61800</f>
        <v>5292500</v>
      </c>
    </row>
    <row r="6" spans="1:8" ht="24.95" customHeight="1" x14ac:dyDescent="0.25">
      <c r="A6" s="3">
        <v>230700</v>
      </c>
      <c r="B6" s="3" t="s">
        <v>132</v>
      </c>
      <c r="C6" s="9">
        <f>'boq hvac '!I94+'boq hvac '!I96+'boq hvac '!I97+'boq hvac '!I98+'boq hvac '!I100+'boq hvac '!I103</f>
        <v>884450</v>
      </c>
    </row>
    <row r="7" spans="1:8" ht="24.95" customHeight="1" x14ac:dyDescent="0.25">
      <c r="A7" s="3">
        <v>230800</v>
      </c>
      <c r="B7" s="3" t="s">
        <v>133</v>
      </c>
      <c r="C7" s="9">
        <f>'boq hvac '!I106</f>
        <v>150000</v>
      </c>
    </row>
    <row r="8" spans="1:8" ht="24.95" customHeight="1" x14ac:dyDescent="0.25">
      <c r="A8" s="66">
        <v>230933</v>
      </c>
      <c r="B8" s="66" t="s">
        <v>151</v>
      </c>
      <c r="C8" s="9">
        <f>'boq hvac '!I108</f>
        <v>2300000</v>
      </c>
    </row>
    <row r="9" spans="1:8" ht="24.95" customHeight="1" x14ac:dyDescent="0.25">
      <c r="A9" s="3">
        <v>232100</v>
      </c>
      <c r="B9" s="3" t="s">
        <v>134</v>
      </c>
      <c r="C9" s="9">
        <f>'boq hvac '!I112+'boq hvac '!I113+'boq hvac '!I114+'boq hvac '!I115+'boq hvac '!I123+'boq hvac '!I124+'boq hvac '!I126+'boq hvac '!I126</f>
        <v>1385440</v>
      </c>
    </row>
    <row r="10" spans="1:8" ht="24.95" customHeight="1" x14ac:dyDescent="0.25">
      <c r="A10" s="3">
        <v>233100</v>
      </c>
      <c r="B10" s="3" t="s">
        <v>94</v>
      </c>
      <c r="C10" s="9">
        <f>'boq hvac '!I130+'boq hvac '!I132+'boq hvac '!I134+'boq hvac '!I137</f>
        <v>545500</v>
      </c>
    </row>
    <row r="11" spans="1:8" ht="24.95" customHeight="1" x14ac:dyDescent="0.25">
      <c r="A11" s="53">
        <v>233700</v>
      </c>
      <c r="B11" s="30" t="s">
        <v>106</v>
      </c>
      <c r="C11" s="9">
        <f>'boq hvac '!I142+'boq hvac '!I144</f>
        <v>93700</v>
      </c>
    </row>
    <row r="12" spans="1:8" ht="24.95" customHeight="1" x14ac:dyDescent="0.25">
      <c r="A12" s="3">
        <v>236400</v>
      </c>
      <c r="B12" s="3" t="s">
        <v>135</v>
      </c>
      <c r="C12" s="9">
        <f>'boq hvac '!I146+'boq hvac '!I147</f>
        <v>2755000</v>
      </c>
    </row>
    <row r="13" spans="1:8" ht="24.95" customHeight="1" x14ac:dyDescent="0.25">
      <c r="A13" s="53">
        <v>238219</v>
      </c>
      <c r="B13" s="45" t="s">
        <v>93</v>
      </c>
      <c r="C13" s="9">
        <f>'boq hvac '!I149</f>
        <v>6415500</v>
      </c>
    </row>
    <row r="14" spans="1:8" ht="24.95" customHeight="1" x14ac:dyDescent="0.25">
      <c r="A14" s="3"/>
      <c r="B14" s="79" t="s">
        <v>129</v>
      </c>
      <c r="C14" s="82">
        <f>SUM(C3:C13)</f>
        <v>20957090</v>
      </c>
    </row>
    <row r="15" spans="1:8" ht="24.95" customHeight="1" x14ac:dyDescent="0.25">
      <c r="G15" s="101"/>
      <c r="H15" s="101"/>
    </row>
    <row r="16" spans="1:8" ht="24.95" customHeight="1" x14ac:dyDescent="0.25">
      <c r="A16" s="53">
        <v>1</v>
      </c>
      <c r="B16" s="45" t="s">
        <v>161</v>
      </c>
      <c r="C16" s="9">
        <v>188000</v>
      </c>
      <c r="G16" s="101"/>
    </row>
    <row r="17" spans="1:9" ht="24.95" customHeight="1" x14ac:dyDescent="0.25">
      <c r="A17" s="53">
        <v>2</v>
      </c>
      <c r="B17" s="45" t="s">
        <v>162</v>
      </c>
      <c r="C17" s="9">
        <v>150000</v>
      </c>
      <c r="G17" s="108"/>
      <c r="H17" s="102"/>
    </row>
    <row r="18" spans="1:9" ht="24.95" customHeight="1" x14ac:dyDescent="0.25">
      <c r="A18" s="53"/>
      <c r="B18" s="45"/>
      <c r="C18" s="9"/>
    </row>
    <row r="19" spans="1:9" ht="24.95" customHeight="1" x14ac:dyDescent="0.25">
      <c r="A19" s="3"/>
      <c r="B19" s="83" t="s">
        <v>163</v>
      </c>
      <c r="C19" s="82">
        <f>SUM(C16:C18)</f>
        <v>338000</v>
      </c>
      <c r="G19" s="108"/>
      <c r="H19" s="102"/>
    </row>
    <row r="20" spans="1:9" ht="24.95" customHeight="1" x14ac:dyDescent="0.25">
      <c r="A20" s="3"/>
      <c r="B20" s="79" t="s">
        <v>164</v>
      </c>
      <c r="C20" s="82">
        <f>C19+C14</f>
        <v>21295090</v>
      </c>
      <c r="D20" s="101"/>
      <c r="E20" s="102"/>
    </row>
    <row r="22" spans="1:9" x14ac:dyDescent="0.25">
      <c r="B22" s="105" t="s">
        <v>179</v>
      </c>
      <c r="C22" s="104">
        <f>C20*7.5%</f>
        <v>1597131.75</v>
      </c>
      <c r="D22" s="101"/>
      <c r="E22" s="101"/>
      <c r="G22" s="101"/>
      <c r="I22" s="101"/>
    </row>
    <row r="23" spans="1:9" x14ac:dyDescent="0.25">
      <c r="B23" s="105" t="s">
        <v>177</v>
      </c>
      <c r="C23" s="104">
        <v>325000</v>
      </c>
    </row>
    <row r="24" spans="1:9" x14ac:dyDescent="0.25">
      <c r="B24" s="105"/>
      <c r="D24" s="102"/>
    </row>
    <row r="25" spans="1:9" x14ac:dyDescent="0.25">
      <c r="B25" s="105"/>
      <c r="E25" s="102"/>
      <c r="I25" s="101"/>
    </row>
    <row r="26" spans="1:9" x14ac:dyDescent="0.25">
      <c r="B26" s="105" t="s">
        <v>178</v>
      </c>
      <c r="C26" s="104">
        <f>C20-C22-C23</f>
        <v>19372958.25</v>
      </c>
    </row>
    <row r="27" spans="1:9" x14ac:dyDescent="0.25">
      <c r="E27" s="101"/>
      <c r="G27" s="102"/>
    </row>
    <row r="29" spans="1:9" x14ac:dyDescent="0.25">
      <c r="E29" s="102"/>
      <c r="G29" s="103"/>
    </row>
  </sheetData>
  <mergeCells count="1">
    <mergeCell ref="A1:C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37" workbookViewId="0">
      <selection activeCell="F155" sqref="F155"/>
    </sheetView>
  </sheetViews>
  <sheetFormatPr defaultColWidth="9.140625" defaultRowHeight="14.25" x14ac:dyDescent="0.25"/>
  <cols>
    <col min="1" max="1" width="10.42578125" style="4" customWidth="1"/>
    <col min="2" max="2" width="34.85546875" style="5" customWidth="1"/>
    <col min="3" max="4" width="6.140625" style="29" customWidth="1"/>
    <col min="5" max="9" width="15.7109375" style="4" customWidth="1"/>
    <col min="10" max="10" width="9.140625" style="4"/>
    <col min="11" max="11" width="11.28515625" style="4" bestFit="1" customWidth="1"/>
    <col min="12" max="16384" width="9.140625" style="4"/>
  </cols>
  <sheetData>
    <row r="1" spans="1:12" s="6" customFormat="1" ht="25.5" customHeight="1" x14ac:dyDescent="0.25">
      <c r="A1" s="135" t="s">
        <v>0</v>
      </c>
      <c r="B1" s="135" t="s">
        <v>1</v>
      </c>
      <c r="C1" s="135" t="s">
        <v>8</v>
      </c>
      <c r="D1" s="135" t="s">
        <v>2</v>
      </c>
      <c r="E1" s="135" t="s">
        <v>3</v>
      </c>
      <c r="F1" s="135"/>
      <c r="G1" s="135" t="s">
        <v>4</v>
      </c>
      <c r="H1" s="135"/>
      <c r="I1" s="135" t="s">
        <v>6</v>
      </c>
    </row>
    <row r="2" spans="1:12" s="6" customFormat="1" ht="20.25" customHeight="1" x14ac:dyDescent="0.25">
      <c r="A2" s="135"/>
      <c r="B2" s="135"/>
      <c r="C2" s="135"/>
      <c r="D2" s="135"/>
      <c r="E2" s="112" t="s">
        <v>5</v>
      </c>
      <c r="F2" s="112" t="s">
        <v>46</v>
      </c>
      <c r="G2" s="112" t="s">
        <v>5</v>
      </c>
      <c r="H2" s="112" t="s">
        <v>46</v>
      </c>
      <c r="I2" s="135"/>
    </row>
    <row r="3" spans="1:12" s="6" customFormat="1" ht="18" customHeight="1" x14ac:dyDescent="0.25">
      <c r="A3" s="112">
        <v>1</v>
      </c>
      <c r="B3" s="112">
        <v>2</v>
      </c>
      <c r="C3" s="112">
        <v>3</v>
      </c>
      <c r="D3" s="112">
        <v>4</v>
      </c>
      <c r="E3" s="112">
        <v>5</v>
      </c>
      <c r="F3" s="112">
        <v>6</v>
      </c>
      <c r="G3" s="112">
        <v>7</v>
      </c>
      <c r="H3" s="112">
        <v>8</v>
      </c>
      <c r="I3" s="112">
        <v>9</v>
      </c>
    </row>
    <row r="4" spans="1:12" s="6" customFormat="1" ht="24.95" customHeight="1" x14ac:dyDescent="0.25">
      <c r="A4" s="133" t="s">
        <v>114</v>
      </c>
      <c r="B4" s="133"/>
      <c r="C4" s="133"/>
      <c r="D4" s="133"/>
      <c r="E4" s="133"/>
      <c r="F4" s="133"/>
      <c r="G4" s="133"/>
      <c r="H4" s="133"/>
      <c r="I4" s="133"/>
    </row>
    <row r="5" spans="1:12" s="6" customFormat="1" ht="24.95" customHeight="1" x14ac:dyDescent="0.25">
      <c r="A5" s="112">
        <v>1</v>
      </c>
      <c r="B5" s="30" t="s">
        <v>77</v>
      </c>
      <c r="C5" s="31"/>
      <c r="D5" s="32"/>
      <c r="E5" s="9"/>
      <c r="F5" s="9"/>
      <c r="G5" s="9"/>
      <c r="H5" s="9"/>
      <c r="I5" s="9"/>
    </row>
    <row r="6" spans="1:12" s="6" customFormat="1" ht="28.5" x14ac:dyDescent="0.25">
      <c r="A6" s="112" t="s">
        <v>9</v>
      </c>
      <c r="B6" s="33" t="s">
        <v>115</v>
      </c>
      <c r="C6" s="34">
        <v>1</v>
      </c>
      <c r="D6" s="35" t="s">
        <v>116</v>
      </c>
      <c r="E6" s="9">
        <v>0</v>
      </c>
      <c r="F6" s="9">
        <v>25000</v>
      </c>
      <c r="G6" s="9">
        <f>E6*C6</f>
        <v>0</v>
      </c>
      <c r="H6" s="9">
        <f>F6*C6</f>
        <v>25000</v>
      </c>
      <c r="I6" s="9">
        <f>H6+G6</f>
        <v>25000</v>
      </c>
    </row>
    <row r="7" spans="1:12" s="6" customFormat="1" ht="30" x14ac:dyDescent="0.25">
      <c r="A7" s="112">
        <v>2</v>
      </c>
      <c r="B7" s="30" t="s">
        <v>50</v>
      </c>
      <c r="C7" s="31"/>
      <c r="D7" s="32"/>
      <c r="E7" s="9"/>
      <c r="F7" s="9"/>
      <c r="G7" s="9"/>
      <c r="H7" s="9"/>
      <c r="I7" s="9"/>
      <c r="L7" s="84">
        <f>I6+I8+I12+I14+I16+I18+I20</f>
        <v>410000</v>
      </c>
    </row>
    <row r="8" spans="1:12" s="6" customFormat="1" ht="57" x14ac:dyDescent="0.25">
      <c r="A8" s="112" t="s">
        <v>9</v>
      </c>
      <c r="B8" s="33" t="s">
        <v>117</v>
      </c>
      <c r="C8" s="34">
        <v>1</v>
      </c>
      <c r="D8" s="35" t="s">
        <v>13</v>
      </c>
      <c r="E8" s="9">
        <v>0</v>
      </c>
      <c r="F8" s="9">
        <v>40000</v>
      </c>
      <c r="G8" s="9">
        <f>E8*C8</f>
        <v>0</v>
      </c>
      <c r="H8" s="9">
        <f>F8*C8</f>
        <v>40000</v>
      </c>
      <c r="I8" s="9">
        <f>H8+G8</f>
        <v>40000</v>
      </c>
    </row>
    <row r="9" spans="1:12" s="6" customFormat="1" ht="30" x14ac:dyDescent="0.25">
      <c r="A9" s="36">
        <v>3</v>
      </c>
      <c r="B9" s="30" t="s">
        <v>22</v>
      </c>
      <c r="C9" s="31"/>
      <c r="D9" s="32"/>
      <c r="E9" s="9"/>
      <c r="F9" s="9"/>
      <c r="G9" s="9"/>
      <c r="H9" s="9"/>
      <c r="I9" s="9"/>
    </row>
    <row r="10" spans="1:12" s="6" customFormat="1" ht="28.5" x14ac:dyDescent="0.25">
      <c r="A10" s="36" t="s">
        <v>9</v>
      </c>
      <c r="B10" s="37" t="s">
        <v>118</v>
      </c>
      <c r="C10" s="38"/>
      <c r="D10" s="39"/>
      <c r="E10" s="9"/>
      <c r="F10" s="9"/>
      <c r="G10" s="9"/>
      <c r="H10" s="9"/>
      <c r="I10" s="9"/>
    </row>
    <row r="11" spans="1:12" s="6" customFormat="1" ht="30" x14ac:dyDescent="0.25">
      <c r="A11" s="36">
        <v>4</v>
      </c>
      <c r="B11" s="30" t="s">
        <v>30</v>
      </c>
      <c r="C11" s="40"/>
      <c r="D11" s="39"/>
      <c r="E11" s="9"/>
      <c r="F11" s="9"/>
      <c r="G11" s="9"/>
      <c r="H11" s="9"/>
      <c r="I11" s="9"/>
    </row>
    <row r="12" spans="1:12" s="6" customFormat="1" ht="57" x14ac:dyDescent="0.25">
      <c r="A12" s="39"/>
      <c r="B12" s="37" t="s">
        <v>119</v>
      </c>
      <c r="C12" s="34">
        <v>1</v>
      </c>
      <c r="D12" s="35" t="s">
        <v>13</v>
      </c>
      <c r="E12" s="9">
        <v>0</v>
      </c>
      <c r="F12" s="9">
        <v>75000</v>
      </c>
      <c r="G12" s="9">
        <f>E12*C12</f>
        <v>0</v>
      </c>
      <c r="H12" s="9">
        <f>F12*C12</f>
        <v>75000</v>
      </c>
      <c r="I12" s="9">
        <f>H12+G12</f>
        <v>75000</v>
      </c>
    </row>
    <row r="13" spans="1:12" s="6" customFormat="1" ht="24.95" customHeight="1" x14ac:dyDescent="0.25">
      <c r="A13" s="36">
        <v>5</v>
      </c>
      <c r="B13" s="30" t="s">
        <v>120</v>
      </c>
      <c r="C13" s="41"/>
      <c r="D13" s="42"/>
      <c r="E13" s="9"/>
      <c r="F13" s="9"/>
      <c r="G13" s="9"/>
      <c r="H13" s="9"/>
      <c r="I13" s="9"/>
    </row>
    <row r="14" spans="1:12" s="6" customFormat="1" ht="28.5" x14ac:dyDescent="0.25">
      <c r="A14" s="39" t="s">
        <v>9</v>
      </c>
      <c r="B14" s="43" t="s">
        <v>121</v>
      </c>
      <c r="C14" s="34">
        <v>1</v>
      </c>
      <c r="D14" s="35" t="s">
        <v>13</v>
      </c>
      <c r="E14" s="9">
        <v>0</v>
      </c>
      <c r="F14" s="9">
        <v>100000</v>
      </c>
      <c r="G14" s="9">
        <f>E14*C14</f>
        <v>0</v>
      </c>
      <c r="H14" s="9">
        <f>F14*C14</f>
        <v>100000</v>
      </c>
      <c r="I14" s="9">
        <f>H14+G14</f>
        <v>100000</v>
      </c>
    </row>
    <row r="15" spans="1:12" s="6" customFormat="1" ht="24.95" customHeight="1" x14ac:dyDescent="0.25">
      <c r="A15" s="36">
        <v>6</v>
      </c>
      <c r="B15" s="44" t="s">
        <v>93</v>
      </c>
      <c r="C15" s="34"/>
      <c r="D15" s="35"/>
      <c r="E15" s="9"/>
      <c r="F15" s="9"/>
      <c r="G15" s="9"/>
      <c r="H15" s="9"/>
      <c r="I15" s="9"/>
    </row>
    <row r="16" spans="1:12" s="6" customFormat="1" ht="57" x14ac:dyDescent="0.25">
      <c r="A16" s="39"/>
      <c r="B16" s="43" t="s">
        <v>122</v>
      </c>
      <c r="C16" s="34">
        <v>42</v>
      </c>
      <c r="D16" s="39" t="s">
        <v>7</v>
      </c>
      <c r="E16" s="9">
        <v>0</v>
      </c>
      <c r="F16" s="9">
        <v>1500</v>
      </c>
      <c r="G16" s="9">
        <f>E16*C16</f>
        <v>0</v>
      </c>
      <c r="H16" s="9">
        <f>F16*C16</f>
        <v>63000</v>
      </c>
      <c r="I16" s="9">
        <f>H16+G16</f>
        <v>63000</v>
      </c>
    </row>
    <row r="17" spans="1:9" s="6" customFormat="1" ht="24.95" customHeight="1" x14ac:dyDescent="0.25">
      <c r="A17" s="36">
        <v>7</v>
      </c>
      <c r="B17" s="45" t="s">
        <v>123</v>
      </c>
      <c r="C17" s="46"/>
      <c r="D17" s="36"/>
      <c r="E17" s="12"/>
      <c r="F17" s="12"/>
      <c r="G17" s="12"/>
      <c r="H17" s="12"/>
      <c r="I17" s="12"/>
    </row>
    <row r="18" spans="1:9" s="6" customFormat="1" ht="28.5" x14ac:dyDescent="0.25">
      <c r="A18" s="39" t="s">
        <v>9</v>
      </c>
      <c r="B18" s="37" t="s">
        <v>143</v>
      </c>
      <c r="C18" s="47">
        <v>3</v>
      </c>
      <c r="D18" s="39" t="s">
        <v>7</v>
      </c>
      <c r="E18" s="9">
        <v>0</v>
      </c>
      <c r="F18" s="9">
        <v>25000</v>
      </c>
      <c r="G18" s="9">
        <f>E18*C18</f>
        <v>0</v>
      </c>
      <c r="H18" s="9">
        <f>F18*C18</f>
        <v>75000</v>
      </c>
      <c r="I18" s="9">
        <f>H18+G18</f>
        <v>75000</v>
      </c>
    </row>
    <row r="19" spans="1:9" s="6" customFormat="1" ht="24.95" customHeight="1" x14ac:dyDescent="0.25">
      <c r="A19" s="36">
        <v>8</v>
      </c>
      <c r="B19" s="45" t="s">
        <v>124</v>
      </c>
      <c r="C19" s="46"/>
      <c r="D19" s="36"/>
      <c r="E19" s="12"/>
      <c r="F19" s="12"/>
      <c r="G19" s="12"/>
      <c r="H19" s="12"/>
      <c r="I19" s="12"/>
    </row>
    <row r="20" spans="1:9" s="6" customFormat="1" ht="28.5" x14ac:dyDescent="0.25">
      <c r="A20" s="39" t="s">
        <v>9</v>
      </c>
      <c r="B20" s="37" t="s">
        <v>144</v>
      </c>
      <c r="C20" s="47">
        <v>4</v>
      </c>
      <c r="D20" s="39" t="s">
        <v>7</v>
      </c>
      <c r="E20" s="9">
        <v>0</v>
      </c>
      <c r="F20" s="9">
        <v>8000</v>
      </c>
      <c r="G20" s="9">
        <f>E20*C20</f>
        <v>0</v>
      </c>
      <c r="H20" s="9">
        <f>F20*C20</f>
        <v>32000</v>
      </c>
      <c r="I20" s="9">
        <f>H20+G20</f>
        <v>32000</v>
      </c>
    </row>
    <row r="21" spans="1:9" s="6" customFormat="1" ht="25.5" customHeight="1" x14ac:dyDescent="0.25">
      <c r="A21" s="132" t="s">
        <v>125</v>
      </c>
      <c r="B21" s="132"/>
      <c r="C21" s="132"/>
      <c r="D21" s="132"/>
      <c r="E21" s="13"/>
      <c r="F21" s="13"/>
      <c r="G21" s="13"/>
      <c r="H21" s="13"/>
      <c r="I21" s="13"/>
    </row>
    <row r="22" spans="1:9" s="6" customFormat="1" ht="30" customHeight="1" x14ac:dyDescent="0.25">
      <c r="A22" s="137" t="s">
        <v>141</v>
      </c>
      <c r="B22" s="137"/>
      <c r="C22" s="137"/>
      <c r="D22" s="137"/>
      <c r="E22" s="137"/>
      <c r="F22" s="137"/>
      <c r="G22" s="137"/>
      <c r="H22" s="137"/>
      <c r="I22" s="137"/>
    </row>
    <row r="23" spans="1:9" ht="24.95" customHeight="1" x14ac:dyDescent="0.25">
      <c r="A23" s="113">
        <v>230010</v>
      </c>
      <c r="B23" s="136" t="s">
        <v>15</v>
      </c>
      <c r="C23" s="136"/>
      <c r="D23" s="136"/>
      <c r="E23" s="136"/>
      <c r="F23" s="136"/>
      <c r="G23" s="136"/>
      <c r="H23" s="136"/>
      <c r="I23" s="136"/>
    </row>
    <row r="24" spans="1:9" ht="57" x14ac:dyDescent="0.25">
      <c r="A24" s="48" t="s">
        <v>9</v>
      </c>
      <c r="B24" s="33" t="s">
        <v>16</v>
      </c>
      <c r="C24" s="34">
        <v>1</v>
      </c>
      <c r="D24" s="35" t="s">
        <v>13</v>
      </c>
      <c r="E24" s="9">
        <v>0</v>
      </c>
      <c r="F24" s="9">
        <v>30000</v>
      </c>
      <c r="G24" s="9">
        <f t="shared" ref="G24:G27" si="0">E24*C24</f>
        <v>0</v>
      </c>
      <c r="H24" s="9">
        <f t="shared" ref="H24:H27" si="1">F24*C24</f>
        <v>30000</v>
      </c>
      <c r="I24" s="9">
        <f t="shared" ref="I24:I27" si="2">H24+G24</f>
        <v>30000</v>
      </c>
    </row>
    <row r="25" spans="1:9" ht="57" x14ac:dyDescent="0.25">
      <c r="A25" s="48" t="s">
        <v>10</v>
      </c>
      <c r="B25" s="33" t="s">
        <v>17</v>
      </c>
      <c r="C25" s="34">
        <v>1</v>
      </c>
      <c r="D25" s="35" t="s">
        <v>13</v>
      </c>
      <c r="E25" s="9">
        <v>0</v>
      </c>
      <c r="F25" s="9">
        <v>30000</v>
      </c>
      <c r="G25" s="9">
        <f t="shared" si="0"/>
        <v>0</v>
      </c>
      <c r="H25" s="9">
        <f t="shared" si="1"/>
        <v>30000</v>
      </c>
      <c r="I25" s="9">
        <f t="shared" si="2"/>
        <v>30000</v>
      </c>
    </row>
    <row r="26" spans="1:9" ht="57" x14ac:dyDescent="0.25">
      <c r="A26" s="48" t="s">
        <v>11</v>
      </c>
      <c r="B26" s="33" t="s">
        <v>76</v>
      </c>
      <c r="C26" s="34">
        <v>1</v>
      </c>
      <c r="D26" s="35" t="s">
        <v>13</v>
      </c>
      <c r="E26" s="9">
        <v>0</v>
      </c>
      <c r="F26" s="9">
        <v>200000</v>
      </c>
      <c r="G26" s="9">
        <f t="shared" si="0"/>
        <v>0</v>
      </c>
      <c r="H26" s="9">
        <f t="shared" si="1"/>
        <v>200000</v>
      </c>
      <c r="I26" s="9">
        <f t="shared" si="2"/>
        <v>200000</v>
      </c>
    </row>
    <row r="27" spans="1:9" ht="71.25" x14ac:dyDescent="0.25">
      <c r="A27" s="48" t="s">
        <v>74</v>
      </c>
      <c r="B27" s="33" t="s">
        <v>14</v>
      </c>
      <c r="C27" s="34">
        <v>1</v>
      </c>
      <c r="D27" s="35" t="s">
        <v>13</v>
      </c>
      <c r="E27" s="9">
        <v>300000</v>
      </c>
      <c r="F27" s="9">
        <v>75000</v>
      </c>
      <c r="G27" s="9">
        <f t="shared" si="0"/>
        <v>300000</v>
      </c>
      <c r="H27" s="9">
        <f t="shared" si="1"/>
        <v>75000</v>
      </c>
      <c r="I27" s="9">
        <f t="shared" si="2"/>
        <v>375000</v>
      </c>
    </row>
    <row r="28" spans="1:9" ht="185.25" x14ac:dyDescent="0.25">
      <c r="A28" s="35" t="s">
        <v>75</v>
      </c>
      <c r="B28" s="33" t="s">
        <v>12</v>
      </c>
      <c r="C28" s="34"/>
      <c r="D28" s="35"/>
      <c r="E28" s="9"/>
      <c r="F28" s="9"/>
      <c r="G28" s="9"/>
      <c r="H28" s="9"/>
      <c r="I28" s="9"/>
    </row>
    <row r="29" spans="1:9" ht="24.95" customHeight="1" x14ac:dyDescent="0.25">
      <c r="A29" s="48"/>
      <c r="B29" s="33"/>
      <c r="C29" s="34"/>
      <c r="D29" s="35"/>
      <c r="E29" s="9"/>
      <c r="F29" s="9"/>
      <c r="G29" s="9"/>
      <c r="H29" s="9"/>
      <c r="I29" s="9"/>
    </row>
    <row r="30" spans="1:9" ht="24.95" customHeight="1" x14ac:dyDescent="0.25">
      <c r="A30" s="48"/>
      <c r="B30" s="33"/>
      <c r="C30" s="34"/>
      <c r="D30" s="35"/>
      <c r="E30" s="9"/>
      <c r="F30" s="9"/>
      <c r="G30" s="9"/>
      <c r="H30" s="9"/>
      <c r="I30" s="9"/>
    </row>
    <row r="31" spans="1:9" ht="24.95" customHeight="1" x14ac:dyDescent="0.25">
      <c r="A31" s="113">
        <v>230100</v>
      </c>
      <c r="B31" s="136" t="s">
        <v>18</v>
      </c>
      <c r="C31" s="136"/>
      <c r="D31" s="136"/>
      <c r="E31" s="136"/>
      <c r="F31" s="136"/>
      <c r="G31" s="136"/>
      <c r="H31" s="136"/>
      <c r="I31" s="136"/>
    </row>
    <row r="32" spans="1:9" ht="28.5" x14ac:dyDescent="0.25">
      <c r="A32" s="49">
        <v>230113</v>
      </c>
      <c r="B32" s="33" t="s">
        <v>18</v>
      </c>
      <c r="C32" s="34"/>
      <c r="D32" s="35"/>
      <c r="E32" s="9"/>
      <c r="F32" s="9"/>
      <c r="G32" s="9"/>
      <c r="H32" s="9"/>
      <c r="I32" s="9"/>
    </row>
    <row r="33" spans="1:9" ht="35.1" customHeight="1" x14ac:dyDescent="0.25">
      <c r="A33" s="48" t="s">
        <v>9</v>
      </c>
      <c r="B33" s="33" t="s">
        <v>57</v>
      </c>
      <c r="C33" s="34">
        <v>1</v>
      </c>
      <c r="D33" s="35" t="s">
        <v>13</v>
      </c>
      <c r="E33" s="9">
        <v>0</v>
      </c>
      <c r="F33" s="9">
        <v>90000</v>
      </c>
      <c r="G33" s="9">
        <f t="shared" ref="G33:G34" si="3">E33*C33</f>
        <v>0</v>
      </c>
      <c r="H33" s="9">
        <f t="shared" ref="H33:H34" si="4">F33*C33</f>
        <v>90000</v>
      </c>
      <c r="I33" s="9">
        <f t="shared" ref="I33:I34" si="5">H33+G33</f>
        <v>90000</v>
      </c>
    </row>
    <row r="34" spans="1:9" ht="85.5" x14ac:dyDescent="0.25">
      <c r="A34" s="48" t="s">
        <v>10</v>
      </c>
      <c r="B34" s="33" t="s">
        <v>149</v>
      </c>
      <c r="C34" s="34">
        <v>1</v>
      </c>
      <c r="D34" s="35" t="s">
        <v>13</v>
      </c>
      <c r="E34" s="9">
        <v>0</v>
      </c>
      <c r="F34" s="9">
        <v>0</v>
      </c>
      <c r="G34" s="9">
        <f t="shared" si="3"/>
        <v>0</v>
      </c>
      <c r="H34" s="9">
        <f t="shared" si="4"/>
        <v>0</v>
      </c>
      <c r="I34" s="9">
        <f t="shared" si="5"/>
        <v>0</v>
      </c>
    </row>
    <row r="35" spans="1:9" ht="24.95" customHeight="1" x14ac:dyDescent="0.25">
      <c r="A35" s="113">
        <v>230500</v>
      </c>
      <c r="B35" s="136" t="s">
        <v>19</v>
      </c>
      <c r="C35" s="136"/>
      <c r="D35" s="136"/>
      <c r="E35" s="136"/>
      <c r="F35" s="136"/>
      <c r="G35" s="136"/>
      <c r="H35" s="136"/>
      <c r="I35" s="136"/>
    </row>
    <row r="36" spans="1:9" ht="24.95" customHeight="1" x14ac:dyDescent="0.25">
      <c r="A36" s="49">
        <v>230513.13</v>
      </c>
      <c r="B36" s="50" t="s">
        <v>77</v>
      </c>
      <c r="C36" s="51"/>
      <c r="D36" s="52"/>
      <c r="E36" s="7"/>
      <c r="F36" s="7"/>
      <c r="G36" s="7"/>
      <c r="H36" s="7"/>
      <c r="I36" s="7"/>
    </row>
    <row r="37" spans="1:9" ht="242.25" x14ac:dyDescent="0.25">
      <c r="A37" s="35" t="s">
        <v>9</v>
      </c>
      <c r="B37" s="33" t="s">
        <v>78</v>
      </c>
      <c r="C37" s="34">
        <v>1</v>
      </c>
      <c r="D37" s="35" t="s">
        <v>79</v>
      </c>
      <c r="E37" s="9">
        <v>1331000</v>
      </c>
      <c r="F37" s="9">
        <v>75000</v>
      </c>
      <c r="G37" s="9">
        <f>E37*C37</f>
        <v>1331000</v>
      </c>
      <c r="H37" s="9">
        <f>F37*C37</f>
        <v>75000</v>
      </c>
      <c r="I37" s="9">
        <f>H37+G37</f>
        <v>1406000</v>
      </c>
    </row>
    <row r="38" spans="1:9" ht="30" x14ac:dyDescent="0.25">
      <c r="A38" s="3">
        <v>230513.16</v>
      </c>
      <c r="B38" s="30" t="s">
        <v>50</v>
      </c>
      <c r="C38" s="31"/>
      <c r="D38" s="32"/>
      <c r="E38" s="9"/>
      <c r="F38" s="9"/>
      <c r="G38" s="9"/>
      <c r="H38" s="9"/>
      <c r="I38" s="9"/>
    </row>
    <row r="39" spans="1:9" ht="85.5" x14ac:dyDescent="0.25">
      <c r="A39" s="35" t="s">
        <v>9</v>
      </c>
      <c r="B39" s="33" t="s">
        <v>20</v>
      </c>
      <c r="C39" s="34">
        <v>1</v>
      </c>
      <c r="D39" s="35" t="s">
        <v>13</v>
      </c>
      <c r="E39" s="9">
        <v>980000</v>
      </c>
      <c r="F39" s="9">
        <v>165000</v>
      </c>
      <c r="G39" s="9">
        <f>E39*C39</f>
        <v>980000</v>
      </c>
      <c r="H39" s="9">
        <f>F39*C39</f>
        <v>165000</v>
      </c>
      <c r="I39" s="9">
        <f>H39+G39</f>
        <v>1145000</v>
      </c>
    </row>
    <row r="40" spans="1:9" ht="30" x14ac:dyDescent="0.25">
      <c r="A40" s="53">
        <v>230519</v>
      </c>
      <c r="B40" s="30" t="s">
        <v>22</v>
      </c>
      <c r="C40" s="31"/>
      <c r="D40" s="32"/>
      <c r="E40" s="9"/>
      <c r="F40" s="9"/>
      <c r="G40" s="9"/>
      <c r="H40" s="9"/>
      <c r="I40" s="9"/>
    </row>
    <row r="41" spans="1:9" ht="71.25" x14ac:dyDescent="0.25">
      <c r="A41" s="39" t="s">
        <v>9</v>
      </c>
      <c r="B41" s="37" t="s">
        <v>23</v>
      </c>
      <c r="C41" s="38"/>
      <c r="D41" s="39"/>
      <c r="E41" s="9"/>
      <c r="F41" s="9"/>
      <c r="G41" s="9"/>
      <c r="H41" s="9"/>
      <c r="I41" s="9"/>
    </row>
    <row r="42" spans="1:9" s="16" customFormat="1" ht="24.95" customHeight="1" x14ac:dyDescent="0.25">
      <c r="A42" s="39"/>
      <c r="B42" s="45" t="s">
        <v>66</v>
      </c>
      <c r="C42" s="38"/>
      <c r="D42" s="39"/>
      <c r="E42" s="13"/>
      <c r="F42" s="13"/>
      <c r="G42" s="13"/>
      <c r="H42" s="13"/>
      <c r="I42" s="13"/>
    </row>
    <row r="43" spans="1:9" s="16" customFormat="1" ht="29.25" customHeight="1" x14ac:dyDescent="0.25">
      <c r="A43" s="39" t="s">
        <v>47</v>
      </c>
      <c r="B43" s="37" t="s">
        <v>52</v>
      </c>
      <c r="C43" s="38" t="s">
        <v>69</v>
      </c>
      <c r="D43" s="39" t="s">
        <v>7</v>
      </c>
      <c r="E43" s="9">
        <v>6000</v>
      </c>
      <c r="F43" s="9">
        <v>700</v>
      </c>
      <c r="G43" s="9">
        <f t="shared" ref="G43:G47" si="6">E43*C43</f>
        <v>24000</v>
      </c>
      <c r="H43" s="9">
        <f t="shared" ref="H43:H47" si="7">F43*C43</f>
        <v>2800</v>
      </c>
      <c r="I43" s="9">
        <f t="shared" ref="I43:I47" si="8">H43+G43</f>
        <v>26800</v>
      </c>
    </row>
    <row r="44" spans="1:9" s="16" customFormat="1" ht="24.95" customHeight="1" x14ac:dyDescent="0.25">
      <c r="A44" s="39" t="s">
        <v>51</v>
      </c>
      <c r="B44" s="54" t="s">
        <v>24</v>
      </c>
      <c r="C44" s="38" t="s">
        <v>69</v>
      </c>
      <c r="D44" s="39" t="s">
        <v>7</v>
      </c>
      <c r="E44" s="9">
        <v>5500</v>
      </c>
      <c r="F44" s="9">
        <v>700</v>
      </c>
      <c r="G44" s="9">
        <f t="shared" si="6"/>
        <v>22000</v>
      </c>
      <c r="H44" s="9">
        <f t="shared" si="7"/>
        <v>2800</v>
      </c>
      <c r="I44" s="9">
        <f t="shared" si="8"/>
        <v>24800</v>
      </c>
    </row>
    <row r="45" spans="1:9" s="16" customFormat="1" ht="24.95" customHeight="1" x14ac:dyDescent="0.25">
      <c r="A45" s="39" t="s">
        <v>26</v>
      </c>
      <c r="B45" s="54" t="s">
        <v>27</v>
      </c>
      <c r="C45" s="38" t="s">
        <v>69</v>
      </c>
      <c r="D45" s="39" t="s">
        <v>7</v>
      </c>
      <c r="E45" s="9">
        <v>700</v>
      </c>
      <c r="F45" s="9">
        <v>300</v>
      </c>
      <c r="G45" s="9">
        <f t="shared" si="6"/>
        <v>2800</v>
      </c>
      <c r="H45" s="9">
        <f t="shared" si="7"/>
        <v>1200</v>
      </c>
      <c r="I45" s="9">
        <f t="shared" si="8"/>
        <v>4000</v>
      </c>
    </row>
    <row r="46" spans="1:9" s="16" customFormat="1" ht="24.95" customHeight="1" x14ac:dyDescent="0.25">
      <c r="A46" s="39" t="s">
        <v>28</v>
      </c>
      <c r="B46" s="54" t="s">
        <v>29</v>
      </c>
      <c r="C46" s="38" t="s">
        <v>69</v>
      </c>
      <c r="D46" s="39" t="s">
        <v>7</v>
      </c>
      <c r="E46" s="9">
        <v>400</v>
      </c>
      <c r="F46" s="9">
        <v>200</v>
      </c>
      <c r="G46" s="9">
        <f t="shared" si="6"/>
        <v>1600</v>
      </c>
      <c r="H46" s="9">
        <f t="shared" si="7"/>
        <v>800</v>
      </c>
      <c r="I46" s="9">
        <f t="shared" si="8"/>
        <v>2400</v>
      </c>
    </row>
    <row r="47" spans="1:9" s="16" customFormat="1" ht="24.95" customHeight="1" x14ac:dyDescent="0.25">
      <c r="A47" s="39" t="s">
        <v>48</v>
      </c>
      <c r="B47" s="54" t="s">
        <v>55</v>
      </c>
      <c r="C47" s="38" t="s">
        <v>59</v>
      </c>
      <c r="D47" s="39" t="s">
        <v>7</v>
      </c>
      <c r="E47" s="9">
        <v>14500</v>
      </c>
      <c r="F47" s="9">
        <v>2000</v>
      </c>
      <c r="G47" s="9">
        <f t="shared" si="6"/>
        <v>29000</v>
      </c>
      <c r="H47" s="9">
        <f t="shared" si="7"/>
        <v>4000</v>
      </c>
      <c r="I47" s="9">
        <f t="shared" si="8"/>
        <v>33000</v>
      </c>
    </row>
    <row r="48" spans="1:9" s="16" customFormat="1" ht="24.95" customHeight="1" x14ac:dyDescent="0.25">
      <c r="A48" s="39"/>
      <c r="B48" s="45" t="s">
        <v>67</v>
      </c>
      <c r="C48" s="38"/>
      <c r="D48" s="39"/>
      <c r="E48" s="13"/>
      <c r="F48" s="13"/>
      <c r="G48" s="13"/>
      <c r="H48" s="13"/>
      <c r="I48" s="13"/>
    </row>
    <row r="49" spans="1:9" s="16" customFormat="1" ht="24.95" customHeight="1" x14ac:dyDescent="0.25">
      <c r="A49" s="39" t="s">
        <v>47</v>
      </c>
      <c r="B49" s="54" t="s">
        <v>24</v>
      </c>
      <c r="C49" s="38" t="s">
        <v>68</v>
      </c>
      <c r="D49" s="39" t="s">
        <v>7</v>
      </c>
      <c r="E49" s="9">
        <v>6000</v>
      </c>
      <c r="F49" s="9">
        <v>700</v>
      </c>
      <c r="G49" s="9">
        <f t="shared" ref="G49:G50" si="9">E49*C49</f>
        <v>36000</v>
      </c>
      <c r="H49" s="9">
        <f t="shared" ref="H49:H50" si="10">F49*C49</f>
        <v>4200</v>
      </c>
      <c r="I49" s="9">
        <f t="shared" ref="I49:I50" si="11">H49+G49</f>
        <v>40200</v>
      </c>
    </row>
    <row r="50" spans="1:9" s="16" customFormat="1" ht="24.95" customHeight="1" x14ac:dyDescent="0.25">
      <c r="A50" s="39" t="s">
        <v>51</v>
      </c>
      <c r="B50" s="54" t="s">
        <v>27</v>
      </c>
      <c r="C50" s="38" t="s">
        <v>68</v>
      </c>
      <c r="D50" s="39" t="s">
        <v>7</v>
      </c>
      <c r="E50" s="9">
        <v>700</v>
      </c>
      <c r="F50" s="9">
        <v>300</v>
      </c>
      <c r="G50" s="9">
        <f t="shared" si="9"/>
        <v>4200</v>
      </c>
      <c r="H50" s="9">
        <f t="shared" si="10"/>
        <v>1800</v>
      </c>
      <c r="I50" s="9">
        <f t="shared" si="11"/>
        <v>6000</v>
      </c>
    </row>
    <row r="51" spans="1:9" ht="30" x14ac:dyDescent="0.25">
      <c r="A51" s="53">
        <v>230523</v>
      </c>
      <c r="B51" s="30" t="s">
        <v>30</v>
      </c>
      <c r="C51" s="40"/>
      <c r="D51" s="39"/>
      <c r="E51" s="9"/>
      <c r="F51" s="9"/>
      <c r="G51" s="9"/>
      <c r="H51" s="9"/>
      <c r="I51" s="9"/>
    </row>
    <row r="52" spans="1:9" ht="85.5" x14ac:dyDescent="0.25">
      <c r="A52" s="55"/>
      <c r="B52" s="37" t="s">
        <v>155</v>
      </c>
      <c r="C52" s="38"/>
      <c r="D52" s="39"/>
      <c r="E52" s="9"/>
      <c r="F52" s="9"/>
      <c r="G52" s="9"/>
      <c r="H52" s="9"/>
      <c r="I52" s="9"/>
    </row>
    <row r="53" spans="1:9" ht="24.95" customHeight="1" x14ac:dyDescent="0.25">
      <c r="A53" s="55"/>
      <c r="B53" s="30" t="s">
        <v>62</v>
      </c>
      <c r="C53" s="38"/>
      <c r="D53" s="39"/>
      <c r="E53" s="9"/>
      <c r="F53" s="9"/>
      <c r="G53" s="9"/>
      <c r="H53" s="9"/>
      <c r="I53" s="9"/>
    </row>
    <row r="54" spans="1:9" ht="24.95" customHeight="1" x14ac:dyDescent="0.25">
      <c r="A54" s="36" t="s">
        <v>47</v>
      </c>
      <c r="B54" s="30" t="s">
        <v>60</v>
      </c>
      <c r="C54" s="40"/>
      <c r="D54" s="39"/>
      <c r="E54" s="9"/>
      <c r="F54" s="9"/>
      <c r="G54" s="9"/>
      <c r="H54" s="9"/>
      <c r="I54" s="9"/>
    </row>
    <row r="55" spans="1:9" ht="24.95" customHeight="1" x14ac:dyDescent="0.25">
      <c r="A55" s="39" t="s">
        <v>9</v>
      </c>
      <c r="B55" s="30" t="s">
        <v>61</v>
      </c>
      <c r="C55" s="38"/>
      <c r="D55" s="39"/>
      <c r="E55" s="9"/>
      <c r="F55" s="9"/>
      <c r="G55" s="9"/>
      <c r="H55" s="9"/>
      <c r="I55" s="9"/>
    </row>
    <row r="56" spans="1:9" ht="24.95" customHeight="1" x14ac:dyDescent="0.25">
      <c r="A56" s="39"/>
      <c r="B56" s="37" t="s">
        <v>80</v>
      </c>
      <c r="C56" s="38" t="s">
        <v>69</v>
      </c>
      <c r="D56" s="39" t="s">
        <v>7</v>
      </c>
      <c r="E56" s="9">
        <v>42500</v>
      </c>
      <c r="F56" s="9">
        <v>1000</v>
      </c>
      <c r="G56" s="9">
        <f>E56*C56</f>
        <v>170000</v>
      </c>
      <c r="H56" s="9">
        <f>F56*C56</f>
        <v>4000</v>
      </c>
      <c r="I56" s="9">
        <f>H56+G56</f>
        <v>174000</v>
      </c>
    </row>
    <row r="57" spans="1:9" ht="24.95" customHeight="1" x14ac:dyDescent="0.25">
      <c r="A57" s="39" t="s">
        <v>10</v>
      </c>
      <c r="B57" s="30" t="s">
        <v>33</v>
      </c>
      <c r="C57" s="38"/>
      <c r="D57" s="39"/>
      <c r="E57" s="9"/>
      <c r="F57" s="9"/>
      <c r="G57" s="9"/>
      <c r="H57" s="9"/>
      <c r="I57" s="9"/>
    </row>
    <row r="58" spans="1:9" ht="24.95" customHeight="1" x14ac:dyDescent="0.25">
      <c r="A58" s="39"/>
      <c r="B58" s="37" t="s">
        <v>80</v>
      </c>
      <c r="C58" s="38" t="s">
        <v>59</v>
      </c>
      <c r="D58" s="39" t="s">
        <v>7</v>
      </c>
      <c r="E58" s="9">
        <v>87900</v>
      </c>
      <c r="F58" s="9">
        <v>1000</v>
      </c>
      <c r="G58" s="9">
        <f>E58*C58</f>
        <v>175800</v>
      </c>
      <c r="H58" s="9">
        <f>F58*C58</f>
        <v>2000</v>
      </c>
      <c r="I58" s="9">
        <f>H58+G58</f>
        <v>177800</v>
      </c>
    </row>
    <row r="59" spans="1:9" ht="24.95" customHeight="1" x14ac:dyDescent="0.25">
      <c r="A59" s="39"/>
      <c r="B59" s="30" t="s">
        <v>64</v>
      </c>
      <c r="C59" s="56"/>
      <c r="D59" s="39"/>
      <c r="E59" s="9"/>
      <c r="F59" s="9"/>
      <c r="G59" s="9"/>
      <c r="H59" s="9"/>
      <c r="I59" s="9"/>
    </row>
    <row r="60" spans="1:9" ht="24.95" customHeight="1" x14ac:dyDescent="0.25">
      <c r="A60" s="39" t="s">
        <v>9</v>
      </c>
      <c r="B60" s="30" t="s">
        <v>61</v>
      </c>
      <c r="C60" s="38"/>
      <c r="D60" s="39"/>
      <c r="E60" s="9"/>
      <c r="F60" s="9"/>
      <c r="G60" s="9"/>
      <c r="H60" s="9"/>
      <c r="I60" s="9"/>
    </row>
    <row r="61" spans="1:9" ht="24.95" customHeight="1" x14ac:dyDescent="0.25">
      <c r="A61" s="39"/>
      <c r="B61" s="37" t="s">
        <v>80</v>
      </c>
      <c r="C61" s="38" t="s">
        <v>68</v>
      </c>
      <c r="D61" s="39" t="s">
        <v>7</v>
      </c>
      <c r="E61" s="9">
        <v>42500</v>
      </c>
      <c r="F61" s="9">
        <v>1000</v>
      </c>
      <c r="G61" s="9">
        <f>E61*C61</f>
        <v>255000</v>
      </c>
      <c r="H61" s="9">
        <f>F61*C61</f>
        <v>6000</v>
      </c>
      <c r="I61" s="9">
        <f>H61+G61</f>
        <v>261000</v>
      </c>
    </row>
    <row r="62" spans="1:9" ht="24.95" customHeight="1" x14ac:dyDescent="0.25">
      <c r="A62" s="39" t="s">
        <v>10</v>
      </c>
      <c r="B62" s="30" t="s">
        <v>63</v>
      </c>
      <c r="C62" s="38"/>
      <c r="D62" s="39"/>
      <c r="E62" s="9"/>
      <c r="F62" s="9"/>
      <c r="G62" s="9"/>
      <c r="H62" s="9"/>
      <c r="I62" s="9"/>
    </row>
    <row r="63" spans="1:9" ht="24.95" customHeight="1" x14ac:dyDescent="0.25">
      <c r="A63" s="39"/>
      <c r="B63" s="37" t="s">
        <v>80</v>
      </c>
      <c r="C63" s="38" t="s">
        <v>65</v>
      </c>
      <c r="D63" s="39" t="s">
        <v>7</v>
      </c>
      <c r="E63" s="9">
        <v>51000</v>
      </c>
      <c r="F63" s="9">
        <v>1000</v>
      </c>
      <c r="G63" s="9">
        <f>E63*C63</f>
        <v>153000</v>
      </c>
      <c r="H63" s="9">
        <f>F63*C63</f>
        <v>3000</v>
      </c>
      <c r="I63" s="9">
        <f>H63+G63</f>
        <v>156000</v>
      </c>
    </row>
    <row r="64" spans="1:9" ht="24.95" customHeight="1" x14ac:dyDescent="0.25">
      <c r="A64" s="39" t="s">
        <v>11</v>
      </c>
      <c r="B64" s="30" t="s">
        <v>33</v>
      </c>
      <c r="C64" s="38"/>
      <c r="D64" s="39"/>
      <c r="E64" s="9"/>
      <c r="F64" s="9"/>
      <c r="G64" s="9"/>
      <c r="H64" s="9"/>
      <c r="I64" s="9"/>
    </row>
    <row r="65" spans="1:9" ht="24.95" customHeight="1" x14ac:dyDescent="0.25">
      <c r="A65" s="39"/>
      <c r="B65" s="37" t="s">
        <v>80</v>
      </c>
      <c r="C65" s="38" t="s">
        <v>65</v>
      </c>
      <c r="D65" s="39" t="s">
        <v>7</v>
      </c>
      <c r="E65" s="9">
        <v>87900</v>
      </c>
      <c r="F65" s="9">
        <v>4000</v>
      </c>
      <c r="G65" s="9">
        <f>E65*C65</f>
        <v>263700</v>
      </c>
      <c r="H65" s="9">
        <f>F65*C65</f>
        <v>12000</v>
      </c>
      <c r="I65" s="9">
        <f>H65+G65</f>
        <v>275700</v>
      </c>
    </row>
    <row r="66" spans="1:9" ht="24.95" customHeight="1" x14ac:dyDescent="0.25">
      <c r="A66" s="39" t="s">
        <v>74</v>
      </c>
      <c r="B66" s="30" t="s">
        <v>70</v>
      </c>
      <c r="C66" s="38"/>
      <c r="D66" s="39"/>
      <c r="E66" s="9"/>
      <c r="F66" s="9"/>
      <c r="G66" s="9"/>
      <c r="H66" s="9"/>
      <c r="I66" s="9"/>
    </row>
    <row r="67" spans="1:9" ht="24.95" customHeight="1" x14ac:dyDescent="0.25">
      <c r="A67" s="39"/>
      <c r="B67" s="37" t="s">
        <v>80</v>
      </c>
      <c r="C67" s="38" t="s">
        <v>65</v>
      </c>
      <c r="D67" s="39" t="s">
        <v>7</v>
      </c>
      <c r="E67" s="9">
        <v>49900</v>
      </c>
      <c r="F67" s="9">
        <v>4000</v>
      </c>
      <c r="G67" s="9">
        <f>E67*C67</f>
        <v>149700</v>
      </c>
      <c r="H67" s="9">
        <f>F67*C67</f>
        <v>12000</v>
      </c>
      <c r="I67" s="9">
        <f>H67+G67</f>
        <v>161700</v>
      </c>
    </row>
    <row r="68" spans="1:9" ht="24.95" customHeight="1" x14ac:dyDescent="0.25">
      <c r="A68" s="39" t="s">
        <v>75</v>
      </c>
      <c r="B68" s="30" t="s">
        <v>44</v>
      </c>
      <c r="C68" s="38"/>
      <c r="D68" s="39"/>
      <c r="E68" s="9"/>
      <c r="F68" s="9"/>
      <c r="G68" s="9"/>
      <c r="H68" s="9"/>
      <c r="I68" s="9"/>
    </row>
    <row r="69" spans="1:9" ht="24.95" customHeight="1" x14ac:dyDescent="0.25">
      <c r="A69" s="39"/>
      <c r="B69" s="37" t="s">
        <v>80</v>
      </c>
      <c r="C69" s="38" t="s">
        <v>150</v>
      </c>
      <c r="D69" s="39" t="s">
        <v>7</v>
      </c>
      <c r="E69" s="9">
        <v>15000</v>
      </c>
      <c r="F69" s="9">
        <v>1000</v>
      </c>
      <c r="G69" s="9">
        <f>E69*C69</f>
        <v>150000</v>
      </c>
      <c r="H69" s="9">
        <f>F69*C69</f>
        <v>10000</v>
      </c>
      <c r="I69" s="9">
        <f>H69+G69</f>
        <v>160000</v>
      </c>
    </row>
    <row r="70" spans="1:9" ht="24.95" customHeight="1" x14ac:dyDescent="0.25">
      <c r="A70" s="57"/>
      <c r="B70" s="44" t="s">
        <v>136</v>
      </c>
      <c r="C70" s="58"/>
      <c r="D70" s="59"/>
      <c r="E70" s="17"/>
      <c r="F70" s="18"/>
      <c r="G70" s="19"/>
      <c r="H70" s="20"/>
      <c r="I70" s="17"/>
    </row>
    <row r="71" spans="1:9" ht="24.95" customHeight="1" x14ac:dyDescent="0.25">
      <c r="A71" s="59" t="s">
        <v>9</v>
      </c>
      <c r="B71" s="43" t="s">
        <v>61</v>
      </c>
      <c r="C71" s="58"/>
      <c r="D71" s="59"/>
      <c r="E71" s="17"/>
      <c r="F71" s="21"/>
      <c r="G71" s="19"/>
      <c r="H71" s="20"/>
      <c r="I71" s="17"/>
    </row>
    <row r="72" spans="1:9" ht="24.95" customHeight="1" x14ac:dyDescent="0.25">
      <c r="A72" s="59"/>
      <c r="B72" s="43" t="s">
        <v>86</v>
      </c>
      <c r="C72" s="58" t="s">
        <v>139</v>
      </c>
      <c r="D72" s="59" t="s">
        <v>7</v>
      </c>
      <c r="E72" s="9">
        <v>3300</v>
      </c>
      <c r="F72" s="9">
        <v>700</v>
      </c>
      <c r="G72" s="9">
        <f>E72*C72</f>
        <v>155100</v>
      </c>
      <c r="H72" s="9">
        <f>F72*C72</f>
        <v>32900</v>
      </c>
      <c r="I72" s="9">
        <f>H72+G72</f>
        <v>188000</v>
      </c>
    </row>
    <row r="73" spans="1:9" ht="24.95" customHeight="1" x14ac:dyDescent="0.25">
      <c r="A73" s="59" t="s">
        <v>10</v>
      </c>
      <c r="B73" s="43" t="s">
        <v>137</v>
      </c>
      <c r="C73" s="58"/>
      <c r="D73" s="59"/>
      <c r="E73" s="17"/>
      <c r="F73" s="21"/>
      <c r="G73" s="19"/>
      <c r="H73" s="20"/>
      <c r="I73" s="17"/>
    </row>
    <row r="74" spans="1:9" ht="24.95" customHeight="1" x14ac:dyDescent="0.25">
      <c r="A74" s="59"/>
      <c r="B74" s="43" t="s">
        <v>86</v>
      </c>
      <c r="C74" s="58" t="s">
        <v>139</v>
      </c>
      <c r="D74" s="59" t="s">
        <v>7</v>
      </c>
      <c r="E74" s="9">
        <v>3900</v>
      </c>
      <c r="F74" s="9">
        <v>700</v>
      </c>
      <c r="G74" s="9">
        <f>E74*C74</f>
        <v>183300</v>
      </c>
      <c r="H74" s="9">
        <f>F74*C74</f>
        <v>32900</v>
      </c>
      <c r="I74" s="9">
        <f>H74+G74</f>
        <v>216200</v>
      </c>
    </row>
    <row r="75" spans="1:9" ht="24.95" customHeight="1" x14ac:dyDescent="0.25">
      <c r="A75" s="59" t="s">
        <v>11</v>
      </c>
      <c r="B75" s="43" t="s">
        <v>70</v>
      </c>
      <c r="C75" s="58"/>
      <c r="D75" s="59"/>
      <c r="E75" s="17"/>
      <c r="F75" s="21"/>
      <c r="G75" s="19"/>
      <c r="H75" s="20"/>
      <c r="I75" s="17"/>
    </row>
    <row r="76" spans="1:9" ht="24.95" customHeight="1" x14ac:dyDescent="0.25">
      <c r="A76" s="59"/>
      <c r="B76" s="43" t="s">
        <v>86</v>
      </c>
      <c r="C76" s="58" t="s">
        <v>139</v>
      </c>
      <c r="D76" s="59" t="s">
        <v>7</v>
      </c>
      <c r="E76" s="9">
        <v>3200</v>
      </c>
      <c r="F76" s="9">
        <v>700</v>
      </c>
      <c r="G76" s="9">
        <f>E76*C76</f>
        <v>150400</v>
      </c>
      <c r="H76" s="9">
        <f>F76*C76</f>
        <v>32900</v>
      </c>
      <c r="I76" s="9">
        <f>H76+G76</f>
        <v>183300</v>
      </c>
    </row>
    <row r="77" spans="1:9" ht="24.95" customHeight="1" x14ac:dyDescent="0.25">
      <c r="A77" s="59" t="s">
        <v>140</v>
      </c>
      <c r="B77" s="43" t="s">
        <v>138</v>
      </c>
      <c r="C77" s="58"/>
      <c r="D77" s="59"/>
      <c r="E77" s="17"/>
      <c r="F77" s="21"/>
      <c r="G77" s="19"/>
      <c r="H77" s="20"/>
      <c r="I77" s="17"/>
    </row>
    <row r="78" spans="1:9" ht="24.95" customHeight="1" x14ac:dyDescent="0.25">
      <c r="A78" s="59"/>
      <c r="B78" s="43" t="s">
        <v>86</v>
      </c>
      <c r="C78" s="58" t="s">
        <v>139</v>
      </c>
      <c r="D78" s="59" t="s">
        <v>7</v>
      </c>
      <c r="E78" s="9">
        <v>3000</v>
      </c>
      <c r="F78" s="9">
        <v>700</v>
      </c>
      <c r="G78" s="9">
        <f>E78*C78</f>
        <v>141000</v>
      </c>
      <c r="H78" s="9">
        <f>F78*C78</f>
        <v>32900</v>
      </c>
      <c r="I78" s="9">
        <f>H78+G78</f>
        <v>173900</v>
      </c>
    </row>
    <row r="79" spans="1:9" ht="24.95" customHeight="1" x14ac:dyDescent="0.25">
      <c r="A79" s="60"/>
      <c r="B79" s="44" t="s">
        <v>145</v>
      </c>
      <c r="C79" s="61"/>
      <c r="D79" s="62"/>
      <c r="E79" s="17"/>
      <c r="F79" s="21"/>
      <c r="G79" s="19"/>
      <c r="H79" s="20"/>
      <c r="I79" s="17"/>
    </row>
    <row r="80" spans="1:9" ht="24.95" customHeight="1" x14ac:dyDescent="0.25">
      <c r="A80" s="59" t="s">
        <v>9</v>
      </c>
      <c r="B80" s="43" t="s">
        <v>146</v>
      </c>
      <c r="C80" s="61"/>
      <c r="D80" s="62"/>
      <c r="E80" s="17"/>
      <c r="F80" s="21"/>
      <c r="G80" s="19"/>
      <c r="H80" s="20"/>
      <c r="I80" s="17"/>
    </row>
    <row r="81" spans="1:9" ht="24.95" customHeight="1" x14ac:dyDescent="0.25">
      <c r="A81" s="60"/>
      <c r="B81" s="43" t="s">
        <v>147</v>
      </c>
      <c r="C81" s="58" t="s">
        <v>59</v>
      </c>
      <c r="D81" s="59" t="s">
        <v>7</v>
      </c>
      <c r="E81" s="9">
        <v>21900</v>
      </c>
      <c r="F81" s="9">
        <v>1000</v>
      </c>
      <c r="G81" s="9">
        <f>E81*C81</f>
        <v>43800</v>
      </c>
      <c r="H81" s="9">
        <f>F81*C81</f>
        <v>2000</v>
      </c>
      <c r="I81" s="9">
        <f>H81+G81</f>
        <v>45800</v>
      </c>
    </row>
    <row r="82" spans="1:9" ht="24.95" customHeight="1" x14ac:dyDescent="0.25">
      <c r="A82" s="60"/>
      <c r="B82" s="43" t="s">
        <v>148</v>
      </c>
      <c r="C82" s="58" t="s">
        <v>59</v>
      </c>
      <c r="D82" s="59" t="s">
        <v>7</v>
      </c>
      <c r="E82" s="9">
        <v>9900</v>
      </c>
      <c r="F82" s="9">
        <v>700</v>
      </c>
      <c r="G82" s="9">
        <f t="shared" ref="G82:G83" si="12">E82*C82</f>
        <v>19800</v>
      </c>
      <c r="H82" s="9">
        <f t="shared" ref="H82:H83" si="13">F82*C82</f>
        <v>1400</v>
      </c>
      <c r="I82" s="9">
        <f t="shared" ref="I82:I83" si="14">H82+G82</f>
        <v>21200</v>
      </c>
    </row>
    <row r="83" spans="1:9" ht="24.95" customHeight="1" x14ac:dyDescent="0.25">
      <c r="A83" s="60"/>
      <c r="B83" s="43" t="s">
        <v>86</v>
      </c>
      <c r="C83" s="58" t="s">
        <v>59</v>
      </c>
      <c r="D83" s="59" t="s">
        <v>7</v>
      </c>
      <c r="E83" s="9">
        <v>3300</v>
      </c>
      <c r="F83" s="9">
        <v>700</v>
      </c>
      <c r="G83" s="9">
        <f t="shared" si="12"/>
        <v>6600</v>
      </c>
      <c r="H83" s="9">
        <f t="shared" si="13"/>
        <v>1400</v>
      </c>
      <c r="I83" s="9">
        <f t="shared" si="14"/>
        <v>8000</v>
      </c>
    </row>
    <row r="84" spans="1:9" ht="30" x14ac:dyDescent="0.25">
      <c r="A84" s="53">
        <v>230529.13</v>
      </c>
      <c r="B84" s="30" t="s">
        <v>34</v>
      </c>
      <c r="C84" s="38"/>
      <c r="D84" s="39"/>
      <c r="E84" s="9"/>
      <c r="F84" s="9"/>
      <c r="G84" s="9"/>
      <c r="H84" s="9"/>
      <c r="I84" s="9"/>
    </row>
    <row r="85" spans="1:9" ht="71.25" x14ac:dyDescent="0.25">
      <c r="A85" s="39" t="s">
        <v>9</v>
      </c>
      <c r="B85" s="37" t="s">
        <v>35</v>
      </c>
      <c r="C85" s="38" t="s">
        <v>25</v>
      </c>
      <c r="D85" s="39" t="s">
        <v>13</v>
      </c>
      <c r="E85" s="9">
        <v>277000</v>
      </c>
      <c r="F85" s="9">
        <v>39500</v>
      </c>
      <c r="G85" s="9">
        <f>E85*C85</f>
        <v>277000</v>
      </c>
      <c r="H85" s="9">
        <f>F85*C85</f>
        <v>39500</v>
      </c>
      <c r="I85" s="9">
        <f>H85+G85</f>
        <v>316500</v>
      </c>
    </row>
    <row r="86" spans="1:9" s="22" customFormat="1" ht="30" x14ac:dyDescent="0.2">
      <c r="A86" s="53">
        <v>230529.16</v>
      </c>
      <c r="B86" s="30" t="s">
        <v>153</v>
      </c>
      <c r="C86" s="38"/>
      <c r="D86" s="39"/>
      <c r="E86" s="9"/>
      <c r="F86" s="9"/>
      <c r="G86" s="9"/>
      <c r="H86" s="9"/>
      <c r="I86" s="9"/>
    </row>
    <row r="87" spans="1:9" s="22" customFormat="1" ht="71.25" x14ac:dyDescent="0.2">
      <c r="A87" s="39" t="s">
        <v>9</v>
      </c>
      <c r="B87" s="37" t="s">
        <v>154</v>
      </c>
      <c r="C87" s="38" t="s">
        <v>25</v>
      </c>
      <c r="D87" s="39" t="s">
        <v>13</v>
      </c>
      <c r="E87" s="9">
        <v>75000</v>
      </c>
      <c r="F87" s="9">
        <v>27000</v>
      </c>
      <c r="G87" s="9">
        <f>E87*C87</f>
        <v>75000</v>
      </c>
      <c r="H87" s="9">
        <f>F87*C87</f>
        <v>27000</v>
      </c>
      <c r="I87" s="9">
        <f>H87+G87</f>
        <v>102000</v>
      </c>
    </row>
    <row r="88" spans="1:9" ht="30" x14ac:dyDescent="0.25">
      <c r="A88" s="53">
        <v>230553</v>
      </c>
      <c r="B88" s="63" t="s">
        <v>53</v>
      </c>
      <c r="C88" s="38"/>
      <c r="D88" s="39"/>
      <c r="E88" s="9"/>
      <c r="F88" s="9"/>
      <c r="G88" s="9"/>
      <c r="H88" s="9"/>
      <c r="I88" s="9"/>
    </row>
    <row r="89" spans="1:9" ht="71.25" x14ac:dyDescent="0.25">
      <c r="A89" s="39" t="s">
        <v>9</v>
      </c>
      <c r="B89" s="37" t="s">
        <v>54</v>
      </c>
      <c r="C89" s="38" t="s">
        <v>25</v>
      </c>
      <c r="D89" s="39" t="s">
        <v>13</v>
      </c>
      <c r="E89" s="9">
        <v>35000</v>
      </c>
      <c r="F89" s="9">
        <v>10000</v>
      </c>
      <c r="G89" s="9">
        <f>E89*C89</f>
        <v>35000</v>
      </c>
      <c r="H89" s="9">
        <f>F89*C89</f>
        <v>10000</v>
      </c>
      <c r="I89" s="9">
        <f>H89+G89</f>
        <v>45000</v>
      </c>
    </row>
    <row r="90" spans="1:9" ht="24.95" customHeight="1" x14ac:dyDescent="0.25">
      <c r="A90" s="3">
        <v>230700</v>
      </c>
      <c r="B90" s="3" t="s">
        <v>132</v>
      </c>
      <c r="C90" s="38"/>
      <c r="D90" s="39"/>
      <c r="E90" s="9"/>
      <c r="F90" s="9"/>
      <c r="G90" s="9"/>
      <c r="H90" s="9"/>
      <c r="I90" s="9"/>
    </row>
    <row r="91" spans="1:9" ht="24.95" customHeight="1" x14ac:dyDescent="0.25">
      <c r="A91" s="53">
        <v>230719.13</v>
      </c>
      <c r="B91" s="44" t="s">
        <v>36</v>
      </c>
      <c r="C91" s="38"/>
      <c r="D91" s="39"/>
      <c r="E91" s="9"/>
      <c r="F91" s="9"/>
      <c r="G91" s="9"/>
      <c r="H91" s="9"/>
      <c r="I91" s="9"/>
    </row>
    <row r="92" spans="1:9" ht="185.25" x14ac:dyDescent="0.25">
      <c r="A92" s="39" t="s">
        <v>9</v>
      </c>
      <c r="B92" s="43" t="s">
        <v>37</v>
      </c>
      <c r="C92" s="38"/>
      <c r="D92" s="39"/>
      <c r="E92" s="9"/>
      <c r="F92" s="9"/>
      <c r="G92" s="9"/>
      <c r="H92" s="9"/>
      <c r="I92" s="9"/>
    </row>
    <row r="93" spans="1:9" ht="24.95" customHeight="1" x14ac:dyDescent="0.25">
      <c r="A93" s="55"/>
      <c r="B93" s="44" t="s">
        <v>85</v>
      </c>
      <c r="C93" s="38"/>
      <c r="D93" s="39"/>
      <c r="E93" s="9"/>
      <c r="F93" s="9"/>
      <c r="G93" s="9"/>
      <c r="H93" s="9"/>
      <c r="I93" s="9"/>
    </row>
    <row r="94" spans="1:9" ht="24.95" customHeight="1" x14ac:dyDescent="0.25">
      <c r="A94" s="55"/>
      <c r="B94" s="43" t="s">
        <v>86</v>
      </c>
      <c r="C94" s="38" t="s">
        <v>87</v>
      </c>
      <c r="D94" s="39" t="s">
        <v>72</v>
      </c>
      <c r="E94" s="9">
        <v>399</v>
      </c>
      <c r="F94" s="9">
        <v>70</v>
      </c>
      <c r="G94" s="9">
        <f>E94*C94</f>
        <v>199500</v>
      </c>
      <c r="H94" s="9">
        <f>F94*C94</f>
        <v>35000</v>
      </c>
      <c r="I94" s="9">
        <f>H94+G94</f>
        <v>234500</v>
      </c>
    </row>
    <row r="95" spans="1:9" ht="24.95" customHeight="1" x14ac:dyDescent="0.25">
      <c r="A95" s="53"/>
      <c r="B95" s="44" t="s">
        <v>38</v>
      </c>
      <c r="C95" s="38"/>
      <c r="D95" s="39"/>
      <c r="E95" s="9"/>
      <c r="F95" s="9"/>
      <c r="G95" s="9"/>
      <c r="H95" s="9"/>
      <c r="I95" s="9"/>
    </row>
    <row r="96" spans="1:9" ht="24.95" customHeight="1" x14ac:dyDescent="0.25">
      <c r="A96" s="53"/>
      <c r="B96" s="43" t="s">
        <v>32</v>
      </c>
      <c r="C96" s="38" t="s">
        <v>83</v>
      </c>
      <c r="D96" s="39" t="s">
        <v>72</v>
      </c>
      <c r="E96" s="9">
        <v>1990</v>
      </c>
      <c r="F96" s="9">
        <v>350</v>
      </c>
      <c r="G96" s="9">
        <f t="shared" ref="G96:G98" si="15">E96*C96</f>
        <v>179100</v>
      </c>
      <c r="H96" s="9">
        <f t="shared" ref="H96:H98" si="16">F96*C96</f>
        <v>31500</v>
      </c>
      <c r="I96" s="9">
        <f t="shared" ref="I96:I98" si="17">H96+G96</f>
        <v>210600</v>
      </c>
    </row>
    <row r="97" spans="1:9" ht="24.95" customHeight="1" x14ac:dyDescent="0.25">
      <c r="A97" s="53"/>
      <c r="B97" s="43" t="s">
        <v>81</v>
      </c>
      <c r="C97" s="38" t="s">
        <v>82</v>
      </c>
      <c r="D97" s="39" t="s">
        <v>72</v>
      </c>
      <c r="E97" s="9">
        <v>1670</v>
      </c>
      <c r="F97" s="9">
        <v>300</v>
      </c>
      <c r="G97" s="9">
        <f t="shared" si="15"/>
        <v>100200</v>
      </c>
      <c r="H97" s="9">
        <f t="shared" si="16"/>
        <v>18000</v>
      </c>
      <c r="I97" s="9">
        <f t="shared" si="17"/>
        <v>118200</v>
      </c>
    </row>
    <row r="98" spans="1:9" ht="24.95" customHeight="1" x14ac:dyDescent="0.25">
      <c r="A98" s="53"/>
      <c r="B98" s="43" t="s">
        <v>80</v>
      </c>
      <c r="C98" s="38" t="s">
        <v>71</v>
      </c>
      <c r="D98" s="39" t="s">
        <v>72</v>
      </c>
      <c r="E98" s="9">
        <v>1460</v>
      </c>
      <c r="F98" s="9">
        <v>250</v>
      </c>
      <c r="G98" s="9">
        <f t="shared" si="15"/>
        <v>175200</v>
      </c>
      <c r="H98" s="9">
        <f t="shared" si="16"/>
        <v>30000</v>
      </c>
      <c r="I98" s="9">
        <f t="shared" si="17"/>
        <v>205200</v>
      </c>
    </row>
    <row r="99" spans="1:9" ht="99.75" x14ac:dyDescent="0.25">
      <c r="A99" s="39" t="s">
        <v>10</v>
      </c>
      <c r="B99" s="43" t="s">
        <v>84</v>
      </c>
      <c r="C99" s="38"/>
      <c r="D99" s="39"/>
      <c r="E99" s="9"/>
      <c r="F99" s="9"/>
      <c r="G99" s="9"/>
      <c r="H99" s="9"/>
      <c r="I99" s="9"/>
    </row>
    <row r="100" spans="1:9" ht="35.1" customHeight="1" x14ac:dyDescent="0.25">
      <c r="A100" s="53"/>
      <c r="B100" s="43" t="s">
        <v>80</v>
      </c>
      <c r="C100" s="38" t="s">
        <v>73</v>
      </c>
      <c r="D100" s="39" t="s">
        <v>7</v>
      </c>
      <c r="E100" s="9">
        <v>3500</v>
      </c>
      <c r="F100" s="9">
        <v>1000</v>
      </c>
      <c r="G100" s="9">
        <f>E100*C100</f>
        <v>73500</v>
      </c>
      <c r="H100" s="9">
        <f>F100*C100</f>
        <v>21000</v>
      </c>
      <c r="I100" s="9">
        <f>H100+G100</f>
        <v>94500</v>
      </c>
    </row>
    <row r="101" spans="1:9" ht="35.1" customHeight="1" x14ac:dyDescent="0.25">
      <c r="A101" s="53">
        <v>230719.26</v>
      </c>
      <c r="B101" s="44" t="s">
        <v>88</v>
      </c>
      <c r="C101" s="38"/>
      <c r="D101" s="39"/>
      <c r="E101" s="10"/>
      <c r="F101" s="11"/>
      <c r="G101" s="10"/>
      <c r="H101" s="11"/>
      <c r="I101" s="10"/>
    </row>
    <row r="102" spans="1:9" ht="71.25" x14ac:dyDescent="0.25">
      <c r="A102" s="39" t="s">
        <v>9</v>
      </c>
      <c r="B102" s="64" t="s">
        <v>89</v>
      </c>
      <c r="C102" s="38"/>
      <c r="D102" s="39"/>
      <c r="E102" s="10"/>
      <c r="F102" s="11"/>
      <c r="G102" s="10"/>
      <c r="H102" s="11"/>
      <c r="I102" s="10"/>
    </row>
    <row r="103" spans="1:9" ht="35.1" customHeight="1" x14ac:dyDescent="0.25">
      <c r="A103" s="65"/>
      <c r="B103" s="43" t="s">
        <v>86</v>
      </c>
      <c r="C103" s="38" t="s">
        <v>90</v>
      </c>
      <c r="D103" s="39" t="s">
        <v>72</v>
      </c>
      <c r="E103" s="9">
        <v>105</v>
      </c>
      <c r="F103" s="9">
        <v>60</v>
      </c>
      <c r="G103" s="9">
        <f>E103*C103</f>
        <v>13650</v>
      </c>
      <c r="H103" s="9">
        <f>F103*C103</f>
        <v>7800</v>
      </c>
      <c r="I103" s="9">
        <f>H103+G103</f>
        <v>21450</v>
      </c>
    </row>
    <row r="104" spans="1:9" ht="24.95" customHeight="1" x14ac:dyDescent="0.25">
      <c r="A104" s="15">
        <v>230800</v>
      </c>
      <c r="B104" s="134" t="s">
        <v>58</v>
      </c>
      <c r="C104" s="134"/>
      <c r="D104" s="134"/>
      <c r="E104" s="134"/>
      <c r="F104" s="134"/>
      <c r="G104" s="134"/>
      <c r="H104" s="134"/>
      <c r="I104" s="134"/>
    </row>
    <row r="105" spans="1:9" s="24" customFormat="1" ht="30" x14ac:dyDescent="0.25">
      <c r="A105" s="53">
        <v>230813</v>
      </c>
      <c r="B105" s="44" t="s">
        <v>49</v>
      </c>
      <c r="C105" s="40"/>
      <c r="D105" s="36"/>
      <c r="E105" s="23"/>
      <c r="F105" s="23"/>
      <c r="G105" s="23"/>
      <c r="H105" s="23"/>
      <c r="I105" s="23"/>
    </row>
    <row r="106" spans="1:9" ht="128.25" x14ac:dyDescent="0.25">
      <c r="A106" s="39" t="s">
        <v>9</v>
      </c>
      <c r="B106" s="33" t="s">
        <v>21</v>
      </c>
      <c r="C106" s="34">
        <v>1</v>
      </c>
      <c r="D106" s="35" t="s">
        <v>13</v>
      </c>
      <c r="E106" s="9">
        <v>0</v>
      </c>
      <c r="F106" s="9">
        <v>150000</v>
      </c>
      <c r="G106" s="9">
        <f>E106*C106</f>
        <v>0</v>
      </c>
      <c r="H106" s="9">
        <f>F106*C106</f>
        <v>150000</v>
      </c>
      <c r="I106" s="9">
        <f>H106+G106</f>
        <v>150000</v>
      </c>
    </row>
    <row r="107" spans="1:9" ht="24.95" customHeight="1" x14ac:dyDescent="0.25">
      <c r="A107" s="66">
        <v>230933</v>
      </c>
      <c r="B107" s="66" t="s">
        <v>151</v>
      </c>
      <c r="C107" s="38"/>
      <c r="D107" s="39"/>
      <c r="E107" s="9"/>
      <c r="F107" s="9"/>
      <c r="G107" s="9"/>
      <c r="H107" s="9"/>
      <c r="I107" s="9"/>
    </row>
    <row r="108" spans="1:9" ht="75" customHeight="1" x14ac:dyDescent="0.25">
      <c r="A108" s="32" t="s">
        <v>9</v>
      </c>
      <c r="B108" s="43" t="s">
        <v>152</v>
      </c>
      <c r="C108" s="38" t="s">
        <v>25</v>
      </c>
      <c r="D108" s="39" t="s">
        <v>13</v>
      </c>
      <c r="E108" s="9">
        <v>2150000</v>
      </c>
      <c r="F108" s="9">
        <v>150000</v>
      </c>
      <c r="G108" s="9">
        <f>E108*C108</f>
        <v>2150000</v>
      </c>
      <c r="H108" s="9">
        <f>F108*C108</f>
        <v>150000</v>
      </c>
      <c r="I108" s="9">
        <f>H108+G108</f>
        <v>2300000</v>
      </c>
    </row>
    <row r="109" spans="1:9" ht="24.95" customHeight="1" x14ac:dyDescent="0.25">
      <c r="A109" s="3">
        <v>232100</v>
      </c>
      <c r="B109" s="3" t="s">
        <v>134</v>
      </c>
      <c r="C109" s="34"/>
      <c r="D109" s="35"/>
      <c r="E109" s="9"/>
      <c r="F109" s="9"/>
      <c r="G109" s="9"/>
      <c r="H109" s="9"/>
      <c r="I109" s="9"/>
    </row>
    <row r="110" spans="1:9" ht="24.95" customHeight="1" x14ac:dyDescent="0.25">
      <c r="A110" s="53">
        <v>232113.23</v>
      </c>
      <c r="B110" s="30" t="s">
        <v>39</v>
      </c>
      <c r="C110" s="41"/>
      <c r="D110" s="42"/>
      <c r="E110" s="9"/>
      <c r="F110" s="9"/>
      <c r="G110" s="9"/>
      <c r="H110" s="9"/>
      <c r="I110" s="9"/>
    </row>
    <row r="111" spans="1:9" ht="156.75" x14ac:dyDescent="0.25">
      <c r="A111" s="39" t="s">
        <v>9</v>
      </c>
      <c r="B111" s="43" t="s">
        <v>40</v>
      </c>
      <c r="C111" s="41"/>
      <c r="D111" s="42"/>
      <c r="E111" s="9"/>
      <c r="F111" s="9"/>
      <c r="G111" s="9"/>
      <c r="H111" s="9"/>
      <c r="I111" s="9"/>
    </row>
    <row r="112" spans="1:9" ht="24.95" customHeight="1" x14ac:dyDescent="0.25">
      <c r="A112" s="55"/>
      <c r="B112" s="43" t="s">
        <v>86</v>
      </c>
      <c r="C112" s="38" t="s">
        <v>87</v>
      </c>
      <c r="D112" s="39" t="s">
        <v>72</v>
      </c>
      <c r="E112" s="9">
        <v>280</v>
      </c>
      <c r="F112" s="9">
        <v>100</v>
      </c>
      <c r="G112" s="9">
        <f t="shared" ref="G112:G115" si="18">E112*C112</f>
        <v>140000</v>
      </c>
      <c r="H112" s="9">
        <f t="shared" ref="H112:H115" si="19">F112*C112</f>
        <v>50000</v>
      </c>
      <c r="I112" s="9">
        <f t="shared" ref="I112:I115" si="20">H112+G112</f>
        <v>190000</v>
      </c>
    </row>
    <row r="113" spans="1:9" ht="24.95" customHeight="1" x14ac:dyDescent="0.25">
      <c r="A113" s="55"/>
      <c r="B113" s="43" t="s">
        <v>80</v>
      </c>
      <c r="C113" s="38" t="s">
        <v>71</v>
      </c>
      <c r="D113" s="39" t="s">
        <v>72</v>
      </c>
      <c r="E113" s="9">
        <v>2477</v>
      </c>
      <c r="F113" s="9">
        <v>300</v>
      </c>
      <c r="G113" s="9">
        <f t="shared" si="18"/>
        <v>297240</v>
      </c>
      <c r="H113" s="9">
        <f t="shared" si="19"/>
        <v>36000</v>
      </c>
      <c r="I113" s="9">
        <f t="shared" si="20"/>
        <v>333240</v>
      </c>
    </row>
    <row r="114" spans="1:9" ht="24.95" customHeight="1" x14ac:dyDescent="0.25">
      <c r="A114" s="55"/>
      <c r="B114" s="43" t="s">
        <v>81</v>
      </c>
      <c r="C114" s="38" t="s">
        <v>82</v>
      </c>
      <c r="D114" s="39" t="s">
        <v>72</v>
      </c>
      <c r="E114" s="9">
        <v>3160</v>
      </c>
      <c r="F114" s="9">
        <v>350</v>
      </c>
      <c r="G114" s="9">
        <f t="shared" si="18"/>
        <v>189600</v>
      </c>
      <c r="H114" s="9">
        <f t="shared" si="19"/>
        <v>21000</v>
      </c>
      <c r="I114" s="9">
        <f t="shared" si="20"/>
        <v>210600</v>
      </c>
    </row>
    <row r="115" spans="1:9" ht="24.95" customHeight="1" x14ac:dyDescent="0.25">
      <c r="A115" s="55"/>
      <c r="B115" s="43" t="s">
        <v>32</v>
      </c>
      <c r="C115" s="38" t="s">
        <v>83</v>
      </c>
      <c r="D115" s="39" t="s">
        <v>72</v>
      </c>
      <c r="E115" s="9">
        <v>4800</v>
      </c>
      <c r="F115" s="9">
        <v>400</v>
      </c>
      <c r="G115" s="9">
        <f t="shared" si="18"/>
        <v>432000</v>
      </c>
      <c r="H115" s="9">
        <f t="shared" si="19"/>
        <v>36000</v>
      </c>
      <c r="I115" s="9">
        <f t="shared" si="20"/>
        <v>468000</v>
      </c>
    </row>
    <row r="116" spans="1:9" ht="24.95" customHeight="1" x14ac:dyDescent="0.25">
      <c r="A116" s="53">
        <v>232113.26</v>
      </c>
      <c r="B116" s="30" t="s">
        <v>91</v>
      </c>
      <c r="C116" s="67"/>
      <c r="D116" s="68"/>
      <c r="E116" s="9"/>
      <c r="F116" s="9"/>
      <c r="G116" s="9"/>
      <c r="H116" s="9"/>
      <c r="I116" s="9"/>
    </row>
    <row r="117" spans="1:9" ht="114" x14ac:dyDescent="0.25">
      <c r="A117" s="39" t="s">
        <v>9</v>
      </c>
      <c r="B117" s="37" t="s">
        <v>92</v>
      </c>
      <c r="C117" s="67"/>
      <c r="D117" s="68"/>
      <c r="E117" s="9"/>
      <c r="F117" s="9"/>
      <c r="G117" s="9"/>
      <c r="H117" s="9"/>
      <c r="I117" s="9"/>
    </row>
    <row r="118" spans="1:9" ht="24.95" customHeight="1" x14ac:dyDescent="0.25">
      <c r="A118" s="65"/>
      <c r="B118" s="43" t="s">
        <v>86</v>
      </c>
      <c r="C118" s="38" t="s">
        <v>90</v>
      </c>
      <c r="D118" s="39" t="s">
        <v>72</v>
      </c>
      <c r="E118" s="9">
        <v>80</v>
      </c>
      <c r="F118" s="9">
        <v>60</v>
      </c>
      <c r="G118" s="9">
        <f>E118*C118</f>
        <v>10400</v>
      </c>
      <c r="H118" s="9">
        <f>F118*C118</f>
        <v>7800</v>
      </c>
      <c r="I118" s="9">
        <f>H118+G118</f>
        <v>18200</v>
      </c>
    </row>
    <row r="119" spans="1:9" ht="24.95" customHeight="1" x14ac:dyDescent="0.25">
      <c r="A119" s="53">
        <v>232116</v>
      </c>
      <c r="B119" s="30" t="s">
        <v>41</v>
      </c>
      <c r="C119" s="38"/>
      <c r="D119" s="39"/>
      <c r="E119" s="13"/>
      <c r="F119" s="9"/>
      <c r="G119" s="9"/>
      <c r="H119" s="9"/>
      <c r="I119" s="9"/>
    </row>
    <row r="120" spans="1:9" ht="96.75" customHeight="1" x14ac:dyDescent="0.25">
      <c r="A120" s="39" t="s">
        <v>9</v>
      </c>
      <c r="B120" s="37" t="s">
        <v>42</v>
      </c>
      <c r="C120" s="38"/>
      <c r="D120" s="39"/>
      <c r="E120" s="13"/>
      <c r="F120" s="9"/>
      <c r="G120" s="9"/>
      <c r="H120" s="9"/>
      <c r="I120" s="9"/>
    </row>
    <row r="121" spans="1:9" ht="24.95" customHeight="1" x14ac:dyDescent="0.25">
      <c r="A121" s="55"/>
      <c r="B121" s="45" t="s">
        <v>66</v>
      </c>
      <c r="C121" s="38"/>
      <c r="D121" s="39"/>
      <c r="E121" s="13"/>
      <c r="F121" s="9"/>
      <c r="G121" s="9"/>
      <c r="H121" s="9"/>
      <c r="I121" s="9"/>
    </row>
    <row r="122" spans="1:9" ht="29.25" customHeight="1" x14ac:dyDescent="0.25">
      <c r="A122" s="55"/>
      <c r="B122" s="69" t="s">
        <v>56</v>
      </c>
      <c r="C122" s="56"/>
      <c r="D122" s="39"/>
      <c r="E122" s="13"/>
      <c r="F122" s="9"/>
      <c r="G122" s="9"/>
      <c r="H122" s="9"/>
      <c r="I122" s="9"/>
    </row>
    <row r="123" spans="1:9" ht="24.95" customHeight="1" x14ac:dyDescent="0.25">
      <c r="A123" s="55"/>
      <c r="B123" s="37" t="s">
        <v>31</v>
      </c>
      <c r="C123" s="38" t="s">
        <v>59</v>
      </c>
      <c r="D123" s="39" t="s">
        <v>7</v>
      </c>
      <c r="E123" s="9">
        <v>3000</v>
      </c>
      <c r="F123" s="9">
        <v>600</v>
      </c>
      <c r="G123" s="9">
        <f t="shared" ref="G123:G124" si="21">E123*C123</f>
        <v>6000</v>
      </c>
      <c r="H123" s="9">
        <f t="shared" ref="H123:H124" si="22">F123*C123</f>
        <v>1200</v>
      </c>
      <c r="I123" s="9">
        <f t="shared" ref="I123:I124" si="23">H123+G123</f>
        <v>7200</v>
      </c>
    </row>
    <row r="124" spans="1:9" ht="24.95" customHeight="1" x14ac:dyDescent="0.25">
      <c r="A124" s="55"/>
      <c r="B124" s="69" t="s">
        <v>43</v>
      </c>
      <c r="C124" s="56">
        <v>4</v>
      </c>
      <c r="D124" s="39" t="s">
        <v>7</v>
      </c>
      <c r="E124" s="9">
        <v>3500</v>
      </c>
      <c r="F124" s="9">
        <v>600</v>
      </c>
      <c r="G124" s="9">
        <f t="shared" si="21"/>
        <v>14000</v>
      </c>
      <c r="H124" s="9">
        <f t="shared" si="22"/>
        <v>2400</v>
      </c>
      <c r="I124" s="9">
        <f t="shared" si="23"/>
        <v>16400</v>
      </c>
    </row>
    <row r="125" spans="1:9" ht="24.95" customHeight="1" x14ac:dyDescent="0.25">
      <c r="A125" s="53" t="s">
        <v>158</v>
      </c>
      <c r="B125" s="44" t="s">
        <v>159</v>
      </c>
      <c r="C125" s="70"/>
      <c r="D125" s="39"/>
      <c r="E125" s="13"/>
      <c r="F125" s="9"/>
      <c r="G125" s="9"/>
      <c r="H125" s="9"/>
      <c r="I125" s="9"/>
    </row>
    <row r="126" spans="1:9" ht="128.25" x14ac:dyDescent="0.25">
      <c r="A126" s="39" t="s">
        <v>9</v>
      </c>
      <c r="B126" s="43" t="s">
        <v>160</v>
      </c>
      <c r="C126" s="56">
        <v>1</v>
      </c>
      <c r="D126" s="39" t="s">
        <v>79</v>
      </c>
      <c r="E126" s="9">
        <v>65000</v>
      </c>
      <c r="F126" s="9">
        <v>15000</v>
      </c>
      <c r="G126" s="9">
        <f>E126*C126</f>
        <v>65000</v>
      </c>
      <c r="H126" s="9">
        <f>F126*C126</f>
        <v>15000</v>
      </c>
      <c r="I126" s="9">
        <f>H126+G126</f>
        <v>80000</v>
      </c>
    </row>
    <row r="127" spans="1:9" ht="24.95" customHeight="1" x14ac:dyDescent="0.25">
      <c r="A127" s="53">
        <v>233100</v>
      </c>
      <c r="B127" s="30" t="s">
        <v>94</v>
      </c>
      <c r="C127" s="53"/>
      <c r="D127" s="30"/>
      <c r="E127" s="15"/>
      <c r="F127" s="8"/>
      <c r="G127" s="15"/>
      <c r="H127" s="8"/>
      <c r="I127" s="15"/>
    </row>
    <row r="128" spans="1:9" ht="28.5" x14ac:dyDescent="0.25">
      <c r="A128" s="55">
        <v>233113.13</v>
      </c>
      <c r="B128" s="37" t="s">
        <v>95</v>
      </c>
      <c r="C128" s="67"/>
      <c r="D128" s="68"/>
      <c r="E128" s="25"/>
      <c r="F128" s="25"/>
      <c r="G128" s="25"/>
      <c r="H128" s="25"/>
      <c r="I128" s="25"/>
    </row>
    <row r="129" spans="1:9" ht="74.25" customHeight="1" x14ac:dyDescent="0.25">
      <c r="A129" s="39" t="s">
        <v>9</v>
      </c>
      <c r="B129" s="37" t="s">
        <v>96</v>
      </c>
      <c r="C129" s="67"/>
      <c r="D129" s="68"/>
      <c r="E129" s="25"/>
      <c r="F129" s="25"/>
      <c r="G129" s="25"/>
      <c r="H129" s="25"/>
      <c r="I129" s="25"/>
    </row>
    <row r="130" spans="1:9" ht="24.95" customHeight="1" x14ac:dyDescent="0.25">
      <c r="A130" s="71"/>
      <c r="B130" s="43" t="s">
        <v>97</v>
      </c>
      <c r="C130" s="72">
        <v>400</v>
      </c>
      <c r="D130" s="72" t="s">
        <v>98</v>
      </c>
      <c r="E130" s="9">
        <v>260</v>
      </c>
      <c r="F130" s="9">
        <v>70</v>
      </c>
      <c r="G130" s="9">
        <f>E130*C130</f>
        <v>104000</v>
      </c>
      <c r="H130" s="9">
        <f>F130*C130</f>
        <v>28000</v>
      </c>
      <c r="I130" s="9">
        <f>H130+G130</f>
        <v>132000</v>
      </c>
    </row>
    <row r="131" spans="1:9" ht="24.95" customHeight="1" x14ac:dyDescent="0.25">
      <c r="A131" s="53">
        <v>233119</v>
      </c>
      <c r="B131" s="30" t="s">
        <v>99</v>
      </c>
      <c r="C131" s="67"/>
      <c r="D131" s="68"/>
      <c r="E131" s="9"/>
      <c r="F131" s="9"/>
      <c r="G131" s="9"/>
      <c r="H131" s="9"/>
      <c r="I131" s="9"/>
    </row>
    <row r="132" spans="1:9" ht="71.25" x14ac:dyDescent="0.25">
      <c r="A132" s="39" t="s">
        <v>9</v>
      </c>
      <c r="B132" s="37" t="s">
        <v>100</v>
      </c>
      <c r="C132" s="72" t="s">
        <v>25</v>
      </c>
      <c r="D132" s="72" t="s">
        <v>101</v>
      </c>
      <c r="E132" s="9">
        <v>175000</v>
      </c>
      <c r="F132" s="9">
        <v>35000</v>
      </c>
      <c r="G132" s="9">
        <f>E132*C132</f>
        <v>175000</v>
      </c>
      <c r="H132" s="9">
        <f>F132*C132</f>
        <v>35000</v>
      </c>
      <c r="I132" s="9">
        <f>H132+G132</f>
        <v>210000</v>
      </c>
    </row>
    <row r="133" spans="1:9" ht="24.95" customHeight="1" x14ac:dyDescent="0.25">
      <c r="A133" s="53">
        <v>233343</v>
      </c>
      <c r="B133" s="30" t="s">
        <v>102</v>
      </c>
      <c r="C133" s="67"/>
      <c r="D133" s="68"/>
      <c r="E133" s="9"/>
      <c r="F133" s="9"/>
      <c r="G133" s="9"/>
      <c r="H133" s="9"/>
      <c r="I133" s="9"/>
    </row>
    <row r="134" spans="1:9" ht="85.5" x14ac:dyDescent="0.25">
      <c r="A134" s="39" t="s">
        <v>9</v>
      </c>
      <c r="B134" s="37" t="s">
        <v>103</v>
      </c>
      <c r="C134" s="72">
        <v>1</v>
      </c>
      <c r="D134" s="72" t="s">
        <v>13</v>
      </c>
      <c r="E134" s="9">
        <v>170000</v>
      </c>
      <c r="F134" s="9">
        <v>20000</v>
      </c>
      <c r="G134" s="9">
        <f>E134*C134</f>
        <v>170000</v>
      </c>
      <c r="H134" s="9">
        <f>F134*C134</f>
        <v>20000</v>
      </c>
      <c r="I134" s="9">
        <f>H134+G134</f>
        <v>190000</v>
      </c>
    </row>
    <row r="135" spans="1:9" ht="24.95" customHeight="1" x14ac:dyDescent="0.25">
      <c r="A135" s="53">
        <v>233346</v>
      </c>
      <c r="B135" s="30" t="s">
        <v>104</v>
      </c>
      <c r="C135" s="67"/>
      <c r="D135" s="68"/>
      <c r="E135" s="9"/>
      <c r="F135" s="9"/>
      <c r="G135" s="9"/>
      <c r="H135" s="9"/>
      <c r="I135" s="9"/>
    </row>
    <row r="136" spans="1:9" ht="57" x14ac:dyDescent="0.25">
      <c r="A136" s="55" t="s">
        <v>9</v>
      </c>
      <c r="B136" s="37" t="s">
        <v>105</v>
      </c>
      <c r="C136" s="67"/>
      <c r="D136" s="68"/>
      <c r="E136" s="9"/>
      <c r="F136" s="9"/>
      <c r="G136" s="9"/>
      <c r="H136" s="9"/>
      <c r="I136" s="9"/>
    </row>
    <row r="137" spans="1:9" ht="24.95" customHeight="1" x14ac:dyDescent="0.25">
      <c r="A137" s="71"/>
      <c r="B137" s="37" t="s">
        <v>80</v>
      </c>
      <c r="C137" s="72">
        <v>30</v>
      </c>
      <c r="D137" s="72" t="s">
        <v>72</v>
      </c>
      <c r="E137" s="9">
        <v>350</v>
      </c>
      <c r="F137" s="9">
        <v>100</v>
      </c>
      <c r="G137" s="9">
        <f>E137*C137</f>
        <v>10500</v>
      </c>
      <c r="H137" s="9">
        <f>F137*C137</f>
        <v>3000</v>
      </c>
      <c r="I137" s="9">
        <f>H137+G137</f>
        <v>13500</v>
      </c>
    </row>
    <row r="138" spans="1:9" ht="24.95" customHeight="1" x14ac:dyDescent="0.25">
      <c r="A138" s="53">
        <v>233700</v>
      </c>
      <c r="B138" s="30" t="s">
        <v>106</v>
      </c>
      <c r="C138" s="53"/>
      <c r="D138" s="30"/>
      <c r="E138" s="15"/>
      <c r="F138" s="8"/>
      <c r="G138" s="15"/>
      <c r="H138" s="8"/>
      <c r="I138" s="15"/>
    </row>
    <row r="139" spans="1:9" ht="24.95" customHeight="1" x14ac:dyDescent="0.25">
      <c r="A139" s="55">
        <v>233713</v>
      </c>
      <c r="B139" s="37" t="s">
        <v>107</v>
      </c>
      <c r="C139" s="73"/>
      <c r="D139" s="74"/>
      <c r="E139" s="26"/>
      <c r="F139" s="26"/>
      <c r="G139" s="26"/>
      <c r="H139" s="26"/>
      <c r="I139" s="26"/>
    </row>
    <row r="140" spans="1:9" ht="71.25" x14ac:dyDescent="0.25">
      <c r="A140" s="71"/>
      <c r="B140" s="37" t="s">
        <v>108</v>
      </c>
      <c r="C140" s="75"/>
      <c r="D140" s="68"/>
      <c r="E140" s="25"/>
      <c r="F140" s="25"/>
      <c r="G140" s="25"/>
      <c r="H140" s="25"/>
      <c r="I140" s="25"/>
    </row>
    <row r="141" spans="1:9" ht="30" x14ac:dyDescent="0.25">
      <c r="A141" s="47" t="s">
        <v>9</v>
      </c>
      <c r="B141" s="30" t="s">
        <v>109</v>
      </c>
      <c r="C141" s="75"/>
      <c r="D141" s="68"/>
      <c r="E141" s="25"/>
      <c r="F141" s="25"/>
      <c r="G141" s="25"/>
      <c r="H141" s="25"/>
      <c r="I141" s="25"/>
    </row>
    <row r="142" spans="1:9" ht="24.95" customHeight="1" x14ac:dyDescent="0.25">
      <c r="A142" s="37"/>
      <c r="B142" s="37" t="s">
        <v>110</v>
      </c>
      <c r="C142" s="72">
        <v>3</v>
      </c>
      <c r="D142" s="72" t="s">
        <v>7</v>
      </c>
      <c r="E142" s="9">
        <v>6500</v>
      </c>
      <c r="F142" s="9">
        <v>1000</v>
      </c>
      <c r="G142" s="9">
        <f>E142*C142</f>
        <v>19500</v>
      </c>
      <c r="H142" s="9">
        <f>F142*C142</f>
        <v>3000</v>
      </c>
      <c r="I142" s="9">
        <f>H142+G142</f>
        <v>22500</v>
      </c>
    </row>
    <row r="143" spans="1:9" ht="88.5" customHeight="1" x14ac:dyDescent="0.25">
      <c r="A143" s="47" t="s">
        <v>111</v>
      </c>
      <c r="B143" s="37" t="s">
        <v>112</v>
      </c>
      <c r="C143" s="75"/>
      <c r="D143" s="68"/>
      <c r="E143" s="9"/>
      <c r="F143" s="9"/>
      <c r="G143" s="9"/>
      <c r="H143" s="9"/>
      <c r="I143" s="9"/>
    </row>
    <row r="144" spans="1:9" ht="24.95" customHeight="1" x14ac:dyDescent="0.25">
      <c r="A144" s="71"/>
      <c r="B144" s="37" t="s">
        <v>113</v>
      </c>
      <c r="C144" s="72">
        <v>8</v>
      </c>
      <c r="D144" s="72" t="s">
        <v>7</v>
      </c>
      <c r="E144" s="9">
        <v>7900</v>
      </c>
      <c r="F144" s="9">
        <v>1000</v>
      </c>
      <c r="G144" s="9">
        <f>E144*C144</f>
        <v>63200</v>
      </c>
      <c r="H144" s="9">
        <f>F144*C144</f>
        <v>8000</v>
      </c>
      <c r="I144" s="9">
        <f>H144+G144</f>
        <v>71200</v>
      </c>
    </row>
    <row r="145" spans="1:11" s="27" customFormat="1" ht="30" x14ac:dyDescent="0.25">
      <c r="A145" s="53">
        <v>236419.13</v>
      </c>
      <c r="B145" s="45" t="s">
        <v>45</v>
      </c>
      <c r="C145" s="46"/>
      <c r="D145" s="36"/>
      <c r="E145" s="12"/>
      <c r="F145" s="12"/>
      <c r="G145" s="12"/>
      <c r="H145" s="12"/>
      <c r="I145" s="12"/>
    </row>
    <row r="146" spans="1:11" s="28" customFormat="1" ht="71.25" x14ac:dyDescent="0.25">
      <c r="A146" s="39" t="s">
        <v>9</v>
      </c>
      <c r="B146" s="37" t="s">
        <v>142</v>
      </c>
      <c r="C146" s="47">
        <v>2</v>
      </c>
      <c r="D146" s="39" t="s">
        <v>7</v>
      </c>
      <c r="E146" s="9">
        <v>0</v>
      </c>
      <c r="F146" s="9">
        <v>50000</v>
      </c>
      <c r="G146" s="9">
        <f>E146*C146</f>
        <v>0</v>
      </c>
      <c r="H146" s="9">
        <f>F146*C146</f>
        <v>100000</v>
      </c>
      <c r="I146" s="9">
        <f>H146+G146</f>
        <v>100000</v>
      </c>
    </row>
    <row r="147" spans="1:11" s="28" customFormat="1" ht="57" x14ac:dyDescent="0.25">
      <c r="A147" s="39" t="s">
        <v>10</v>
      </c>
      <c r="B147" s="37" t="s">
        <v>156</v>
      </c>
      <c r="C147" s="47">
        <v>3</v>
      </c>
      <c r="D147" s="39" t="s">
        <v>7</v>
      </c>
      <c r="E147" s="9">
        <v>865000</v>
      </c>
      <c r="F147" s="9">
        <v>20000</v>
      </c>
      <c r="G147" s="9">
        <f>E147*C147</f>
        <v>2595000</v>
      </c>
      <c r="H147" s="9">
        <f>F147*C147</f>
        <v>60000</v>
      </c>
      <c r="I147" s="9">
        <f>H147+G147</f>
        <v>2655000</v>
      </c>
    </row>
    <row r="148" spans="1:11" ht="24.95" customHeight="1" x14ac:dyDescent="0.25">
      <c r="A148" s="53">
        <v>238219</v>
      </c>
      <c r="B148" s="45" t="s">
        <v>93</v>
      </c>
      <c r="C148" s="73"/>
      <c r="D148" s="74"/>
      <c r="E148" s="13"/>
      <c r="F148" s="13"/>
      <c r="G148" s="13"/>
      <c r="H148" s="13"/>
      <c r="I148" s="13"/>
    </row>
    <row r="149" spans="1:11" ht="61.5" customHeight="1" x14ac:dyDescent="0.25">
      <c r="A149" s="39" t="s">
        <v>9</v>
      </c>
      <c r="B149" s="37" t="s">
        <v>157</v>
      </c>
      <c r="C149" s="47">
        <v>47</v>
      </c>
      <c r="D149" s="39" t="s">
        <v>7</v>
      </c>
      <c r="E149" s="9">
        <v>135000</v>
      </c>
      <c r="F149" s="9">
        <v>1500</v>
      </c>
      <c r="G149" s="9">
        <f>E149*C149</f>
        <v>6345000</v>
      </c>
      <c r="H149" s="9">
        <f>F149*C149</f>
        <v>70500</v>
      </c>
      <c r="I149" s="9">
        <f>H149+G149</f>
        <v>6415500</v>
      </c>
    </row>
    <row r="150" spans="1:11" ht="36" customHeight="1" x14ac:dyDescent="0.25">
      <c r="A150" s="139" t="s">
        <v>129</v>
      </c>
      <c r="B150" s="140"/>
      <c r="C150" s="140"/>
      <c r="D150" s="140"/>
      <c r="E150" s="140"/>
      <c r="F150" s="141"/>
      <c r="G150" s="13">
        <f>SUM(G5:G149)</f>
        <v>18662390</v>
      </c>
      <c r="H150" s="13">
        <f>SUM(H5:H149)</f>
        <v>2294700</v>
      </c>
      <c r="I150" s="13">
        <f>SUM(I5:I149)</f>
        <v>20957090</v>
      </c>
    </row>
    <row r="151" spans="1:11" x14ac:dyDescent="0.25">
      <c r="I151" s="77"/>
    </row>
    <row r="152" spans="1:11" x14ac:dyDescent="0.25">
      <c r="I152" s="77"/>
    </row>
    <row r="156" spans="1:11" ht="15" x14ac:dyDescent="0.25">
      <c r="K156" s="77"/>
    </row>
    <row r="158" spans="1:11" ht="15" x14ac:dyDescent="0.25">
      <c r="K158" s="77"/>
    </row>
  </sheetData>
  <mergeCells count="15">
    <mergeCell ref="B35:I35"/>
    <mergeCell ref="B104:I104"/>
    <mergeCell ref="A150:F150"/>
    <mergeCell ref="B31:I31"/>
    <mergeCell ref="A1:A2"/>
    <mergeCell ref="B1:B2"/>
    <mergeCell ref="C1:C2"/>
    <mergeCell ref="D1:D2"/>
    <mergeCell ref="E1:F1"/>
    <mergeCell ref="G1:H1"/>
    <mergeCell ref="I1:I2"/>
    <mergeCell ref="A4:I4"/>
    <mergeCell ref="A21:D21"/>
    <mergeCell ref="A22:I22"/>
    <mergeCell ref="B23:I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8"/>
  <sheetViews>
    <sheetView zoomScale="60" zoomScaleNormal="60" workbookViewId="0">
      <selection activeCell="G33" sqref="G33"/>
    </sheetView>
  </sheetViews>
  <sheetFormatPr defaultColWidth="9.140625" defaultRowHeight="14.25" x14ac:dyDescent="0.25"/>
  <cols>
    <col min="1" max="1" width="10.42578125" style="4" customWidth="1"/>
    <col min="2" max="2" width="34.85546875" style="5" customWidth="1"/>
    <col min="3" max="4" width="6.140625" style="29" customWidth="1"/>
    <col min="5" max="5" width="9.85546875" style="4" bestFit="1" customWidth="1"/>
    <col min="6" max="6" width="11.5703125" style="4" bestFit="1" customWidth="1"/>
    <col min="7" max="7" width="9.85546875" style="100" bestFit="1" customWidth="1"/>
    <col min="8" max="8" width="11.5703125" style="100" bestFit="1" customWidth="1"/>
    <col min="9" max="9" width="9.85546875" style="4" bestFit="1" customWidth="1"/>
    <col min="10" max="10" width="11.5703125" style="4" bestFit="1" customWidth="1"/>
    <col min="11" max="11" width="9.85546875" style="4" bestFit="1" customWidth="1"/>
    <col min="12" max="12" width="11.5703125" style="4" bestFit="1" customWidth="1"/>
    <col min="13" max="13" width="9.85546875" style="4" bestFit="1" customWidth="1"/>
    <col min="14" max="14" width="11.5703125" style="4" bestFit="1" customWidth="1"/>
    <col min="15" max="15" width="9.85546875" style="4" bestFit="1" customWidth="1"/>
    <col min="16" max="16" width="11.5703125" style="4" bestFit="1" customWidth="1"/>
    <col min="17" max="17" width="9.85546875" style="4" bestFit="1" customWidth="1"/>
    <col min="18" max="18" width="11.5703125" style="4" bestFit="1" customWidth="1"/>
    <col min="19" max="16384" width="9.140625" style="4"/>
  </cols>
  <sheetData>
    <row r="1" spans="1:21" s="6" customFormat="1" ht="25.5" customHeight="1" x14ac:dyDescent="0.25">
      <c r="A1" s="135" t="s">
        <v>0</v>
      </c>
      <c r="B1" s="135" t="s">
        <v>1</v>
      </c>
      <c r="C1" s="135" t="s">
        <v>8</v>
      </c>
      <c r="D1" s="135" t="s">
        <v>2</v>
      </c>
      <c r="E1" s="135" t="s">
        <v>168</v>
      </c>
      <c r="F1" s="135"/>
      <c r="G1" s="138" t="s">
        <v>169</v>
      </c>
      <c r="H1" s="138"/>
      <c r="I1" s="135" t="s">
        <v>170</v>
      </c>
      <c r="J1" s="135"/>
      <c r="K1" s="135" t="s">
        <v>171</v>
      </c>
      <c r="L1" s="135"/>
      <c r="M1" s="135" t="s">
        <v>172</v>
      </c>
      <c r="N1" s="135"/>
      <c r="O1" s="135" t="s">
        <v>173</v>
      </c>
      <c r="P1" s="135"/>
      <c r="Q1" s="135" t="s">
        <v>174</v>
      </c>
      <c r="R1" s="135"/>
    </row>
    <row r="2" spans="1:21" s="6" customFormat="1" ht="20.25" customHeight="1" x14ac:dyDescent="0.25">
      <c r="A2" s="135"/>
      <c r="B2" s="135"/>
      <c r="C2" s="135"/>
      <c r="D2" s="135"/>
      <c r="E2" s="80" t="s">
        <v>167</v>
      </c>
      <c r="F2" s="80" t="s">
        <v>4</v>
      </c>
      <c r="G2" s="88" t="s">
        <v>5</v>
      </c>
      <c r="H2" s="88" t="s">
        <v>46</v>
      </c>
      <c r="I2" s="85" t="s">
        <v>5</v>
      </c>
      <c r="J2" s="85" t="s">
        <v>46</v>
      </c>
      <c r="K2" s="85" t="s">
        <v>5</v>
      </c>
      <c r="L2" s="85" t="s">
        <v>46</v>
      </c>
      <c r="M2" s="85" t="s">
        <v>5</v>
      </c>
      <c r="N2" s="85" t="s">
        <v>46</v>
      </c>
      <c r="O2" s="85" t="s">
        <v>5</v>
      </c>
      <c r="P2" s="85" t="s">
        <v>46</v>
      </c>
      <c r="Q2" s="85" t="s">
        <v>5</v>
      </c>
      <c r="R2" s="85" t="s">
        <v>46</v>
      </c>
    </row>
    <row r="3" spans="1:21" s="6" customFormat="1" ht="18" customHeight="1" x14ac:dyDescent="0.25">
      <c r="A3" s="80">
        <v>1</v>
      </c>
      <c r="B3" s="80">
        <v>2</v>
      </c>
      <c r="C3" s="80">
        <v>3</v>
      </c>
      <c r="D3" s="80">
        <v>4</v>
      </c>
      <c r="E3" s="80">
        <v>5</v>
      </c>
      <c r="F3" s="80">
        <v>6</v>
      </c>
      <c r="G3" s="88">
        <v>7</v>
      </c>
      <c r="H3" s="88">
        <v>8</v>
      </c>
      <c r="I3" s="85">
        <v>7</v>
      </c>
      <c r="J3" s="85">
        <v>8</v>
      </c>
      <c r="K3" s="85">
        <v>7</v>
      </c>
      <c r="L3" s="85">
        <v>8</v>
      </c>
      <c r="M3" s="85">
        <v>7</v>
      </c>
      <c r="N3" s="85">
        <v>8</v>
      </c>
      <c r="O3" s="85">
        <v>7</v>
      </c>
      <c r="P3" s="85">
        <v>8</v>
      </c>
      <c r="Q3" s="85">
        <v>7</v>
      </c>
      <c r="R3" s="85">
        <v>8</v>
      </c>
    </row>
    <row r="4" spans="1:21" s="6" customFormat="1" ht="24.95" customHeight="1" x14ac:dyDescent="0.25">
      <c r="A4" s="133" t="s">
        <v>114</v>
      </c>
      <c r="B4" s="133"/>
      <c r="C4" s="133"/>
      <c r="D4" s="133"/>
      <c r="E4" s="133"/>
      <c r="F4" s="133"/>
      <c r="G4" s="133"/>
      <c r="H4" s="133"/>
      <c r="I4" s="133"/>
      <c r="J4" s="133"/>
      <c r="K4" s="133"/>
      <c r="L4" s="133"/>
      <c r="M4" s="133"/>
      <c r="N4" s="133"/>
      <c r="O4" s="133"/>
      <c r="P4" s="133"/>
      <c r="Q4" s="133"/>
      <c r="R4" s="133"/>
    </row>
    <row r="5" spans="1:21" s="6" customFormat="1" ht="24.95" customHeight="1" x14ac:dyDescent="0.25">
      <c r="A5" s="80">
        <v>1</v>
      </c>
      <c r="B5" s="30" t="s">
        <v>77</v>
      </c>
      <c r="C5" s="31"/>
      <c r="D5" s="32"/>
      <c r="E5" s="9"/>
      <c r="F5" s="9"/>
      <c r="G5" s="89"/>
      <c r="H5" s="89"/>
      <c r="I5" s="9"/>
      <c r="J5" s="9"/>
      <c r="K5" s="9"/>
      <c r="L5" s="9"/>
      <c r="M5" s="9"/>
      <c r="N5" s="9"/>
      <c r="O5" s="9"/>
      <c r="P5" s="9"/>
      <c r="Q5" s="9"/>
      <c r="R5" s="9"/>
    </row>
    <row r="6" spans="1:21" s="6" customFormat="1" ht="28.5" x14ac:dyDescent="0.25">
      <c r="A6" s="80" t="s">
        <v>9</v>
      </c>
      <c r="B6" s="33" t="s">
        <v>115</v>
      </c>
      <c r="C6" s="34">
        <v>1</v>
      </c>
      <c r="D6" s="35" t="s">
        <v>116</v>
      </c>
      <c r="E6" s="9"/>
      <c r="F6" s="9"/>
      <c r="G6" s="89"/>
      <c r="H6" s="89"/>
      <c r="I6" s="9"/>
      <c r="J6" s="9"/>
      <c r="K6" s="9"/>
      <c r="L6" s="9"/>
      <c r="M6" s="9"/>
      <c r="N6" s="9"/>
      <c r="O6" s="9"/>
      <c r="P6" s="9"/>
      <c r="Q6" s="9"/>
      <c r="R6" s="9"/>
    </row>
    <row r="7" spans="1:21" s="6" customFormat="1" ht="15" x14ac:dyDescent="0.25">
      <c r="A7" s="80"/>
      <c r="B7" s="33" t="s">
        <v>165</v>
      </c>
      <c r="C7" s="34"/>
      <c r="D7" s="35"/>
      <c r="E7" s="9">
        <v>0</v>
      </c>
      <c r="F7" s="9">
        <f>E7*C6</f>
        <v>0</v>
      </c>
      <c r="G7" s="89"/>
      <c r="H7" s="89">
        <f>G7*C6</f>
        <v>0</v>
      </c>
      <c r="I7" s="9"/>
      <c r="J7" s="9">
        <f>I7*G6</f>
        <v>0</v>
      </c>
      <c r="K7" s="9"/>
      <c r="L7" s="9">
        <f>K7*I6</f>
        <v>0</v>
      </c>
      <c r="M7" s="9"/>
      <c r="N7" s="9">
        <f>M7*K6</f>
        <v>0</v>
      </c>
      <c r="O7" s="9"/>
      <c r="P7" s="9">
        <f>O7*M6</f>
        <v>0</v>
      </c>
      <c r="Q7" s="9"/>
      <c r="R7" s="9">
        <f>Q7*O6</f>
        <v>0</v>
      </c>
    </row>
    <row r="8" spans="1:21" s="6" customFormat="1" ht="15" x14ac:dyDescent="0.25">
      <c r="A8" s="80"/>
      <c r="B8" s="33" t="s">
        <v>166</v>
      </c>
      <c r="C8" s="34"/>
      <c r="D8" s="35"/>
      <c r="E8" s="9">
        <v>25000</v>
      </c>
      <c r="F8" s="9">
        <f>E8*C6</f>
        <v>25000</v>
      </c>
      <c r="G8" s="89">
        <v>90000</v>
      </c>
      <c r="H8" s="89">
        <f>G8*C6</f>
        <v>90000</v>
      </c>
      <c r="I8" s="9"/>
      <c r="J8" s="9">
        <f>I8*G6</f>
        <v>0</v>
      </c>
      <c r="K8" s="9"/>
      <c r="L8" s="9">
        <f>K8*I6</f>
        <v>0</v>
      </c>
      <c r="M8" s="9"/>
      <c r="N8" s="9">
        <f>M8*K6</f>
        <v>0</v>
      </c>
      <c r="O8" s="9"/>
      <c r="P8" s="9">
        <f>O8*M6</f>
        <v>0</v>
      </c>
      <c r="Q8" s="9"/>
      <c r="R8" s="9">
        <f>Q8*O6</f>
        <v>0</v>
      </c>
    </row>
    <row r="9" spans="1:21" s="6" customFormat="1" ht="15" x14ac:dyDescent="0.25">
      <c r="A9" s="80"/>
      <c r="B9" s="33"/>
      <c r="C9" s="34"/>
      <c r="D9" s="35"/>
      <c r="E9" s="9"/>
      <c r="F9" s="9"/>
      <c r="G9" s="89"/>
      <c r="H9" s="89"/>
      <c r="I9" s="9"/>
      <c r="J9" s="9"/>
      <c r="K9" s="9"/>
      <c r="L9" s="9"/>
      <c r="M9" s="9"/>
      <c r="N9" s="9"/>
      <c r="O9" s="9"/>
      <c r="P9" s="9"/>
      <c r="Q9" s="9"/>
      <c r="R9" s="9"/>
    </row>
    <row r="10" spans="1:21" s="6" customFormat="1" ht="30" x14ac:dyDescent="0.25">
      <c r="A10" s="80">
        <v>2</v>
      </c>
      <c r="B10" s="30" t="s">
        <v>50</v>
      </c>
      <c r="C10" s="31"/>
      <c r="D10" s="32"/>
      <c r="E10" s="9"/>
      <c r="F10" s="9"/>
      <c r="G10" s="89"/>
      <c r="H10" s="89"/>
      <c r="I10" s="9"/>
      <c r="J10" s="9"/>
      <c r="K10" s="9"/>
      <c r="L10" s="9"/>
      <c r="M10" s="9"/>
      <c r="N10" s="9"/>
      <c r="O10" s="9"/>
      <c r="P10" s="9"/>
      <c r="Q10" s="9"/>
      <c r="R10" s="9"/>
      <c r="U10" s="84" t="e">
        <f>#REF!+#REF!+#REF!+#REF!+#REF!+#REF!+#REF!</f>
        <v>#REF!</v>
      </c>
    </row>
    <row r="11" spans="1:21" s="6" customFormat="1" ht="57" x14ac:dyDescent="0.25">
      <c r="A11" s="80" t="s">
        <v>9</v>
      </c>
      <c r="B11" s="33" t="s">
        <v>117</v>
      </c>
      <c r="C11" s="34">
        <v>1</v>
      </c>
      <c r="D11" s="35" t="s">
        <v>13</v>
      </c>
      <c r="E11" s="9"/>
      <c r="F11" s="9"/>
      <c r="G11" s="89"/>
      <c r="H11" s="89"/>
      <c r="I11" s="9"/>
      <c r="J11" s="9"/>
      <c r="K11" s="9"/>
      <c r="L11" s="9"/>
      <c r="M11" s="9"/>
      <c r="N11" s="9"/>
      <c r="O11" s="9"/>
      <c r="P11" s="9"/>
      <c r="Q11" s="9"/>
      <c r="R11" s="9"/>
    </row>
    <row r="12" spans="1:21" s="6" customFormat="1" ht="15" x14ac:dyDescent="0.25">
      <c r="A12" s="80"/>
      <c r="B12" s="33" t="s">
        <v>165</v>
      </c>
      <c r="C12" s="34"/>
      <c r="D12" s="35"/>
      <c r="E12" s="9">
        <v>0</v>
      </c>
      <c r="F12" s="9">
        <f>E12*C11</f>
        <v>0</v>
      </c>
      <c r="G12" s="89"/>
      <c r="H12" s="89">
        <f>G12*C11</f>
        <v>0</v>
      </c>
      <c r="I12" s="9"/>
      <c r="J12" s="9">
        <f>I12*G11</f>
        <v>0</v>
      </c>
      <c r="K12" s="9"/>
      <c r="L12" s="9">
        <f>K12*I11</f>
        <v>0</v>
      </c>
      <c r="M12" s="9"/>
      <c r="N12" s="9">
        <f>M12*K11</f>
        <v>0</v>
      </c>
      <c r="O12" s="9"/>
      <c r="P12" s="9">
        <f>O12*M11</f>
        <v>0</v>
      </c>
      <c r="Q12" s="9"/>
      <c r="R12" s="9">
        <f>Q12*O11</f>
        <v>0</v>
      </c>
    </row>
    <row r="13" spans="1:21" s="6" customFormat="1" ht="15" x14ac:dyDescent="0.25">
      <c r="A13" s="80"/>
      <c r="B13" s="33" t="s">
        <v>166</v>
      </c>
      <c r="C13" s="34"/>
      <c r="D13" s="35"/>
      <c r="E13" s="9">
        <v>40000</v>
      </c>
      <c r="F13" s="9">
        <f>E13*C11</f>
        <v>40000</v>
      </c>
      <c r="G13" s="89">
        <v>150000</v>
      </c>
      <c r="H13" s="89">
        <f>G13*C11</f>
        <v>150000</v>
      </c>
      <c r="I13" s="9"/>
      <c r="J13" s="9">
        <f>I13*G11</f>
        <v>0</v>
      </c>
      <c r="K13" s="9"/>
      <c r="L13" s="9">
        <f>K13*I11</f>
        <v>0</v>
      </c>
      <c r="M13" s="9"/>
      <c r="N13" s="9">
        <f>M13*K11</f>
        <v>0</v>
      </c>
      <c r="O13" s="9"/>
      <c r="P13" s="9">
        <f>O13*M11</f>
        <v>0</v>
      </c>
      <c r="Q13" s="9"/>
      <c r="R13" s="9">
        <f>Q13*O11</f>
        <v>0</v>
      </c>
    </row>
    <row r="14" spans="1:21" s="6" customFormat="1" ht="15" x14ac:dyDescent="0.25">
      <c r="A14" s="80"/>
      <c r="B14" s="33"/>
      <c r="C14" s="34"/>
      <c r="D14" s="35"/>
      <c r="E14" s="9"/>
      <c r="F14" s="9"/>
      <c r="G14" s="89"/>
      <c r="H14" s="89"/>
      <c r="I14" s="9"/>
      <c r="J14" s="9"/>
      <c r="K14" s="9"/>
      <c r="L14" s="9"/>
      <c r="M14" s="9"/>
      <c r="N14" s="9"/>
      <c r="O14" s="9"/>
      <c r="P14" s="9"/>
      <c r="Q14" s="9"/>
      <c r="R14" s="9"/>
    </row>
    <row r="15" spans="1:21" s="6" customFormat="1" ht="30" x14ac:dyDescent="0.25">
      <c r="A15" s="36">
        <v>3</v>
      </c>
      <c r="B15" s="30" t="s">
        <v>22</v>
      </c>
      <c r="C15" s="31"/>
      <c r="D15" s="32"/>
      <c r="E15" s="9"/>
      <c r="F15" s="9"/>
      <c r="G15" s="89"/>
      <c r="H15" s="89"/>
      <c r="I15" s="9"/>
      <c r="J15" s="9"/>
      <c r="K15" s="9"/>
      <c r="L15" s="9"/>
      <c r="M15" s="9"/>
      <c r="N15" s="9"/>
      <c r="O15" s="9"/>
      <c r="P15" s="9"/>
      <c r="Q15" s="9"/>
      <c r="R15" s="9"/>
    </row>
    <row r="16" spans="1:21" s="6" customFormat="1" ht="28.5" x14ac:dyDescent="0.25">
      <c r="A16" s="36" t="s">
        <v>9</v>
      </c>
      <c r="B16" s="37" t="s">
        <v>118</v>
      </c>
      <c r="C16" s="34">
        <v>1</v>
      </c>
      <c r="D16" s="35" t="s">
        <v>13</v>
      </c>
      <c r="E16" s="9"/>
      <c r="F16" s="9"/>
      <c r="G16" s="89"/>
      <c r="H16" s="89"/>
      <c r="I16" s="9"/>
      <c r="J16" s="9"/>
      <c r="K16" s="9"/>
      <c r="L16" s="9"/>
      <c r="M16" s="9"/>
      <c r="N16" s="9"/>
      <c r="O16" s="9"/>
      <c r="P16" s="9"/>
      <c r="Q16" s="9"/>
      <c r="R16" s="9"/>
    </row>
    <row r="17" spans="1:18" s="6" customFormat="1" ht="15" x14ac:dyDescent="0.25">
      <c r="A17" s="36"/>
      <c r="B17" s="37"/>
      <c r="C17" s="34"/>
      <c r="D17" s="35"/>
      <c r="E17" s="9">
        <v>0</v>
      </c>
      <c r="F17" s="9">
        <f>E17*C16</f>
        <v>0</v>
      </c>
      <c r="G17" s="89">
        <v>0</v>
      </c>
      <c r="H17" s="89">
        <f>G17*C16</f>
        <v>0</v>
      </c>
      <c r="I17" s="9"/>
      <c r="J17" s="9">
        <f>I17*G16</f>
        <v>0</v>
      </c>
      <c r="K17" s="9"/>
      <c r="L17" s="9">
        <f>K17*I16</f>
        <v>0</v>
      </c>
      <c r="M17" s="9"/>
      <c r="N17" s="9">
        <f>M17*K16</f>
        <v>0</v>
      </c>
      <c r="O17" s="9"/>
      <c r="P17" s="9">
        <f>O17*M16</f>
        <v>0</v>
      </c>
      <c r="Q17" s="9"/>
      <c r="R17" s="9">
        <f>Q17*O16</f>
        <v>0</v>
      </c>
    </row>
    <row r="18" spans="1:18" s="6" customFormat="1" ht="15" x14ac:dyDescent="0.25">
      <c r="A18" s="36"/>
      <c r="B18" s="37"/>
      <c r="C18" s="34"/>
      <c r="D18" s="35"/>
      <c r="E18" s="9"/>
      <c r="F18" s="9">
        <f>E18*C16</f>
        <v>0</v>
      </c>
      <c r="G18" s="89">
        <v>7500</v>
      </c>
      <c r="H18" s="89">
        <f>G18*C16</f>
        <v>7500</v>
      </c>
      <c r="I18" s="9"/>
      <c r="J18" s="9">
        <f>I18*G16</f>
        <v>0</v>
      </c>
      <c r="K18" s="9"/>
      <c r="L18" s="9">
        <f>K18*I16</f>
        <v>0</v>
      </c>
      <c r="M18" s="9"/>
      <c r="N18" s="9">
        <f>M18*K16</f>
        <v>0</v>
      </c>
      <c r="O18" s="9"/>
      <c r="P18" s="9">
        <f>O18*M16</f>
        <v>0</v>
      </c>
      <c r="Q18" s="9"/>
      <c r="R18" s="9">
        <f>Q18*O16</f>
        <v>0</v>
      </c>
    </row>
    <row r="19" spans="1:18" s="6" customFormat="1" ht="30" x14ac:dyDescent="0.25">
      <c r="A19" s="36">
        <v>4</v>
      </c>
      <c r="B19" s="30" t="s">
        <v>30</v>
      </c>
      <c r="C19" s="40"/>
      <c r="D19" s="39"/>
      <c r="E19" s="9"/>
      <c r="F19" s="9"/>
      <c r="G19" s="89"/>
      <c r="H19" s="89"/>
      <c r="I19" s="9"/>
      <c r="J19" s="9"/>
      <c r="K19" s="9"/>
      <c r="L19" s="9"/>
      <c r="M19" s="9"/>
      <c r="N19" s="9"/>
      <c r="O19" s="9"/>
      <c r="P19" s="9"/>
      <c r="Q19" s="9"/>
      <c r="R19" s="9"/>
    </row>
    <row r="20" spans="1:18" s="6" customFormat="1" ht="57" x14ac:dyDescent="0.25">
      <c r="A20" s="39"/>
      <c r="B20" s="37" t="s">
        <v>119</v>
      </c>
      <c r="C20" s="34">
        <v>1</v>
      </c>
      <c r="D20" s="35" t="s">
        <v>13</v>
      </c>
      <c r="E20" s="9"/>
      <c r="F20" s="9"/>
      <c r="G20" s="89"/>
      <c r="H20" s="89"/>
      <c r="I20" s="9"/>
      <c r="J20" s="9"/>
      <c r="K20" s="9"/>
      <c r="L20" s="9"/>
      <c r="M20" s="9"/>
      <c r="N20" s="9"/>
      <c r="O20" s="9"/>
      <c r="P20" s="9"/>
      <c r="Q20" s="9"/>
      <c r="R20" s="9"/>
    </row>
    <row r="21" spans="1:18" s="6" customFormat="1" ht="15" x14ac:dyDescent="0.25">
      <c r="A21" s="80"/>
      <c r="B21" s="33" t="s">
        <v>165</v>
      </c>
      <c r="C21" s="34"/>
      <c r="D21" s="35"/>
      <c r="E21" s="9">
        <v>0</v>
      </c>
      <c r="F21" s="9">
        <f>E21*C20</f>
        <v>0</v>
      </c>
      <c r="G21" s="89">
        <v>0</v>
      </c>
      <c r="H21" s="89">
        <f>G21*C20</f>
        <v>0</v>
      </c>
      <c r="I21" s="9"/>
      <c r="J21" s="9">
        <f>I21*G20</f>
        <v>0</v>
      </c>
      <c r="K21" s="9"/>
      <c r="L21" s="9">
        <f>K21*I20</f>
        <v>0</v>
      </c>
      <c r="M21" s="9"/>
      <c r="N21" s="9">
        <f>M21*K20</f>
        <v>0</v>
      </c>
      <c r="O21" s="9"/>
      <c r="P21" s="9">
        <f>O21*M20</f>
        <v>0</v>
      </c>
      <c r="Q21" s="9"/>
      <c r="R21" s="9">
        <f>Q21*O20</f>
        <v>0</v>
      </c>
    </row>
    <row r="22" spans="1:18" s="6" customFormat="1" ht="15" x14ac:dyDescent="0.25">
      <c r="A22" s="80"/>
      <c r="B22" s="33" t="s">
        <v>166</v>
      </c>
      <c r="C22" s="34"/>
      <c r="D22" s="35"/>
      <c r="E22" s="9">
        <v>75000</v>
      </c>
      <c r="F22" s="9">
        <f>E22*C20</f>
        <v>75000</v>
      </c>
      <c r="G22" s="89">
        <v>220500</v>
      </c>
      <c r="H22" s="89">
        <f>G22*C20</f>
        <v>220500</v>
      </c>
      <c r="I22" s="9"/>
      <c r="J22" s="9">
        <f>I22*G20</f>
        <v>0</v>
      </c>
      <c r="K22" s="9"/>
      <c r="L22" s="9">
        <f>K22*I20</f>
        <v>0</v>
      </c>
      <c r="M22" s="9"/>
      <c r="N22" s="9">
        <f>M22*K20</f>
        <v>0</v>
      </c>
      <c r="O22" s="9"/>
      <c r="P22" s="9">
        <f>O22*M20</f>
        <v>0</v>
      </c>
      <c r="Q22" s="9"/>
      <c r="R22" s="9">
        <f>Q22*O20</f>
        <v>0</v>
      </c>
    </row>
    <row r="23" spans="1:18" s="6" customFormat="1" ht="15" x14ac:dyDescent="0.25">
      <c r="A23" s="80"/>
      <c r="B23" s="33"/>
      <c r="C23" s="34"/>
      <c r="D23" s="35"/>
      <c r="E23" s="9"/>
      <c r="F23" s="9"/>
      <c r="G23" s="89"/>
      <c r="H23" s="89"/>
      <c r="I23" s="9"/>
      <c r="J23" s="9"/>
      <c r="K23" s="9"/>
      <c r="L23" s="9"/>
      <c r="M23" s="9"/>
      <c r="N23" s="9"/>
      <c r="O23" s="9"/>
      <c r="P23" s="9"/>
      <c r="Q23" s="9"/>
      <c r="R23" s="9"/>
    </row>
    <row r="24" spans="1:18" s="6" customFormat="1" ht="24.95" customHeight="1" x14ac:dyDescent="0.25">
      <c r="A24" s="36">
        <v>5</v>
      </c>
      <c r="B24" s="30" t="s">
        <v>120</v>
      </c>
      <c r="C24" s="41"/>
      <c r="D24" s="42"/>
      <c r="E24" s="9"/>
      <c r="F24" s="9"/>
      <c r="G24" s="89"/>
      <c r="H24" s="89"/>
      <c r="I24" s="9"/>
      <c r="J24" s="9"/>
      <c r="K24" s="9"/>
      <c r="L24" s="9"/>
      <c r="M24" s="9"/>
      <c r="N24" s="9"/>
      <c r="O24" s="9"/>
      <c r="P24" s="9"/>
      <c r="Q24" s="9"/>
      <c r="R24" s="9"/>
    </row>
    <row r="25" spans="1:18" s="6" customFormat="1" ht="28.5" x14ac:dyDescent="0.25">
      <c r="A25" s="39" t="s">
        <v>9</v>
      </c>
      <c r="B25" s="43" t="s">
        <v>121</v>
      </c>
      <c r="C25" s="34">
        <v>1</v>
      </c>
      <c r="D25" s="35" t="s">
        <v>13</v>
      </c>
      <c r="E25" s="9"/>
      <c r="F25" s="9"/>
      <c r="G25" s="89"/>
      <c r="H25" s="89"/>
      <c r="I25" s="9"/>
      <c r="J25" s="9"/>
      <c r="K25" s="9"/>
      <c r="L25" s="9"/>
      <c r="M25" s="9"/>
      <c r="N25" s="9"/>
      <c r="O25" s="9"/>
      <c r="P25" s="9"/>
      <c r="Q25" s="9"/>
      <c r="R25" s="9"/>
    </row>
    <row r="26" spans="1:18" s="6" customFormat="1" ht="15" x14ac:dyDescent="0.25">
      <c r="A26" s="80"/>
      <c r="B26" s="33" t="s">
        <v>165</v>
      </c>
      <c r="C26" s="34"/>
      <c r="D26" s="35"/>
      <c r="E26" s="9">
        <v>0</v>
      </c>
      <c r="F26" s="9">
        <f>E26*C25</f>
        <v>0</v>
      </c>
      <c r="G26" s="89">
        <v>0</v>
      </c>
      <c r="H26" s="89">
        <f>G26*C25</f>
        <v>0</v>
      </c>
      <c r="I26" s="9"/>
      <c r="J26" s="9">
        <f>I26*G25</f>
        <v>0</v>
      </c>
      <c r="K26" s="9"/>
      <c r="L26" s="9">
        <f>K26*I25</f>
        <v>0</v>
      </c>
      <c r="M26" s="9"/>
      <c r="N26" s="9">
        <f>M26*K25</f>
        <v>0</v>
      </c>
      <c r="O26" s="9"/>
      <c r="P26" s="9">
        <f>O26*M25</f>
        <v>0</v>
      </c>
      <c r="Q26" s="9"/>
      <c r="R26" s="9">
        <f>Q26*O25</f>
        <v>0</v>
      </c>
    </row>
    <row r="27" spans="1:18" s="6" customFormat="1" ht="15" x14ac:dyDescent="0.25">
      <c r="A27" s="80"/>
      <c r="B27" s="33" t="s">
        <v>166</v>
      </c>
      <c r="C27" s="34"/>
      <c r="D27" s="35"/>
      <c r="E27" s="9">
        <v>100000</v>
      </c>
      <c r="F27" s="9">
        <f>E27*C25</f>
        <v>100000</v>
      </c>
      <c r="G27" s="89">
        <v>225000</v>
      </c>
      <c r="H27" s="89">
        <f>G27*C25</f>
        <v>225000</v>
      </c>
      <c r="I27" s="9"/>
      <c r="J27" s="9">
        <f>I27*G25</f>
        <v>0</v>
      </c>
      <c r="K27" s="9"/>
      <c r="L27" s="9">
        <f>K27*I25</f>
        <v>0</v>
      </c>
      <c r="M27" s="9"/>
      <c r="N27" s="9">
        <f>M27*K25</f>
        <v>0</v>
      </c>
      <c r="O27" s="9"/>
      <c r="P27" s="9">
        <f>O27*M25</f>
        <v>0</v>
      </c>
      <c r="Q27" s="9"/>
      <c r="R27" s="9">
        <f>Q27*O25</f>
        <v>0</v>
      </c>
    </row>
    <row r="28" spans="1:18" s="6" customFormat="1" ht="15" x14ac:dyDescent="0.25">
      <c r="A28" s="80"/>
      <c r="B28" s="33"/>
      <c r="C28" s="34"/>
      <c r="D28" s="35"/>
      <c r="E28" s="9"/>
      <c r="F28" s="9"/>
      <c r="G28" s="89"/>
      <c r="H28" s="89"/>
      <c r="I28" s="9"/>
      <c r="J28" s="9"/>
      <c r="K28" s="9"/>
      <c r="L28" s="9"/>
      <c r="M28" s="9"/>
      <c r="N28" s="9"/>
      <c r="O28" s="9"/>
      <c r="P28" s="9"/>
      <c r="Q28" s="9"/>
      <c r="R28" s="9"/>
    </row>
    <row r="29" spans="1:18" s="6" customFormat="1" ht="24.95" customHeight="1" x14ac:dyDescent="0.25">
      <c r="A29" s="36">
        <v>6</v>
      </c>
      <c r="B29" s="44" t="s">
        <v>93</v>
      </c>
      <c r="C29" s="34"/>
      <c r="D29" s="35"/>
      <c r="E29" s="9"/>
      <c r="F29" s="9"/>
      <c r="G29" s="89"/>
      <c r="H29" s="89"/>
      <c r="I29" s="9"/>
      <c r="J29" s="9"/>
      <c r="K29" s="9"/>
      <c r="L29" s="9"/>
      <c r="M29" s="9"/>
      <c r="N29" s="9"/>
      <c r="O29" s="9"/>
      <c r="P29" s="9"/>
      <c r="Q29" s="9"/>
      <c r="R29" s="9"/>
    </row>
    <row r="30" spans="1:18" s="6" customFormat="1" ht="57" x14ac:dyDescent="0.25">
      <c r="A30" s="39"/>
      <c r="B30" s="43" t="s">
        <v>122</v>
      </c>
      <c r="C30" s="34">
        <v>42</v>
      </c>
      <c r="D30" s="39" t="s">
        <v>7</v>
      </c>
      <c r="E30" s="9"/>
      <c r="F30" s="9"/>
      <c r="G30" s="89"/>
      <c r="H30" s="89"/>
      <c r="I30" s="9"/>
      <c r="J30" s="9"/>
      <c r="K30" s="9"/>
      <c r="L30" s="9"/>
      <c r="M30" s="9"/>
      <c r="N30" s="9"/>
      <c r="O30" s="9"/>
      <c r="P30" s="9"/>
      <c r="Q30" s="9"/>
      <c r="R30" s="9"/>
    </row>
    <row r="31" spans="1:18" s="6" customFormat="1" ht="15" x14ac:dyDescent="0.25">
      <c r="A31" s="80"/>
      <c r="B31" s="33" t="s">
        <v>165</v>
      </c>
      <c r="C31" s="34"/>
      <c r="D31" s="35"/>
      <c r="E31" s="9">
        <v>0</v>
      </c>
      <c r="F31" s="9">
        <f>E31*C30</f>
        <v>0</v>
      </c>
      <c r="G31" s="89">
        <v>0</v>
      </c>
      <c r="H31" s="89">
        <f>G31*C30</f>
        <v>0</v>
      </c>
      <c r="I31" s="9"/>
      <c r="J31" s="9">
        <f>I31*G30</f>
        <v>0</v>
      </c>
      <c r="K31" s="9"/>
      <c r="L31" s="9">
        <f>K31*I30</f>
        <v>0</v>
      </c>
      <c r="M31" s="9"/>
      <c r="N31" s="9">
        <f>M31*K30</f>
        <v>0</v>
      </c>
      <c r="O31" s="9"/>
      <c r="P31" s="9">
        <f>O31*M30</f>
        <v>0</v>
      </c>
      <c r="Q31" s="9"/>
      <c r="R31" s="9">
        <f>Q31*O30</f>
        <v>0</v>
      </c>
    </row>
    <row r="32" spans="1:18" s="6" customFormat="1" ht="15" x14ac:dyDescent="0.25">
      <c r="A32" s="80"/>
      <c r="B32" s="33" t="s">
        <v>166</v>
      </c>
      <c r="C32" s="34"/>
      <c r="D32" s="35"/>
      <c r="E32" s="9">
        <v>1500</v>
      </c>
      <c r="F32" s="9">
        <f>E32*C30</f>
        <v>63000</v>
      </c>
      <c r="G32" s="89">
        <v>4500</v>
      </c>
      <c r="H32" s="89">
        <f>G32*C30</f>
        <v>189000</v>
      </c>
      <c r="I32" s="9"/>
      <c r="J32" s="9">
        <f>I32*G30</f>
        <v>0</v>
      </c>
      <c r="K32" s="9"/>
      <c r="L32" s="9">
        <f>K32*I30</f>
        <v>0</v>
      </c>
      <c r="M32" s="9"/>
      <c r="N32" s="9">
        <f>M32*K30</f>
        <v>0</v>
      </c>
      <c r="O32" s="9"/>
      <c r="P32" s="9">
        <f>O32*M30</f>
        <v>0</v>
      </c>
      <c r="Q32" s="9"/>
      <c r="R32" s="9">
        <f>Q32*O30</f>
        <v>0</v>
      </c>
    </row>
    <row r="33" spans="1:18" s="6" customFormat="1" ht="15" x14ac:dyDescent="0.25">
      <c r="A33" s="80"/>
      <c r="B33" s="33"/>
      <c r="C33" s="34"/>
      <c r="D33" s="35"/>
      <c r="E33" s="9"/>
      <c r="F33" s="9"/>
      <c r="G33" s="89"/>
      <c r="H33" s="89"/>
      <c r="I33" s="9"/>
      <c r="J33" s="9"/>
      <c r="K33" s="9"/>
      <c r="L33" s="9"/>
      <c r="M33" s="9"/>
      <c r="N33" s="9"/>
      <c r="O33" s="9"/>
      <c r="P33" s="9"/>
      <c r="Q33" s="9"/>
      <c r="R33" s="9"/>
    </row>
    <row r="34" spans="1:18" s="6" customFormat="1" ht="24.95" customHeight="1" x14ac:dyDescent="0.25">
      <c r="A34" s="36">
        <v>7</v>
      </c>
      <c r="B34" s="45" t="s">
        <v>123</v>
      </c>
      <c r="C34" s="46"/>
      <c r="D34" s="36"/>
      <c r="E34" s="12"/>
      <c r="F34" s="12"/>
      <c r="G34" s="90"/>
      <c r="H34" s="90"/>
      <c r="I34" s="12"/>
      <c r="J34" s="12"/>
      <c r="K34" s="12"/>
      <c r="L34" s="12"/>
      <c r="M34" s="12"/>
      <c r="N34" s="12"/>
      <c r="O34" s="12"/>
      <c r="P34" s="12"/>
      <c r="Q34" s="12"/>
      <c r="R34" s="12"/>
    </row>
    <row r="35" spans="1:18" s="6" customFormat="1" ht="28.5" x14ac:dyDescent="0.25">
      <c r="A35" s="39" t="s">
        <v>9</v>
      </c>
      <c r="B35" s="37" t="s">
        <v>143</v>
      </c>
      <c r="C35" s="47">
        <v>3</v>
      </c>
      <c r="D35" s="39" t="s">
        <v>7</v>
      </c>
      <c r="E35" s="9"/>
      <c r="F35" s="9"/>
      <c r="G35" s="89"/>
      <c r="H35" s="89"/>
      <c r="I35" s="9"/>
      <c r="J35" s="9"/>
      <c r="K35" s="9"/>
      <c r="L35" s="9"/>
      <c r="M35" s="9"/>
      <c r="N35" s="9"/>
      <c r="O35" s="9"/>
      <c r="P35" s="9"/>
      <c r="Q35" s="9"/>
      <c r="R35" s="9"/>
    </row>
    <row r="36" spans="1:18" s="6" customFormat="1" ht="15" x14ac:dyDescent="0.25">
      <c r="A36" s="80"/>
      <c r="B36" s="33" t="s">
        <v>165</v>
      </c>
      <c r="C36" s="34"/>
      <c r="D36" s="35"/>
      <c r="E36" s="9">
        <v>0</v>
      </c>
      <c r="F36" s="9">
        <f>E36*C35</f>
        <v>0</v>
      </c>
      <c r="G36" s="89">
        <v>0</v>
      </c>
      <c r="H36" s="89">
        <f>G36*C35</f>
        <v>0</v>
      </c>
      <c r="I36" s="9"/>
      <c r="J36" s="9">
        <f>I36*G35</f>
        <v>0</v>
      </c>
      <c r="K36" s="9"/>
      <c r="L36" s="9">
        <f>K36*I35</f>
        <v>0</v>
      </c>
      <c r="M36" s="9"/>
      <c r="N36" s="9">
        <f>M36*K35</f>
        <v>0</v>
      </c>
      <c r="O36" s="9"/>
      <c r="P36" s="9">
        <f>O36*M35</f>
        <v>0</v>
      </c>
      <c r="Q36" s="9"/>
      <c r="R36" s="9">
        <f>Q36*O35</f>
        <v>0</v>
      </c>
    </row>
    <row r="37" spans="1:18" s="6" customFormat="1" ht="15" x14ac:dyDescent="0.25">
      <c r="A37" s="80"/>
      <c r="B37" s="33" t="s">
        <v>166</v>
      </c>
      <c r="C37" s="34"/>
      <c r="D37" s="35"/>
      <c r="E37" s="9">
        <v>25000</v>
      </c>
      <c r="F37" s="9">
        <f>E37*C35</f>
        <v>75000</v>
      </c>
      <c r="G37" s="89">
        <v>60000</v>
      </c>
      <c r="H37" s="89">
        <f>G37*C35</f>
        <v>180000</v>
      </c>
      <c r="I37" s="9"/>
      <c r="J37" s="9">
        <f>I37*G35</f>
        <v>0</v>
      </c>
      <c r="K37" s="9"/>
      <c r="L37" s="9">
        <f>K37*I35</f>
        <v>0</v>
      </c>
      <c r="M37" s="9"/>
      <c r="N37" s="9">
        <f>M37*K35</f>
        <v>0</v>
      </c>
      <c r="O37" s="9"/>
      <c r="P37" s="9">
        <f>O37*M35</f>
        <v>0</v>
      </c>
      <c r="Q37" s="9"/>
      <c r="R37" s="9">
        <f>Q37*O35</f>
        <v>0</v>
      </c>
    </row>
    <row r="38" spans="1:18" s="6" customFormat="1" ht="15" x14ac:dyDescent="0.25">
      <c r="A38" s="80"/>
      <c r="B38" s="33"/>
      <c r="C38" s="34"/>
      <c r="D38" s="35"/>
      <c r="E38" s="9"/>
      <c r="F38" s="9"/>
      <c r="G38" s="89"/>
      <c r="H38" s="89"/>
      <c r="I38" s="9"/>
      <c r="J38" s="9"/>
      <c r="K38" s="9"/>
      <c r="L38" s="9"/>
      <c r="M38" s="9"/>
      <c r="N38" s="9"/>
      <c r="O38" s="9"/>
      <c r="P38" s="9"/>
      <c r="Q38" s="9"/>
      <c r="R38" s="9"/>
    </row>
    <row r="39" spans="1:18" s="6" customFormat="1" ht="24.95" customHeight="1" x14ac:dyDescent="0.25">
      <c r="A39" s="36">
        <v>8</v>
      </c>
      <c r="B39" s="45" t="s">
        <v>124</v>
      </c>
      <c r="C39" s="46"/>
      <c r="D39" s="36"/>
      <c r="E39" s="12"/>
      <c r="F39" s="12"/>
      <c r="G39" s="90"/>
      <c r="H39" s="90"/>
      <c r="I39" s="12"/>
      <c r="J39" s="12"/>
      <c r="K39" s="12"/>
      <c r="L39" s="12"/>
      <c r="M39" s="12"/>
      <c r="N39" s="12"/>
      <c r="O39" s="12"/>
      <c r="P39" s="12"/>
      <c r="Q39" s="12"/>
      <c r="R39" s="12"/>
    </row>
    <row r="40" spans="1:18" s="6" customFormat="1" ht="28.5" x14ac:dyDescent="0.25">
      <c r="A40" s="39" t="s">
        <v>9</v>
      </c>
      <c r="B40" s="37" t="s">
        <v>144</v>
      </c>
      <c r="C40" s="47">
        <v>4</v>
      </c>
      <c r="D40" s="39" t="s">
        <v>7</v>
      </c>
      <c r="E40" s="9"/>
      <c r="F40" s="9"/>
      <c r="G40" s="89"/>
      <c r="H40" s="89"/>
      <c r="I40" s="9"/>
      <c r="J40" s="9"/>
      <c r="K40" s="9"/>
      <c r="L40" s="9"/>
      <c r="M40" s="9"/>
      <c r="N40" s="9"/>
      <c r="O40" s="9"/>
      <c r="P40" s="9"/>
      <c r="Q40" s="9"/>
      <c r="R40" s="9"/>
    </row>
    <row r="41" spans="1:18" s="6" customFormat="1" ht="15" x14ac:dyDescent="0.25">
      <c r="A41" s="80"/>
      <c r="B41" s="33" t="s">
        <v>165</v>
      </c>
      <c r="C41" s="34"/>
      <c r="D41" s="35"/>
      <c r="E41" s="9">
        <v>0</v>
      </c>
      <c r="F41" s="9">
        <f>E41*C40</f>
        <v>0</v>
      </c>
      <c r="G41" s="89"/>
      <c r="H41" s="89">
        <f>G41*C40</f>
        <v>0</v>
      </c>
      <c r="I41" s="9"/>
      <c r="J41" s="9">
        <f>I41*G40</f>
        <v>0</v>
      </c>
      <c r="K41" s="9"/>
      <c r="L41" s="9">
        <f>K41*I40</f>
        <v>0</v>
      </c>
      <c r="M41" s="9"/>
      <c r="N41" s="9">
        <f>M41*K40</f>
        <v>0</v>
      </c>
      <c r="O41" s="9"/>
      <c r="P41" s="9">
        <f>O41*M40</f>
        <v>0</v>
      </c>
      <c r="Q41" s="9"/>
      <c r="R41" s="9">
        <f>Q41*O40</f>
        <v>0</v>
      </c>
    </row>
    <row r="42" spans="1:18" s="6" customFormat="1" ht="15" x14ac:dyDescent="0.25">
      <c r="A42" s="80"/>
      <c r="B42" s="33" t="s">
        <v>166</v>
      </c>
      <c r="C42" s="34"/>
      <c r="D42" s="35"/>
      <c r="E42" s="9">
        <v>8000</v>
      </c>
      <c r="F42" s="9">
        <f>E42*C40</f>
        <v>32000</v>
      </c>
      <c r="G42" s="89">
        <v>22500</v>
      </c>
      <c r="H42" s="89">
        <f>G42*C40</f>
        <v>90000</v>
      </c>
      <c r="I42" s="9"/>
      <c r="J42" s="9">
        <f>I42*G40</f>
        <v>0</v>
      </c>
      <c r="K42" s="9"/>
      <c r="L42" s="9">
        <f>K42*I40</f>
        <v>0</v>
      </c>
      <c r="M42" s="9"/>
      <c r="N42" s="9">
        <f>M42*K40</f>
        <v>0</v>
      </c>
      <c r="O42" s="9"/>
      <c r="P42" s="9">
        <f>O42*M40</f>
        <v>0</v>
      </c>
      <c r="Q42" s="9"/>
      <c r="R42" s="9">
        <f>Q42*O40</f>
        <v>0</v>
      </c>
    </row>
    <row r="43" spans="1:18" s="6" customFormat="1" ht="15" x14ac:dyDescent="0.25">
      <c r="A43" s="80"/>
      <c r="B43" s="33"/>
      <c r="C43" s="34"/>
      <c r="D43" s="35"/>
      <c r="E43" s="9"/>
      <c r="F43" s="9"/>
      <c r="G43" s="89"/>
      <c r="H43" s="89"/>
      <c r="I43" s="9"/>
      <c r="J43" s="9"/>
      <c r="K43" s="9"/>
      <c r="L43" s="9"/>
      <c r="M43" s="9"/>
      <c r="N43" s="9"/>
      <c r="O43" s="9"/>
      <c r="P43" s="9"/>
      <c r="Q43" s="9"/>
      <c r="R43" s="9"/>
    </row>
    <row r="44" spans="1:18" s="6" customFormat="1" ht="25.5" customHeight="1" x14ac:dyDescent="0.25">
      <c r="A44" s="132" t="s">
        <v>125</v>
      </c>
      <c r="B44" s="132"/>
      <c r="C44" s="132"/>
      <c r="D44" s="132"/>
      <c r="E44" s="13"/>
      <c r="F44" s="13"/>
      <c r="G44" s="89"/>
      <c r="H44" s="89"/>
      <c r="I44" s="13"/>
      <c r="J44" s="13"/>
      <c r="K44" s="13"/>
      <c r="L44" s="13"/>
      <c r="M44" s="13"/>
      <c r="N44" s="13"/>
      <c r="O44" s="13"/>
      <c r="P44" s="13"/>
      <c r="Q44" s="13"/>
      <c r="R44" s="13"/>
    </row>
    <row r="45" spans="1:18" s="6" customFormat="1" ht="30" customHeight="1" x14ac:dyDescent="0.25">
      <c r="A45" s="137" t="s">
        <v>141</v>
      </c>
      <c r="B45" s="137"/>
      <c r="C45" s="137"/>
      <c r="D45" s="137"/>
      <c r="E45" s="137"/>
      <c r="F45" s="137"/>
      <c r="G45" s="137"/>
      <c r="H45" s="137"/>
      <c r="I45" s="137"/>
      <c r="J45" s="137"/>
      <c r="K45" s="137"/>
      <c r="L45" s="137"/>
      <c r="M45" s="137"/>
      <c r="N45" s="137"/>
      <c r="O45" s="137"/>
      <c r="P45" s="137"/>
      <c r="Q45" s="137"/>
      <c r="R45" s="137"/>
    </row>
    <row r="46" spans="1:18" ht="24.95" customHeight="1" x14ac:dyDescent="0.25">
      <c r="A46" s="81">
        <v>230010</v>
      </c>
      <c r="B46" s="136" t="s">
        <v>15</v>
      </c>
      <c r="C46" s="136"/>
      <c r="D46" s="136"/>
      <c r="E46" s="136"/>
      <c r="F46" s="136"/>
      <c r="G46" s="136"/>
      <c r="H46" s="136"/>
      <c r="I46" s="136"/>
      <c r="J46" s="136"/>
      <c r="K46" s="136"/>
      <c r="L46" s="136"/>
      <c r="M46" s="136"/>
      <c r="N46" s="136"/>
      <c r="O46" s="136"/>
      <c r="P46" s="136"/>
      <c r="Q46" s="136"/>
      <c r="R46" s="136"/>
    </row>
    <row r="47" spans="1:18" ht="57" x14ac:dyDescent="0.25">
      <c r="A47" s="48" t="s">
        <v>9</v>
      </c>
      <c r="B47" s="33" t="s">
        <v>16</v>
      </c>
      <c r="C47" s="34">
        <v>1</v>
      </c>
      <c r="D47" s="35" t="s">
        <v>13</v>
      </c>
      <c r="E47" s="9"/>
      <c r="F47" s="9"/>
      <c r="G47" s="89"/>
      <c r="H47" s="89"/>
      <c r="I47" s="9"/>
      <c r="J47" s="9"/>
      <c r="K47" s="9"/>
      <c r="L47" s="9"/>
      <c r="M47" s="9"/>
      <c r="N47" s="9"/>
      <c r="O47" s="9"/>
      <c r="P47" s="9"/>
      <c r="Q47" s="9"/>
      <c r="R47" s="9"/>
    </row>
    <row r="48" spans="1:18" s="6" customFormat="1" ht="15" x14ac:dyDescent="0.25">
      <c r="A48" s="80"/>
      <c r="B48" s="33" t="s">
        <v>165</v>
      </c>
      <c r="C48" s="34"/>
      <c r="D48" s="35"/>
      <c r="E48" s="9">
        <v>0</v>
      </c>
      <c r="F48" s="9">
        <f>E48*C47</f>
        <v>0</v>
      </c>
      <c r="G48" s="89"/>
      <c r="H48" s="89">
        <f>G48*C47</f>
        <v>0</v>
      </c>
      <c r="I48" s="9"/>
      <c r="J48" s="9"/>
      <c r="K48" s="9"/>
      <c r="L48" s="9"/>
      <c r="M48" s="9"/>
      <c r="N48" s="9"/>
      <c r="O48" s="9"/>
      <c r="P48" s="9"/>
      <c r="Q48" s="9"/>
      <c r="R48" s="9"/>
    </row>
    <row r="49" spans="1:18" s="6" customFormat="1" ht="15" x14ac:dyDescent="0.25">
      <c r="A49" s="80"/>
      <c r="B49" s="33" t="s">
        <v>166</v>
      </c>
      <c r="C49" s="34"/>
      <c r="D49" s="35"/>
      <c r="E49" s="9">
        <v>30000</v>
      </c>
      <c r="F49" s="9">
        <f>E49*C47</f>
        <v>30000</v>
      </c>
      <c r="G49" s="89">
        <v>45000</v>
      </c>
      <c r="H49" s="89">
        <f>G49*C47</f>
        <v>45000</v>
      </c>
      <c r="I49" s="9"/>
      <c r="J49" s="9"/>
      <c r="K49" s="9"/>
      <c r="L49" s="9"/>
      <c r="M49" s="9"/>
      <c r="N49" s="9"/>
      <c r="O49" s="9"/>
      <c r="P49" s="9"/>
      <c r="Q49" s="9"/>
      <c r="R49" s="9"/>
    </row>
    <row r="50" spans="1:18" s="6" customFormat="1" ht="15" x14ac:dyDescent="0.25">
      <c r="A50" s="80"/>
      <c r="B50" s="33"/>
      <c r="C50" s="34"/>
      <c r="D50" s="35"/>
      <c r="E50" s="9"/>
      <c r="F50" s="9"/>
      <c r="G50" s="89"/>
      <c r="H50" s="89"/>
      <c r="I50" s="9"/>
      <c r="J50" s="9"/>
      <c r="K50" s="9"/>
      <c r="L50" s="9"/>
      <c r="M50" s="9"/>
      <c r="N50" s="9"/>
      <c r="O50" s="9"/>
      <c r="P50" s="9"/>
      <c r="Q50" s="9"/>
      <c r="R50" s="9"/>
    </row>
    <row r="51" spans="1:18" ht="57" x14ac:dyDescent="0.25">
      <c r="A51" s="48" t="s">
        <v>10</v>
      </c>
      <c r="B51" s="33" t="s">
        <v>17</v>
      </c>
      <c r="C51" s="34">
        <v>1</v>
      </c>
      <c r="D51" s="35" t="s">
        <v>13</v>
      </c>
      <c r="E51" s="9"/>
      <c r="F51" s="9"/>
      <c r="G51" s="89"/>
      <c r="H51" s="89"/>
      <c r="I51" s="9"/>
      <c r="J51" s="9"/>
      <c r="K51" s="9"/>
      <c r="L51" s="9"/>
      <c r="M51" s="9"/>
      <c r="N51" s="9"/>
      <c r="O51" s="9"/>
      <c r="P51" s="9"/>
      <c r="Q51" s="9"/>
      <c r="R51" s="9"/>
    </row>
    <row r="52" spans="1:18" s="6" customFormat="1" ht="15" x14ac:dyDescent="0.25">
      <c r="A52" s="80"/>
      <c r="B52" s="33" t="s">
        <v>165</v>
      </c>
      <c r="C52" s="34"/>
      <c r="D52" s="35"/>
      <c r="E52" s="9">
        <v>0</v>
      </c>
      <c r="F52" s="9">
        <f>E52*C51</f>
        <v>0</v>
      </c>
      <c r="G52" s="89"/>
      <c r="H52" s="89"/>
      <c r="I52" s="9"/>
      <c r="J52" s="9"/>
      <c r="K52" s="9"/>
      <c r="L52" s="9"/>
      <c r="M52" s="9"/>
      <c r="N52" s="9"/>
      <c r="O52" s="9"/>
      <c r="P52" s="9"/>
      <c r="Q52" s="9"/>
      <c r="R52" s="9"/>
    </row>
    <row r="53" spans="1:18" s="6" customFormat="1" ht="15" x14ac:dyDescent="0.25">
      <c r="A53" s="80"/>
      <c r="B53" s="33" t="s">
        <v>166</v>
      </c>
      <c r="C53" s="34"/>
      <c r="D53" s="35"/>
      <c r="E53" s="9">
        <v>30000</v>
      </c>
      <c r="F53" s="9">
        <f>E53*C51</f>
        <v>30000</v>
      </c>
      <c r="G53" s="89">
        <v>27000</v>
      </c>
      <c r="H53" s="89">
        <f>G53*C52</f>
        <v>0</v>
      </c>
      <c r="I53" s="9"/>
      <c r="J53" s="9"/>
      <c r="K53" s="9"/>
      <c r="L53" s="9"/>
      <c r="M53" s="9"/>
      <c r="N53" s="9"/>
      <c r="O53" s="9"/>
      <c r="P53" s="9"/>
      <c r="Q53" s="9"/>
      <c r="R53" s="9"/>
    </row>
    <row r="54" spans="1:18" s="6" customFormat="1" ht="15" x14ac:dyDescent="0.25">
      <c r="A54" s="80"/>
      <c r="B54" s="33"/>
      <c r="C54" s="34"/>
      <c r="D54" s="35"/>
      <c r="E54" s="9"/>
      <c r="F54" s="9"/>
      <c r="G54" s="89"/>
      <c r="H54" s="89">
        <f>G54*C52</f>
        <v>0</v>
      </c>
      <c r="I54" s="9"/>
      <c r="J54" s="9"/>
      <c r="K54" s="9"/>
      <c r="L54" s="9"/>
      <c r="M54" s="9"/>
      <c r="N54" s="9"/>
      <c r="O54" s="9"/>
      <c r="P54" s="9"/>
      <c r="Q54" s="9"/>
      <c r="R54" s="9"/>
    </row>
    <row r="55" spans="1:18" ht="57" x14ac:dyDescent="0.25">
      <c r="A55" s="48" t="s">
        <v>11</v>
      </c>
      <c r="B55" s="33" t="s">
        <v>76</v>
      </c>
      <c r="C55" s="34">
        <v>1</v>
      </c>
      <c r="D55" s="35" t="s">
        <v>13</v>
      </c>
      <c r="E55" s="9"/>
      <c r="F55" s="9"/>
      <c r="G55" s="89"/>
      <c r="H55" s="89"/>
      <c r="I55" s="9"/>
      <c r="J55" s="9"/>
      <c r="K55" s="9"/>
      <c r="L55" s="9"/>
      <c r="M55" s="9"/>
      <c r="N55" s="9"/>
      <c r="O55" s="9"/>
      <c r="P55" s="9"/>
      <c r="Q55" s="9"/>
      <c r="R55" s="9"/>
    </row>
    <row r="56" spans="1:18" s="6" customFormat="1" ht="15" x14ac:dyDescent="0.25">
      <c r="A56" s="80"/>
      <c r="B56" s="33" t="s">
        <v>165</v>
      </c>
      <c r="C56" s="34"/>
      <c r="D56" s="35"/>
      <c r="E56" s="9">
        <v>0</v>
      </c>
      <c r="F56" s="9">
        <f>E56*C55</f>
        <v>0</v>
      </c>
      <c r="G56" s="89"/>
      <c r="H56" s="89"/>
      <c r="I56" s="9"/>
      <c r="J56" s="9"/>
      <c r="K56" s="9"/>
      <c r="L56" s="9"/>
      <c r="M56" s="9"/>
      <c r="N56" s="9"/>
      <c r="O56" s="9"/>
      <c r="P56" s="9"/>
      <c r="Q56" s="9"/>
      <c r="R56" s="9"/>
    </row>
    <row r="57" spans="1:18" s="6" customFormat="1" ht="15" x14ac:dyDescent="0.25">
      <c r="A57" s="80"/>
      <c r="B57" s="33" t="s">
        <v>166</v>
      </c>
      <c r="C57" s="34"/>
      <c r="D57" s="35"/>
      <c r="E57" s="9">
        <v>200000</v>
      </c>
      <c r="F57" s="9">
        <f>E57*C55</f>
        <v>200000</v>
      </c>
      <c r="G57" s="89">
        <v>270000</v>
      </c>
      <c r="H57" s="89">
        <f>G57*C56</f>
        <v>0</v>
      </c>
      <c r="I57" s="9"/>
      <c r="J57" s="9"/>
      <c r="K57" s="9"/>
      <c r="L57" s="9"/>
      <c r="M57" s="9"/>
      <c r="N57" s="9"/>
      <c r="O57" s="9"/>
      <c r="P57" s="9"/>
      <c r="Q57" s="9"/>
      <c r="R57" s="9"/>
    </row>
    <row r="58" spans="1:18" s="6" customFormat="1" ht="15" x14ac:dyDescent="0.25">
      <c r="A58" s="80"/>
      <c r="B58" s="33"/>
      <c r="C58" s="34"/>
      <c r="D58" s="35"/>
      <c r="E58" s="9"/>
      <c r="F58" s="9"/>
      <c r="G58" s="89"/>
      <c r="H58" s="89">
        <f>G58*C56</f>
        <v>0</v>
      </c>
      <c r="I58" s="9"/>
      <c r="J58" s="9"/>
      <c r="K58" s="9"/>
      <c r="L58" s="9"/>
      <c r="M58" s="9"/>
      <c r="N58" s="9"/>
      <c r="O58" s="9"/>
      <c r="P58" s="9"/>
      <c r="Q58" s="9"/>
      <c r="R58" s="9"/>
    </row>
    <row r="59" spans="1:18" ht="71.25" x14ac:dyDescent="0.25">
      <c r="A59" s="48" t="s">
        <v>74</v>
      </c>
      <c r="B59" s="33" t="s">
        <v>14</v>
      </c>
      <c r="C59" s="34">
        <v>1</v>
      </c>
      <c r="D59" s="35" t="s">
        <v>13</v>
      </c>
      <c r="E59" s="9"/>
      <c r="F59" s="9"/>
      <c r="G59" s="89"/>
      <c r="H59" s="89"/>
      <c r="I59" s="9"/>
      <c r="J59" s="9"/>
      <c r="K59" s="9"/>
      <c r="L59" s="9"/>
      <c r="M59" s="9"/>
      <c r="N59" s="9"/>
      <c r="O59" s="9"/>
      <c r="P59" s="9"/>
      <c r="Q59" s="9"/>
      <c r="R59" s="9"/>
    </row>
    <row r="60" spans="1:18" s="6" customFormat="1" ht="15" x14ac:dyDescent="0.25">
      <c r="A60" s="80"/>
      <c r="B60" s="33" t="s">
        <v>165</v>
      </c>
      <c r="C60" s="34"/>
      <c r="D60" s="35"/>
      <c r="E60" s="9">
        <v>300000</v>
      </c>
      <c r="F60" s="9">
        <f>E60*C59</f>
        <v>300000</v>
      </c>
      <c r="G60" s="89">
        <v>110000</v>
      </c>
      <c r="H60" s="89">
        <f>G60*C59</f>
        <v>110000</v>
      </c>
      <c r="I60" s="9"/>
      <c r="J60" s="9"/>
      <c r="K60" s="9"/>
      <c r="L60" s="9"/>
      <c r="M60" s="9"/>
      <c r="N60" s="9"/>
      <c r="O60" s="9"/>
      <c r="P60" s="9"/>
      <c r="Q60" s="9"/>
      <c r="R60" s="9"/>
    </row>
    <row r="61" spans="1:18" s="6" customFormat="1" ht="15" x14ac:dyDescent="0.25">
      <c r="A61" s="80"/>
      <c r="B61" s="33" t="s">
        <v>166</v>
      </c>
      <c r="C61" s="34"/>
      <c r="D61" s="35"/>
      <c r="E61" s="9">
        <v>75000</v>
      </c>
      <c r="F61" s="9">
        <f>E61*C59</f>
        <v>75000</v>
      </c>
      <c r="G61" s="89">
        <v>37500</v>
      </c>
      <c r="H61" s="89">
        <f>G61*C59</f>
        <v>37500</v>
      </c>
      <c r="I61" s="9"/>
      <c r="J61" s="9"/>
      <c r="K61" s="9"/>
      <c r="L61" s="9"/>
      <c r="M61" s="9"/>
      <c r="N61" s="9"/>
      <c r="O61" s="9"/>
      <c r="P61" s="9"/>
      <c r="Q61" s="9"/>
      <c r="R61" s="9"/>
    </row>
    <row r="62" spans="1:18" s="6" customFormat="1" ht="15" x14ac:dyDescent="0.25">
      <c r="A62" s="80"/>
      <c r="B62" s="33"/>
      <c r="C62" s="34"/>
      <c r="D62" s="35"/>
      <c r="E62" s="9"/>
      <c r="F62" s="9"/>
      <c r="G62" s="89"/>
      <c r="H62" s="89"/>
      <c r="I62" s="9"/>
      <c r="J62" s="9"/>
      <c r="K62" s="9"/>
      <c r="L62" s="9"/>
      <c r="M62" s="9"/>
      <c r="N62" s="9"/>
      <c r="O62" s="9"/>
      <c r="P62" s="9"/>
      <c r="Q62" s="9"/>
      <c r="R62" s="9"/>
    </row>
    <row r="63" spans="1:18" ht="185.25" x14ac:dyDescent="0.25">
      <c r="A63" s="35" t="s">
        <v>75</v>
      </c>
      <c r="B63" s="33" t="s">
        <v>12</v>
      </c>
      <c r="C63" s="34"/>
      <c r="D63" s="35"/>
      <c r="E63" s="9"/>
      <c r="F63" s="9"/>
      <c r="G63" s="89"/>
      <c r="H63" s="89"/>
      <c r="I63" s="9"/>
      <c r="J63" s="9"/>
      <c r="K63" s="9"/>
      <c r="L63" s="9"/>
      <c r="M63" s="9"/>
      <c r="N63" s="9"/>
      <c r="O63" s="9"/>
      <c r="P63" s="9"/>
      <c r="Q63" s="9"/>
      <c r="R63" s="9"/>
    </row>
    <row r="64" spans="1:18" ht="15" x14ac:dyDescent="0.25">
      <c r="A64" s="48" t="s">
        <v>176</v>
      </c>
      <c r="B64" s="87" t="s">
        <v>175</v>
      </c>
      <c r="C64" s="34">
        <v>47</v>
      </c>
      <c r="D64" s="35" t="s">
        <v>7</v>
      </c>
      <c r="E64" s="9"/>
      <c r="F64" s="9"/>
      <c r="G64" s="89"/>
      <c r="H64" s="89"/>
      <c r="I64" s="9"/>
      <c r="J64" s="9"/>
      <c r="K64" s="9"/>
      <c r="L64" s="9"/>
      <c r="M64" s="9"/>
      <c r="N64" s="9"/>
      <c r="O64" s="9"/>
      <c r="P64" s="9"/>
      <c r="Q64" s="9"/>
      <c r="R64" s="9"/>
    </row>
    <row r="65" spans="1:18" s="6" customFormat="1" ht="15" x14ac:dyDescent="0.25">
      <c r="A65" s="86"/>
      <c r="B65" s="33" t="s">
        <v>165</v>
      </c>
      <c r="C65" s="34"/>
      <c r="D65" s="35"/>
      <c r="E65" s="9">
        <v>4000</v>
      </c>
      <c r="F65" s="9">
        <f>E65*C64</f>
        <v>188000</v>
      </c>
      <c r="G65" s="89">
        <v>110000</v>
      </c>
      <c r="H65" s="89">
        <f>G65*C64</f>
        <v>5170000</v>
      </c>
      <c r="I65" s="9"/>
      <c r="J65" s="9"/>
      <c r="K65" s="9"/>
      <c r="L65" s="9"/>
      <c r="M65" s="9"/>
      <c r="N65" s="9"/>
      <c r="O65" s="9"/>
      <c r="P65" s="9"/>
      <c r="Q65" s="9"/>
      <c r="R65" s="9"/>
    </row>
    <row r="66" spans="1:18" s="6" customFormat="1" ht="15" x14ac:dyDescent="0.25">
      <c r="A66" s="86"/>
      <c r="B66" s="33" t="s">
        <v>166</v>
      </c>
      <c r="C66" s="34"/>
      <c r="D66" s="35"/>
      <c r="E66" s="9"/>
      <c r="F66" s="9">
        <f>E66*C64</f>
        <v>0</v>
      </c>
      <c r="G66" s="89">
        <v>37500</v>
      </c>
      <c r="H66" s="89">
        <f>G66*C64</f>
        <v>1762500</v>
      </c>
      <c r="I66" s="9"/>
      <c r="J66" s="9"/>
      <c r="K66" s="9"/>
      <c r="L66" s="9"/>
      <c r="M66" s="9"/>
      <c r="N66" s="9"/>
      <c r="O66" s="9"/>
      <c r="P66" s="9"/>
      <c r="Q66" s="9"/>
      <c r="R66" s="9"/>
    </row>
    <row r="67" spans="1:18" ht="15" x14ac:dyDescent="0.25">
      <c r="A67" s="48" t="s">
        <v>176</v>
      </c>
      <c r="B67" s="87" t="s">
        <v>162</v>
      </c>
      <c r="C67" s="34">
        <v>1</v>
      </c>
      <c r="D67" s="35" t="s">
        <v>13</v>
      </c>
      <c r="E67" s="9"/>
      <c r="F67" s="9"/>
      <c r="G67" s="89"/>
      <c r="H67" s="89"/>
      <c r="I67" s="9"/>
      <c r="J67" s="9"/>
      <c r="K67" s="9"/>
      <c r="L67" s="9"/>
      <c r="M67" s="9"/>
      <c r="N67" s="9"/>
      <c r="O67" s="9"/>
      <c r="P67" s="9"/>
      <c r="Q67" s="9"/>
      <c r="R67" s="9"/>
    </row>
    <row r="68" spans="1:18" s="6" customFormat="1" ht="15" x14ac:dyDescent="0.25">
      <c r="A68" s="86"/>
      <c r="B68" s="33" t="s">
        <v>165</v>
      </c>
      <c r="C68" s="34"/>
      <c r="D68" s="35"/>
      <c r="E68" s="9">
        <v>150000</v>
      </c>
      <c r="F68" s="9">
        <f>E68*C67</f>
        <v>150000</v>
      </c>
      <c r="G68" s="89">
        <v>110000</v>
      </c>
      <c r="H68" s="89">
        <f>G68*C67</f>
        <v>110000</v>
      </c>
      <c r="I68" s="9"/>
      <c r="J68" s="9"/>
      <c r="K68" s="9"/>
      <c r="L68" s="9"/>
      <c r="M68" s="9"/>
      <c r="N68" s="9"/>
      <c r="O68" s="9"/>
      <c r="P68" s="9"/>
      <c r="Q68" s="9"/>
      <c r="R68" s="9"/>
    </row>
    <row r="69" spans="1:18" s="6" customFormat="1" ht="15" x14ac:dyDescent="0.25">
      <c r="A69" s="86"/>
      <c r="B69" s="33" t="s">
        <v>166</v>
      </c>
      <c r="C69" s="34"/>
      <c r="D69" s="35"/>
      <c r="E69" s="9"/>
      <c r="F69" s="9">
        <f>E69*C67</f>
        <v>0</v>
      </c>
      <c r="G69" s="89">
        <v>37500</v>
      </c>
      <c r="H69" s="89">
        <f>G69*C67</f>
        <v>37500</v>
      </c>
      <c r="I69" s="9"/>
      <c r="J69" s="9"/>
      <c r="K69" s="9"/>
      <c r="L69" s="9"/>
      <c r="M69" s="9"/>
      <c r="N69" s="9"/>
      <c r="O69" s="9"/>
      <c r="P69" s="9"/>
      <c r="Q69" s="9"/>
      <c r="R69" s="9"/>
    </row>
    <row r="70" spans="1:18" ht="24.95" customHeight="1" x14ac:dyDescent="0.25">
      <c r="A70" s="48"/>
      <c r="B70" s="33"/>
      <c r="C70" s="34"/>
      <c r="D70" s="35"/>
      <c r="E70" s="9"/>
      <c r="F70" s="9"/>
      <c r="G70" s="89"/>
      <c r="H70" s="89"/>
      <c r="I70" s="9"/>
      <c r="J70" s="9"/>
      <c r="K70" s="9"/>
      <c r="L70" s="9"/>
      <c r="M70" s="9"/>
      <c r="N70" s="9"/>
      <c r="O70" s="9"/>
      <c r="P70" s="9"/>
      <c r="Q70" s="9"/>
      <c r="R70" s="9"/>
    </row>
    <row r="71" spans="1:18" ht="24.95" customHeight="1" x14ac:dyDescent="0.25">
      <c r="A71" s="81">
        <v>230100</v>
      </c>
      <c r="B71" s="136" t="s">
        <v>18</v>
      </c>
      <c r="C71" s="136"/>
      <c r="D71" s="136"/>
      <c r="E71" s="136"/>
      <c r="F71" s="136"/>
      <c r="G71" s="136"/>
      <c r="H71" s="136"/>
      <c r="I71" s="136"/>
      <c r="J71" s="136"/>
      <c r="K71" s="136"/>
      <c r="L71" s="136"/>
      <c r="M71" s="136"/>
      <c r="N71" s="136"/>
      <c r="O71" s="136"/>
      <c r="P71" s="136"/>
      <c r="Q71" s="136"/>
      <c r="R71" s="136"/>
    </row>
    <row r="72" spans="1:18" ht="28.5" x14ac:dyDescent="0.25">
      <c r="A72" s="49">
        <v>230113</v>
      </c>
      <c r="B72" s="33" t="s">
        <v>18</v>
      </c>
      <c r="C72" s="34"/>
      <c r="D72" s="35"/>
      <c r="E72" s="9"/>
      <c r="F72" s="9"/>
      <c r="G72" s="89"/>
      <c r="H72" s="89"/>
      <c r="I72" s="9"/>
      <c r="J72" s="9"/>
      <c r="K72" s="9"/>
      <c r="L72" s="9"/>
      <c r="M72" s="9"/>
      <c r="N72" s="9"/>
      <c r="O72" s="9"/>
      <c r="P72" s="9"/>
      <c r="Q72" s="9"/>
      <c r="R72" s="9"/>
    </row>
    <row r="73" spans="1:18" ht="35.1" customHeight="1" x14ac:dyDescent="0.25">
      <c r="A73" s="48" t="s">
        <v>9</v>
      </c>
      <c r="B73" s="33" t="s">
        <v>57</v>
      </c>
      <c r="C73" s="34">
        <v>1</v>
      </c>
      <c r="D73" s="35" t="s">
        <v>13</v>
      </c>
      <c r="E73" s="9"/>
      <c r="F73" s="9"/>
      <c r="G73" s="89"/>
      <c r="H73" s="89"/>
      <c r="I73" s="9"/>
      <c r="J73" s="9"/>
      <c r="K73" s="9"/>
      <c r="L73" s="9"/>
      <c r="M73" s="9"/>
      <c r="N73" s="9"/>
      <c r="O73" s="9"/>
      <c r="P73" s="9"/>
      <c r="Q73" s="9"/>
      <c r="R73" s="9"/>
    </row>
    <row r="74" spans="1:18" s="6" customFormat="1" ht="15" x14ac:dyDescent="0.25">
      <c r="A74" s="80"/>
      <c r="B74" s="33" t="s">
        <v>165</v>
      </c>
      <c r="C74" s="34"/>
      <c r="D74" s="35"/>
      <c r="E74" s="9"/>
      <c r="F74" s="9">
        <f>E74*C73</f>
        <v>0</v>
      </c>
      <c r="G74" s="89"/>
      <c r="H74" s="89">
        <f>G74*C73</f>
        <v>0</v>
      </c>
      <c r="I74" s="9"/>
      <c r="J74" s="9"/>
      <c r="K74" s="9"/>
      <c r="L74" s="9"/>
      <c r="M74" s="9"/>
      <c r="N74" s="9"/>
      <c r="O74" s="9"/>
      <c r="P74" s="9"/>
      <c r="Q74" s="9"/>
      <c r="R74" s="9"/>
    </row>
    <row r="75" spans="1:18" s="6" customFormat="1" ht="15" x14ac:dyDescent="0.25">
      <c r="A75" s="80"/>
      <c r="B75" s="33" t="s">
        <v>166</v>
      </c>
      <c r="C75" s="34"/>
      <c r="D75" s="35"/>
      <c r="E75" s="9">
        <v>90000</v>
      </c>
      <c r="F75" s="9">
        <f>E75*C73</f>
        <v>90000</v>
      </c>
      <c r="G75" s="89">
        <v>90000</v>
      </c>
      <c r="H75" s="89">
        <f>G75*C73</f>
        <v>90000</v>
      </c>
      <c r="I75" s="9"/>
      <c r="J75" s="9"/>
      <c r="K75" s="9"/>
      <c r="L75" s="9"/>
      <c r="M75" s="9"/>
      <c r="N75" s="9"/>
      <c r="O75" s="9"/>
      <c r="P75" s="9"/>
      <c r="Q75" s="9"/>
      <c r="R75" s="9"/>
    </row>
    <row r="76" spans="1:18" s="6" customFormat="1" ht="15" x14ac:dyDescent="0.25">
      <c r="A76" s="80"/>
      <c r="B76" s="33"/>
      <c r="C76" s="34"/>
      <c r="D76" s="35"/>
      <c r="E76" s="9"/>
      <c r="F76" s="9"/>
      <c r="G76" s="89"/>
      <c r="H76" s="89"/>
      <c r="I76" s="9"/>
      <c r="J76" s="9"/>
      <c r="K76" s="9"/>
      <c r="L76" s="9"/>
      <c r="M76" s="9"/>
      <c r="N76" s="9"/>
      <c r="O76" s="9"/>
      <c r="P76" s="9"/>
      <c r="Q76" s="9"/>
      <c r="R76" s="9"/>
    </row>
    <row r="77" spans="1:18" ht="85.5" x14ac:dyDescent="0.25">
      <c r="A77" s="48" t="s">
        <v>10</v>
      </c>
      <c r="B77" s="33" t="s">
        <v>149</v>
      </c>
      <c r="C77" s="34">
        <v>1</v>
      </c>
      <c r="D77" s="35" t="s">
        <v>13</v>
      </c>
      <c r="E77" s="9"/>
      <c r="F77" s="9"/>
      <c r="G77" s="89"/>
      <c r="H77" s="89"/>
      <c r="I77" s="9"/>
      <c r="J77" s="9"/>
      <c r="K77" s="9"/>
      <c r="L77" s="9"/>
      <c r="M77" s="9"/>
      <c r="N77" s="9"/>
      <c r="O77" s="9"/>
      <c r="P77" s="9">
        <f t="shared" ref="P77" si="0">N77*K77</f>
        <v>0</v>
      </c>
      <c r="Q77" s="9">
        <f t="shared" ref="Q77" si="1">O77*M77</f>
        <v>0</v>
      </c>
      <c r="R77" s="9">
        <f t="shared" ref="R77" si="2">P77*M77</f>
        <v>0</v>
      </c>
    </row>
    <row r="78" spans="1:18" s="6" customFormat="1" ht="15" x14ac:dyDescent="0.25">
      <c r="A78" s="80"/>
      <c r="B78" s="33" t="s">
        <v>165</v>
      </c>
      <c r="C78" s="34"/>
      <c r="D78" s="35"/>
      <c r="E78" s="9"/>
      <c r="F78" s="9">
        <f>E78*C77</f>
        <v>0</v>
      </c>
      <c r="G78" s="89"/>
      <c r="H78" s="89">
        <f>G78*C77</f>
        <v>0</v>
      </c>
      <c r="I78" s="9"/>
      <c r="J78" s="9"/>
      <c r="K78" s="9"/>
      <c r="L78" s="9"/>
      <c r="M78" s="9"/>
      <c r="N78" s="9"/>
      <c r="O78" s="9"/>
      <c r="P78" s="9"/>
      <c r="Q78" s="9"/>
      <c r="R78" s="9"/>
    </row>
    <row r="79" spans="1:18" s="6" customFormat="1" ht="15" x14ac:dyDescent="0.25">
      <c r="A79" s="80"/>
      <c r="B79" s="33" t="s">
        <v>166</v>
      </c>
      <c r="C79" s="34"/>
      <c r="D79" s="35"/>
      <c r="E79" s="9"/>
      <c r="F79" s="9">
        <f>E79*C77</f>
        <v>0</v>
      </c>
      <c r="G79" s="89">
        <v>1440000</v>
      </c>
      <c r="H79" s="89">
        <f>G79*C77</f>
        <v>1440000</v>
      </c>
      <c r="I79" s="9"/>
      <c r="J79" s="9"/>
      <c r="K79" s="9"/>
      <c r="L79" s="9"/>
      <c r="M79" s="9"/>
      <c r="N79" s="9"/>
      <c r="O79" s="9"/>
      <c r="P79" s="9"/>
      <c r="Q79" s="9"/>
      <c r="R79" s="9"/>
    </row>
    <row r="80" spans="1:18" s="6" customFormat="1" ht="15" x14ac:dyDescent="0.25">
      <c r="A80" s="80"/>
      <c r="B80" s="33"/>
      <c r="C80" s="34"/>
      <c r="D80" s="35"/>
      <c r="E80" s="9"/>
      <c r="F80" s="9"/>
      <c r="G80" s="89"/>
      <c r="H80" s="89"/>
      <c r="I80" s="9"/>
      <c r="J80" s="9"/>
      <c r="K80" s="9"/>
      <c r="L80" s="9"/>
      <c r="M80" s="9"/>
      <c r="N80" s="9"/>
      <c r="O80" s="9"/>
      <c r="P80" s="9"/>
      <c r="Q80" s="9"/>
      <c r="R80" s="9"/>
    </row>
    <row r="81" spans="1:18" ht="24.95" customHeight="1" x14ac:dyDescent="0.25">
      <c r="A81" s="81">
        <v>230500</v>
      </c>
      <c r="B81" s="136" t="s">
        <v>19</v>
      </c>
      <c r="C81" s="136"/>
      <c r="D81" s="136"/>
      <c r="E81" s="136"/>
      <c r="F81" s="136"/>
      <c r="G81" s="136"/>
      <c r="H81" s="136"/>
      <c r="I81" s="136"/>
      <c r="J81" s="136"/>
      <c r="K81" s="136"/>
      <c r="L81" s="136"/>
      <c r="M81" s="136"/>
      <c r="N81" s="136"/>
      <c r="O81" s="136"/>
      <c r="P81" s="136"/>
      <c r="Q81" s="136"/>
      <c r="R81" s="136"/>
    </row>
    <row r="82" spans="1:18" ht="24.95" customHeight="1" x14ac:dyDescent="0.25">
      <c r="A82" s="49">
        <v>230513.13</v>
      </c>
      <c r="B82" s="50" t="s">
        <v>77</v>
      </c>
      <c r="C82" s="51"/>
      <c r="D82" s="52"/>
      <c r="E82" s="7"/>
      <c r="F82" s="7"/>
      <c r="G82" s="91"/>
      <c r="H82" s="91"/>
      <c r="I82" s="7"/>
      <c r="J82" s="7"/>
      <c r="K82" s="7"/>
      <c r="L82" s="7"/>
      <c r="M82" s="7"/>
      <c r="N82" s="7"/>
      <c r="O82" s="7"/>
      <c r="P82" s="7"/>
      <c r="Q82" s="7"/>
      <c r="R82" s="7"/>
    </row>
    <row r="83" spans="1:18" ht="242.25" x14ac:dyDescent="0.25">
      <c r="A83" s="35" t="s">
        <v>9</v>
      </c>
      <c r="B83" s="33" t="s">
        <v>78</v>
      </c>
      <c r="C83" s="34">
        <v>1</v>
      </c>
      <c r="D83" s="35" t="s">
        <v>79</v>
      </c>
      <c r="E83" s="9"/>
      <c r="F83" s="9"/>
      <c r="G83" s="89"/>
      <c r="H83" s="89"/>
      <c r="I83" s="9"/>
      <c r="J83" s="9"/>
      <c r="K83" s="9"/>
      <c r="L83" s="9"/>
      <c r="M83" s="9"/>
      <c r="N83" s="9"/>
      <c r="O83" s="9"/>
      <c r="P83" s="9"/>
      <c r="Q83" s="9"/>
      <c r="R83" s="9"/>
    </row>
    <row r="84" spans="1:18" s="6" customFormat="1" ht="15" x14ac:dyDescent="0.25">
      <c r="A84" s="80"/>
      <c r="B84" s="33" t="s">
        <v>165</v>
      </c>
      <c r="C84" s="34"/>
      <c r="D84" s="35"/>
      <c r="E84" s="9">
        <v>1331000</v>
      </c>
      <c r="F84" s="9">
        <f>E84*C83</f>
        <v>1331000</v>
      </c>
      <c r="G84" s="89">
        <v>1593306</v>
      </c>
      <c r="H84" s="89">
        <f>G84*C83</f>
        <v>1593306</v>
      </c>
      <c r="I84" s="9"/>
      <c r="J84" s="9"/>
      <c r="K84" s="9"/>
      <c r="L84" s="9"/>
      <c r="M84" s="9"/>
      <c r="N84" s="9"/>
      <c r="O84" s="9"/>
      <c r="P84" s="9"/>
      <c r="Q84" s="9"/>
      <c r="R84" s="9"/>
    </row>
    <row r="85" spans="1:18" s="6" customFormat="1" ht="15" x14ac:dyDescent="0.25">
      <c r="A85" s="80"/>
      <c r="B85" s="33" t="s">
        <v>166</v>
      </c>
      <c r="C85" s="34"/>
      <c r="D85" s="35"/>
      <c r="E85" s="9">
        <v>75000</v>
      </c>
      <c r="F85" s="9">
        <f>E85*C83</f>
        <v>75000</v>
      </c>
      <c r="G85" s="89">
        <v>105000</v>
      </c>
      <c r="H85" s="89">
        <f>G85*C83</f>
        <v>105000</v>
      </c>
      <c r="I85" s="9"/>
      <c r="J85" s="9"/>
      <c r="K85" s="9"/>
      <c r="L85" s="9"/>
      <c r="M85" s="9"/>
      <c r="N85" s="9"/>
      <c r="O85" s="9"/>
      <c r="P85" s="9"/>
      <c r="Q85" s="9"/>
      <c r="R85" s="9"/>
    </row>
    <row r="86" spans="1:18" ht="30" x14ac:dyDescent="0.25">
      <c r="A86" s="3">
        <v>230513.16</v>
      </c>
      <c r="B86" s="30" t="s">
        <v>50</v>
      </c>
      <c r="C86" s="31"/>
      <c r="D86" s="32"/>
      <c r="E86" s="9"/>
      <c r="F86" s="9"/>
      <c r="G86" s="89"/>
      <c r="H86" s="89"/>
      <c r="I86" s="9"/>
      <c r="J86" s="9"/>
      <c r="K86" s="9"/>
      <c r="L86" s="9"/>
      <c r="M86" s="9"/>
      <c r="N86" s="9"/>
      <c r="O86" s="9"/>
      <c r="P86" s="9"/>
      <c r="Q86" s="9"/>
      <c r="R86" s="9"/>
    </row>
    <row r="87" spans="1:18" ht="85.5" x14ac:dyDescent="0.25">
      <c r="A87" s="35" t="s">
        <v>9</v>
      </c>
      <c r="B87" s="33" t="s">
        <v>20</v>
      </c>
      <c r="C87" s="34">
        <v>1</v>
      </c>
      <c r="D87" s="35" t="s">
        <v>13</v>
      </c>
      <c r="E87" s="9"/>
      <c r="F87" s="9"/>
      <c r="G87" s="89"/>
      <c r="H87" s="89"/>
      <c r="I87" s="9"/>
      <c r="J87" s="9"/>
      <c r="K87" s="9"/>
      <c r="L87" s="9"/>
      <c r="M87" s="9"/>
      <c r="N87" s="9"/>
      <c r="O87" s="9"/>
      <c r="P87" s="9"/>
      <c r="Q87" s="9"/>
      <c r="R87" s="9"/>
    </row>
    <row r="88" spans="1:18" s="6" customFormat="1" ht="15" x14ac:dyDescent="0.25">
      <c r="A88" s="80"/>
      <c r="B88" s="33" t="s">
        <v>165</v>
      </c>
      <c r="C88" s="34"/>
      <c r="D88" s="35"/>
      <c r="E88" s="9">
        <v>980000</v>
      </c>
      <c r="F88" s="9">
        <f>E88*C87</f>
        <v>980000</v>
      </c>
      <c r="G88" s="89">
        <v>385000</v>
      </c>
      <c r="H88" s="89">
        <f>G88*C87</f>
        <v>385000</v>
      </c>
      <c r="I88" s="9"/>
      <c r="J88" s="9"/>
      <c r="K88" s="9"/>
      <c r="L88" s="9"/>
      <c r="M88" s="9"/>
      <c r="N88" s="9"/>
      <c r="O88" s="9"/>
      <c r="P88" s="9"/>
      <c r="Q88" s="9"/>
      <c r="R88" s="9"/>
    </row>
    <row r="89" spans="1:18" s="6" customFormat="1" ht="15" x14ac:dyDescent="0.25">
      <c r="A89" s="80"/>
      <c r="B89" s="33" t="s">
        <v>166</v>
      </c>
      <c r="C89" s="34"/>
      <c r="D89" s="35"/>
      <c r="E89" s="9">
        <v>165000</v>
      </c>
      <c r="F89" s="9">
        <f>E89*C87</f>
        <v>165000</v>
      </c>
      <c r="G89" s="89">
        <v>120000</v>
      </c>
      <c r="H89" s="89">
        <f>G89*C87</f>
        <v>120000</v>
      </c>
      <c r="I89" s="9"/>
      <c r="J89" s="9"/>
      <c r="K89" s="9"/>
      <c r="L89" s="9"/>
      <c r="M89" s="9"/>
      <c r="N89" s="9"/>
      <c r="O89" s="9"/>
      <c r="P89" s="9"/>
      <c r="Q89" s="9"/>
      <c r="R89" s="9"/>
    </row>
    <row r="90" spans="1:18" s="6" customFormat="1" ht="15" x14ac:dyDescent="0.25">
      <c r="A90" s="80"/>
      <c r="B90" s="33"/>
      <c r="C90" s="34"/>
      <c r="D90" s="35"/>
      <c r="E90" s="9"/>
      <c r="F90" s="9"/>
      <c r="G90" s="89"/>
      <c r="H90" s="89"/>
      <c r="I90" s="9"/>
      <c r="J90" s="9"/>
      <c r="K90" s="9"/>
      <c r="L90" s="9"/>
      <c r="M90" s="9"/>
      <c r="N90" s="9"/>
      <c r="O90" s="9"/>
      <c r="P90" s="9"/>
      <c r="Q90" s="9"/>
      <c r="R90" s="9"/>
    </row>
    <row r="91" spans="1:18" ht="30" x14ac:dyDescent="0.25">
      <c r="A91" s="53">
        <v>230519</v>
      </c>
      <c r="B91" s="30" t="s">
        <v>22</v>
      </c>
      <c r="C91" s="31"/>
      <c r="D91" s="32"/>
      <c r="E91" s="9"/>
      <c r="F91" s="9"/>
      <c r="G91" s="89"/>
      <c r="H91" s="89"/>
      <c r="I91" s="9"/>
      <c r="J91" s="9"/>
      <c r="K91" s="9"/>
      <c r="L91" s="9"/>
      <c r="M91" s="9"/>
      <c r="N91" s="9"/>
      <c r="O91" s="9"/>
      <c r="P91" s="9"/>
      <c r="Q91" s="9"/>
      <c r="R91" s="9"/>
    </row>
    <row r="92" spans="1:18" ht="71.25" x14ac:dyDescent="0.25">
      <c r="A92" s="39" t="s">
        <v>9</v>
      </c>
      <c r="B92" s="37" t="s">
        <v>23</v>
      </c>
      <c r="C92" s="38"/>
      <c r="D92" s="39"/>
      <c r="E92" s="9"/>
      <c r="F92" s="9"/>
      <c r="G92" s="89"/>
      <c r="H92" s="89"/>
      <c r="I92" s="9"/>
      <c r="J92" s="9"/>
      <c r="K92" s="9"/>
      <c r="L92" s="9"/>
      <c r="M92" s="9"/>
      <c r="N92" s="9"/>
      <c r="O92" s="9"/>
      <c r="P92" s="9"/>
      <c r="Q92" s="9"/>
      <c r="R92" s="9"/>
    </row>
    <row r="93" spans="1:18" s="16" customFormat="1" ht="24.95" customHeight="1" x14ac:dyDescent="0.25">
      <c r="A93" s="39"/>
      <c r="B93" s="45" t="s">
        <v>66</v>
      </c>
      <c r="C93" s="38"/>
      <c r="D93" s="39"/>
      <c r="E93" s="13"/>
      <c r="F93" s="13"/>
      <c r="G93" s="89"/>
      <c r="H93" s="89"/>
      <c r="I93" s="13"/>
      <c r="J93" s="13"/>
      <c r="K93" s="13"/>
      <c r="L93" s="13"/>
      <c r="M93" s="13"/>
      <c r="N93" s="13"/>
      <c r="O93" s="13"/>
      <c r="P93" s="13"/>
      <c r="Q93" s="13"/>
      <c r="R93" s="13"/>
    </row>
    <row r="94" spans="1:18" s="16" customFormat="1" ht="29.25" customHeight="1" x14ac:dyDescent="0.25">
      <c r="A94" s="39" t="s">
        <v>47</v>
      </c>
      <c r="B94" s="37" t="s">
        <v>52</v>
      </c>
      <c r="C94" s="38" t="s">
        <v>69</v>
      </c>
      <c r="D94" s="39" t="s">
        <v>7</v>
      </c>
      <c r="E94" s="9"/>
      <c r="F94" s="9"/>
      <c r="G94" s="89"/>
      <c r="H94" s="89"/>
      <c r="I94" s="9"/>
      <c r="J94" s="9"/>
      <c r="K94" s="9"/>
      <c r="L94" s="9"/>
      <c r="M94" s="9"/>
      <c r="N94" s="9"/>
      <c r="O94" s="9"/>
      <c r="P94" s="9"/>
      <c r="Q94" s="9"/>
      <c r="R94" s="9"/>
    </row>
    <row r="95" spans="1:18" s="6" customFormat="1" ht="15" x14ac:dyDescent="0.25">
      <c r="A95" s="80"/>
      <c r="B95" s="33" t="s">
        <v>165</v>
      </c>
      <c r="C95" s="34"/>
      <c r="D95" s="35"/>
      <c r="E95" s="9">
        <v>6000</v>
      </c>
      <c r="F95" s="9">
        <f>E95*C94</f>
        <v>24000</v>
      </c>
      <c r="G95" s="89">
        <v>6600</v>
      </c>
      <c r="H95" s="89">
        <f>G95*C94</f>
        <v>26400</v>
      </c>
      <c r="I95" s="9"/>
      <c r="J95" s="9"/>
      <c r="K95" s="9"/>
      <c r="L95" s="9"/>
      <c r="M95" s="9"/>
      <c r="N95" s="9"/>
      <c r="O95" s="9"/>
      <c r="P95" s="9"/>
      <c r="Q95" s="9"/>
      <c r="R95" s="9"/>
    </row>
    <row r="96" spans="1:18" s="6" customFormat="1" ht="15" x14ac:dyDescent="0.25">
      <c r="A96" s="80"/>
      <c r="B96" s="33" t="s">
        <v>166</v>
      </c>
      <c r="C96" s="34"/>
      <c r="D96" s="35"/>
      <c r="E96" s="9">
        <v>700</v>
      </c>
      <c r="F96" s="9">
        <f>E96*C94</f>
        <v>2800</v>
      </c>
      <c r="G96" s="89">
        <v>900</v>
      </c>
      <c r="H96" s="89">
        <f>G96*C94</f>
        <v>3600</v>
      </c>
      <c r="I96" s="9"/>
      <c r="J96" s="9"/>
      <c r="K96" s="9"/>
      <c r="L96" s="9"/>
      <c r="M96" s="9"/>
      <c r="N96" s="9"/>
      <c r="O96" s="9"/>
      <c r="P96" s="9"/>
      <c r="Q96" s="9"/>
      <c r="R96" s="9"/>
    </row>
    <row r="97" spans="1:21" s="6" customFormat="1" ht="15" x14ac:dyDescent="0.25">
      <c r="A97" s="80"/>
      <c r="B97" s="33"/>
      <c r="C97" s="34"/>
      <c r="D97" s="35"/>
      <c r="E97" s="9"/>
      <c r="F97" s="9"/>
      <c r="G97" s="89"/>
      <c r="H97" s="89"/>
      <c r="I97" s="9"/>
      <c r="J97" s="9"/>
      <c r="K97" s="9"/>
      <c r="L97" s="9"/>
      <c r="M97" s="9"/>
      <c r="N97" s="9"/>
      <c r="O97" s="9"/>
      <c r="P97" s="9"/>
      <c r="Q97" s="9"/>
      <c r="R97" s="9"/>
    </row>
    <row r="98" spans="1:21" s="16" customFormat="1" ht="24.95" customHeight="1" x14ac:dyDescent="0.25">
      <c r="A98" s="39" t="s">
        <v>51</v>
      </c>
      <c r="B98" s="54" t="s">
        <v>24</v>
      </c>
      <c r="C98" s="38" t="s">
        <v>69</v>
      </c>
      <c r="D98" s="39" t="s">
        <v>7</v>
      </c>
      <c r="E98" s="9"/>
      <c r="F98" s="9"/>
      <c r="G98" s="89"/>
      <c r="H98" s="89"/>
      <c r="I98" s="9"/>
      <c r="J98" s="9"/>
      <c r="K98" s="9"/>
      <c r="L98" s="9"/>
      <c r="M98" s="9"/>
      <c r="N98" s="9"/>
      <c r="O98" s="9"/>
      <c r="P98" s="9"/>
      <c r="Q98" s="9"/>
      <c r="R98" s="9"/>
    </row>
    <row r="99" spans="1:21" s="6" customFormat="1" ht="15" x14ac:dyDescent="0.25">
      <c r="A99" s="80"/>
      <c r="B99" s="33" t="s">
        <v>165</v>
      </c>
      <c r="C99" s="34"/>
      <c r="D99" s="35"/>
      <c r="E99" s="9">
        <v>5500</v>
      </c>
      <c r="F99" s="9">
        <f>E99*C98</f>
        <v>22000</v>
      </c>
      <c r="G99" s="89">
        <v>3850</v>
      </c>
      <c r="H99" s="89">
        <f>G99*C98</f>
        <v>15400</v>
      </c>
      <c r="I99" s="9"/>
      <c r="J99" s="9"/>
      <c r="K99" s="9"/>
      <c r="L99" s="9"/>
      <c r="M99" s="9"/>
      <c r="N99" s="9"/>
      <c r="O99" s="9"/>
      <c r="P99" s="9"/>
      <c r="Q99" s="9"/>
      <c r="R99" s="9"/>
    </row>
    <row r="100" spans="1:21" s="6" customFormat="1" ht="15" x14ac:dyDescent="0.25">
      <c r="A100" s="80"/>
      <c r="B100" s="33" t="s">
        <v>166</v>
      </c>
      <c r="C100" s="34"/>
      <c r="D100" s="35"/>
      <c r="E100" s="9">
        <v>700</v>
      </c>
      <c r="F100" s="9">
        <f>E100*C98</f>
        <v>2800</v>
      </c>
      <c r="G100" s="89">
        <v>450</v>
      </c>
      <c r="H100" s="89">
        <f>G100*C98</f>
        <v>1800</v>
      </c>
      <c r="I100" s="9"/>
      <c r="J100" s="9"/>
      <c r="K100" s="9"/>
      <c r="L100" s="9"/>
      <c r="M100" s="9"/>
      <c r="N100" s="9"/>
      <c r="O100" s="9"/>
      <c r="P100" s="9"/>
      <c r="Q100" s="9"/>
      <c r="R100" s="9"/>
    </row>
    <row r="101" spans="1:21" s="6" customFormat="1" ht="15" x14ac:dyDescent="0.25">
      <c r="A101" s="80"/>
      <c r="B101" s="33"/>
      <c r="C101" s="34"/>
      <c r="D101" s="35"/>
      <c r="E101" s="9"/>
      <c r="F101" s="9"/>
      <c r="G101" s="89"/>
      <c r="H101" s="89"/>
      <c r="I101" s="9"/>
      <c r="J101" s="9"/>
      <c r="K101" s="9"/>
      <c r="L101" s="9"/>
      <c r="M101" s="9"/>
      <c r="N101" s="9"/>
      <c r="O101" s="9"/>
      <c r="P101" s="9"/>
      <c r="Q101" s="9"/>
      <c r="R101" s="9"/>
    </row>
    <row r="102" spans="1:21" s="16" customFormat="1" ht="24.95" customHeight="1" x14ac:dyDescent="0.25">
      <c r="A102" s="39" t="s">
        <v>26</v>
      </c>
      <c r="B102" s="54" t="s">
        <v>27</v>
      </c>
      <c r="C102" s="38" t="s">
        <v>69</v>
      </c>
      <c r="D102" s="39" t="s">
        <v>7</v>
      </c>
      <c r="E102" s="9"/>
      <c r="F102" s="9"/>
      <c r="G102" s="89"/>
      <c r="H102" s="89"/>
      <c r="I102" s="9"/>
      <c r="J102" s="9"/>
      <c r="K102" s="9"/>
      <c r="L102" s="9"/>
      <c r="M102" s="9"/>
      <c r="N102" s="9"/>
      <c r="O102" s="9"/>
      <c r="P102" s="9"/>
      <c r="Q102" s="9"/>
      <c r="R102" s="9"/>
    </row>
    <row r="103" spans="1:21" s="6" customFormat="1" ht="15" x14ac:dyDescent="0.25">
      <c r="A103" s="80"/>
      <c r="B103" s="33" t="s">
        <v>165</v>
      </c>
      <c r="C103" s="34"/>
      <c r="D103" s="35"/>
      <c r="E103" s="9">
        <v>700</v>
      </c>
      <c r="F103" s="9">
        <f>E103*C102</f>
        <v>2800</v>
      </c>
      <c r="G103" s="89">
        <v>550</v>
      </c>
      <c r="H103" s="89">
        <f>G103*C102</f>
        <v>2200</v>
      </c>
      <c r="I103" s="9"/>
      <c r="J103" s="9"/>
      <c r="K103" s="9"/>
      <c r="L103" s="9"/>
      <c r="M103" s="9"/>
      <c r="N103" s="9"/>
      <c r="O103" s="9"/>
      <c r="P103" s="9"/>
      <c r="Q103" s="9"/>
      <c r="R103" s="9"/>
    </row>
    <row r="104" spans="1:21" s="6" customFormat="1" ht="15" x14ac:dyDescent="0.25">
      <c r="A104" s="80"/>
      <c r="B104" s="33" t="s">
        <v>166</v>
      </c>
      <c r="C104" s="34"/>
      <c r="D104" s="35"/>
      <c r="E104" s="9">
        <v>300</v>
      </c>
      <c r="F104" s="9">
        <f>E104*C102</f>
        <v>1200</v>
      </c>
      <c r="G104" s="89">
        <v>150</v>
      </c>
      <c r="H104" s="89">
        <f>G104*C102</f>
        <v>600</v>
      </c>
      <c r="I104" s="9"/>
      <c r="J104" s="9"/>
      <c r="K104" s="9"/>
      <c r="L104" s="9"/>
      <c r="M104" s="9"/>
      <c r="N104" s="9"/>
      <c r="O104" s="9"/>
      <c r="P104" s="9"/>
      <c r="Q104" s="9"/>
      <c r="R104" s="9"/>
    </row>
    <row r="105" spans="1:21" s="6" customFormat="1" ht="15" x14ac:dyDescent="0.25">
      <c r="A105" s="80"/>
      <c r="B105" s="33"/>
      <c r="C105" s="34"/>
      <c r="D105" s="35"/>
      <c r="E105" s="9"/>
      <c r="F105" s="9"/>
      <c r="G105" s="89"/>
      <c r="H105" s="89"/>
      <c r="I105" s="9"/>
      <c r="J105" s="9"/>
      <c r="K105" s="9"/>
      <c r="L105" s="9"/>
      <c r="M105" s="9"/>
      <c r="N105" s="9"/>
      <c r="O105" s="9"/>
      <c r="P105" s="9"/>
      <c r="Q105" s="9"/>
      <c r="R105" s="9"/>
    </row>
    <row r="106" spans="1:21" s="16" customFormat="1" ht="24.95" customHeight="1" x14ac:dyDescent="0.25">
      <c r="A106" s="39" t="s">
        <v>28</v>
      </c>
      <c r="B106" s="54" t="s">
        <v>29</v>
      </c>
      <c r="C106" s="38" t="s">
        <v>69</v>
      </c>
      <c r="D106" s="39" t="s">
        <v>7</v>
      </c>
      <c r="E106" s="9"/>
      <c r="F106" s="9"/>
      <c r="G106" s="89"/>
      <c r="H106" s="89"/>
      <c r="I106" s="9"/>
      <c r="J106" s="9"/>
      <c r="K106" s="9"/>
      <c r="L106" s="9"/>
      <c r="M106" s="9"/>
      <c r="N106" s="9"/>
      <c r="O106" s="9"/>
      <c r="P106" s="9"/>
      <c r="Q106" s="9"/>
      <c r="R106" s="9"/>
      <c r="T106" s="16">
        <v>400</v>
      </c>
      <c r="U106" s="16">
        <v>200</v>
      </c>
    </row>
    <row r="107" spans="1:21" s="6" customFormat="1" ht="15" x14ac:dyDescent="0.25">
      <c r="A107" s="80"/>
      <c r="B107" s="33" t="s">
        <v>165</v>
      </c>
      <c r="C107" s="34"/>
      <c r="D107" s="35"/>
      <c r="E107" s="9">
        <v>400</v>
      </c>
      <c r="F107" s="9">
        <f>E107*C106</f>
        <v>1600</v>
      </c>
      <c r="G107" s="89">
        <v>550</v>
      </c>
      <c r="H107" s="89">
        <f>G107*C106</f>
        <v>2200</v>
      </c>
      <c r="I107" s="9"/>
      <c r="J107" s="9"/>
      <c r="K107" s="9"/>
      <c r="L107" s="9"/>
      <c r="M107" s="9"/>
      <c r="N107" s="9"/>
      <c r="O107" s="9"/>
      <c r="P107" s="9"/>
      <c r="Q107" s="9"/>
      <c r="R107" s="9"/>
      <c r="U107" s="6">
        <v>0</v>
      </c>
    </row>
    <row r="108" spans="1:21" s="6" customFormat="1" ht="15" x14ac:dyDescent="0.25">
      <c r="A108" s="80"/>
      <c r="B108" s="33" t="s">
        <v>166</v>
      </c>
      <c r="C108" s="34"/>
      <c r="D108" s="35"/>
      <c r="E108" s="9">
        <v>200</v>
      </c>
      <c r="F108" s="9">
        <f>E108*C106</f>
        <v>800</v>
      </c>
      <c r="G108" s="89">
        <v>150</v>
      </c>
      <c r="H108" s="89">
        <f>G108*C106</f>
        <v>600</v>
      </c>
      <c r="I108" s="9"/>
      <c r="J108" s="9"/>
      <c r="K108" s="9"/>
      <c r="L108" s="9"/>
      <c r="M108" s="9"/>
      <c r="N108" s="9"/>
      <c r="O108" s="9"/>
      <c r="P108" s="9"/>
      <c r="Q108" s="9"/>
      <c r="R108" s="9"/>
      <c r="U108" s="6">
        <v>0</v>
      </c>
    </row>
    <row r="109" spans="1:21" s="6" customFormat="1" ht="15" x14ac:dyDescent="0.25">
      <c r="A109" s="80"/>
      <c r="B109" s="33"/>
      <c r="C109" s="34"/>
      <c r="D109" s="35"/>
      <c r="E109" s="9"/>
      <c r="F109" s="9"/>
      <c r="G109" s="89"/>
      <c r="H109" s="89"/>
      <c r="I109" s="9"/>
      <c r="J109" s="9"/>
      <c r="K109" s="9"/>
      <c r="L109" s="9"/>
      <c r="M109" s="9"/>
      <c r="N109" s="9"/>
      <c r="O109" s="9"/>
      <c r="P109" s="9"/>
      <c r="Q109" s="9"/>
      <c r="R109" s="9"/>
    </row>
    <row r="110" spans="1:21" s="16" customFormat="1" ht="24.95" customHeight="1" x14ac:dyDescent="0.25">
      <c r="A110" s="39" t="s">
        <v>48</v>
      </c>
      <c r="B110" s="54" t="s">
        <v>55</v>
      </c>
      <c r="C110" s="38" t="s">
        <v>59</v>
      </c>
      <c r="D110" s="39" t="s">
        <v>7</v>
      </c>
      <c r="E110" s="9"/>
      <c r="F110" s="9"/>
      <c r="G110" s="89"/>
      <c r="H110" s="89"/>
      <c r="I110" s="9"/>
      <c r="J110" s="9"/>
      <c r="K110" s="9"/>
      <c r="L110" s="9"/>
      <c r="M110" s="9"/>
      <c r="N110" s="9"/>
      <c r="O110" s="9"/>
      <c r="P110" s="9"/>
      <c r="Q110" s="9"/>
      <c r="R110" s="9"/>
      <c r="T110" s="16">
        <v>14500</v>
      </c>
      <c r="U110" s="16">
        <v>2000</v>
      </c>
    </row>
    <row r="111" spans="1:21" s="6" customFormat="1" ht="15" x14ac:dyDescent="0.25">
      <c r="A111" s="80"/>
      <c r="B111" s="33" t="s">
        <v>165</v>
      </c>
      <c r="C111" s="34"/>
      <c r="D111" s="35"/>
      <c r="E111" s="9">
        <v>14500</v>
      </c>
      <c r="F111" s="9">
        <f>E111*C110</f>
        <v>29000</v>
      </c>
      <c r="G111" s="89">
        <v>5500</v>
      </c>
      <c r="H111" s="89">
        <f>G111*C110</f>
        <v>11000</v>
      </c>
      <c r="I111" s="9"/>
      <c r="J111" s="9"/>
      <c r="K111" s="9"/>
      <c r="L111" s="9"/>
      <c r="M111" s="9"/>
      <c r="N111" s="9"/>
      <c r="O111" s="9"/>
      <c r="P111" s="9"/>
      <c r="Q111" s="9"/>
      <c r="R111" s="9"/>
      <c r="U111" s="6">
        <v>0</v>
      </c>
    </row>
    <row r="112" spans="1:21" s="6" customFormat="1" ht="15" x14ac:dyDescent="0.25">
      <c r="A112" s="80"/>
      <c r="B112" s="33" t="s">
        <v>166</v>
      </c>
      <c r="C112" s="34"/>
      <c r="D112" s="35"/>
      <c r="E112" s="9">
        <v>2000</v>
      </c>
      <c r="F112" s="9">
        <f>E112*C110</f>
        <v>4000</v>
      </c>
      <c r="G112" s="89">
        <v>750</v>
      </c>
      <c r="H112" s="89">
        <f>G112*C110</f>
        <v>1500</v>
      </c>
      <c r="I112" s="9"/>
      <c r="J112" s="9"/>
      <c r="K112" s="9"/>
      <c r="L112" s="9"/>
      <c r="M112" s="9"/>
      <c r="N112" s="9"/>
      <c r="O112" s="9"/>
      <c r="P112" s="9"/>
      <c r="Q112" s="9"/>
      <c r="R112" s="9"/>
      <c r="U112" s="6">
        <v>0</v>
      </c>
    </row>
    <row r="113" spans="1:21" s="6" customFormat="1" ht="15" x14ac:dyDescent="0.25">
      <c r="A113" s="80"/>
      <c r="B113" s="33"/>
      <c r="C113" s="34"/>
      <c r="D113" s="35"/>
      <c r="E113" s="9"/>
      <c r="F113" s="9"/>
      <c r="G113" s="89"/>
      <c r="H113" s="89"/>
      <c r="I113" s="9"/>
      <c r="J113" s="9"/>
      <c r="K113" s="9"/>
      <c r="L113" s="9"/>
      <c r="M113" s="9"/>
      <c r="N113" s="9"/>
      <c r="O113" s="9"/>
      <c r="P113" s="9"/>
      <c r="Q113" s="9"/>
      <c r="R113" s="9"/>
    </row>
    <row r="114" spans="1:21" s="16" customFormat="1" ht="24.95" customHeight="1" x14ac:dyDescent="0.25">
      <c r="A114" s="39"/>
      <c r="B114" s="45" t="s">
        <v>67</v>
      </c>
      <c r="C114" s="38"/>
      <c r="D114" s="39"/>
      <c r="E114" s="13"/>
      <c r="F114" s="13"/>
      <c r="G114" s="89"/>
      <c r="H114" s="89"/>
      <c r="I114" s="13"/>
      <c r="J114" s="13"/>
      <c r="K114" s="13"/>
      <c r="L114" s="13"/>
      <c r="M114" s="13"/>
      <c r="N114" s="13"/>
      <c r="O114" s="13"/>
      <c r="P114" s="13"/>
      <c r="Q114" s="13"/>
      <c r="R114" s="13"/>
    </row>
    <row r="115" spans="1:21" s="16" customFormat="1" ht="24.95" customHeight="1" x14ac:dyDescent="0.25">
      <c r="A115" s="39" t="s">
        <v>47</v>
      </c>
      <c r="B115" s="54" t="s">
        <v>24</v>
      </c>
      <c r="C115" s="38" t="s">
        <v>68</v>
      </c>
      <c r="D115" s="39" t="s">
        <v>7</v>
      </c>
      <c r="E115" s="9"/>
      <c r="F115" s="9"/>
      <c r="G115" s="89"/>
      <c r="H115" s="89"/>
      <c r="I115" s="9"/>
      <c r="J115" s="9"/>
      <c r="K115" s="9"/>
      <c r="L115" s="9"/>
      <c r="M115" s="9"/>
      <c r="N115" s="9"/>
      <c r="O115" s="9"/>
      <c r="P115" s="9"/>
      <c r="Q115" s="9"/>
      <c r="R115" s="9"/>
      <c r="T115" s="16">
        <v>6000</v>
      </c>
      <c r="U115" s="16">
        <v>700</v>
      </c>
    </row>
    <row r="116" spans="1:21" s="6" customFormat="1" ht="15" x14ac:dyDescent="0.25">
      <c r="A116" s="80"/>
      <c r="B116" s="33" t="s">
        <v>165</v>
      </c>
      <c r="C116" s="34"/>
      <c r="D116" s="35"/>
      <c r="E116" s="9">
        <v>6000</v>
      </c>
      <c r="F116" s="9">
        <f>E116*C115</f>
        <v>36000</v>
      </c>
      <c r="G116" s="89">
        <v>3850</v>
      </c>
      <c r="H116" s="89">
        <f>G116*C115</f>
        <v>23100</v>
      </c>
      <c r="I116" s="9"/>
      <c r="J116" s="9"/>
      <c r="K116" s="9"/>
      <c r="L116" s="9"/>
      <c r="M116" s="9"/>
      <c r="N116" s="9"/>
      <c r="O116" s="9"/>
      <c r="P116" s="9"/>
      <c r="Q116" s="9"/>
      <c r="R116" s="9"/>
      <c r="U116" s="6">
        <v>0</v>
      </c>
    </row>
    <row r="117" spans="1:21" s="6" customFormat="1" ht="15" x14ac:dyDescent="0.25">
      <c r="A117" s="80"/>
      <c r="B117" s="33" t="s">
        <v>166</v>
      </c>
      <c r="C117" s="34"/>
      <c r="D117" s="35"/>
      <c r="E117" s="9">
        <v>700</v>
      </c>
      <c r="F117" s="9">
        <f>E117*C115</f>
        <v>4200</v>
      </c>
      <c r="G117" s="89">
        <v>450</v>
      </c>
      <c r="H117" s="89">
        <f>G117*C115</f>
        <v>2700</v>
      </c>
      <c r="I117" s="9"/>
      <c r="J117" s="9"/>
      <c r="K117" s="9"/>
      <c r="L117" s="9"/>
      <c r="M117" s="9"/>
      <c r="N117" s="9"/>
      <c r="O117" s="9"/>
      <c r="P117" s="9"/>
      <c r="Q117" s="9"/>
      <c r="R117" s="9"/>
      <c r="U117" s="6">
        <v>0</v>
      </c>
    </row>
    <row r="118" spans="1:21" s="6" customFormat="1" ht="15" x14ac:dyDescent="0.25">
      <c r="A118" s="80"/>
      <c r="B118" s="33"/>
      <c r="C118" s="34"/>
      <c r="D118" s="35"/>
      <c r="E118" s="9"/>
      <c r="F118" s="9"/>
      <c r="G118" s="89"/>
      <c r="H118" s="89"/>
      <c r="I118" s="9"/>
      <c r="J118" s="9"/>
      <c r="K118" s="9"/>
      <c r="L118" s="9"/>
      <c r="M118" s="9"/>
      <c r="N118" s="9"/>
      <c r="O118" s="9"/>
      <c r="P118" s="9"/>
      <c r="Q118" s="9"/>
      <c r="R118" s="9"/>
    </row>
    <row r="119" spans="1:21" s="16" customFormat="1" ht="24.95" customHeight="1" x14ac:dyDescent="0.25">
      <c r="A119" s="39" t="s">
        <v>51</v>
      </c>
      <c r="B119" s="54" t="s">
        <v>27</v>
      </c>
      <c r="C119" s="38" t="s">
        <v>68</v>
      </c>
      <c r="D119" s="39" t="s">
        <v>7</v>
      </c>
      <c r="E119" s="9"/>
      <c r="F119" s="9"/>
      <c r="G119" s="89"/>
      <c r="H119" s="89"/>
      <c r="I119" s="9"/>
      <c r="J119" s="9"/>
      <c r="K119" s="9"/>
      <c r="L119" s="9"/>
      <c r="M119" s="9"/>
      <c r="N119" s="9"/>
      <c r="O119" s="9"/>
      <c r="P119" s="9"/>
      <c r="Q119" s="9"/>
      <c r="R119" s="9"/>
      <c r="T119" s="16">
        <v>700</v>
      </c>
      <c r="U119" s="16">
        <v>300</v>
      </c>
    </row>
    <row r="120" spans="1:21" s="6" customFormat="1" ht="15" x14ac:dyDescent="0.25">
      <c r="A120" s="80"/>
      <c r="B120" s="33" t="s">
        <v>165</v>
      </c>
      <c r="C120" s="34"/>
      <c r="D120" s="35"/>
      <c r="E120" s="9">
        <v>700</v>
      </c>
      <c r="F120" s="9">
        <f>E120*C119</f>
        <v>4200</v>
      </c>
      <c r="G120" s="89">
        <v>550</v>
      </c>
      <c r="H120" s="89">
        <f>G120*C119</f>
        <v>3300</v>
      </c>
      <c r="I120" s="9"/>
      <c r="J120" s="9"/>
      <c r="K120" s="9"/>
      <c r="L120" s="9"/>
      <c r="M120" s="9"/>
      <c r="N120" s="9"/>
      <c r="O120" s="9"/>
      <c r="P120" s="9"/>
      <c r="Q120" s="9"/>
      <c r="R120" s="9"/>
      <c r="U120" s="6">
        <v>0</v>
      </c>
    </row>
    <row r="121" spans="1:21" s="6" customFormat="1" ht="15" x14ac:dyDescent="0.25">
      <c r="A121" s="80"/>
      <c r="B121" s="33" t="s">
        <v>166</v>
      </c>
      <c r="C121" s="34"/>
      <c r="D121" s="35"/>
      <c r="E121" s="9">
        <v>300</v>
      </c>
      <c r="F121" s="9">
        <f>E121*C119</f>
        <v>1800</v>
      </c>
      <c r="G121" s="89">
        <v>150</v>
      </c>
      <c r="H121" s="89">
        <f>G121*C119</f>
        <v>900</v>
      </c>
      <c r="I121" s="9"/>
      <c r="J121" s="9"/>
      <c r="K121" s="9"/>
      <c r="L121" s="9"/>
      <c r="M121" s="9"/>
      <c r="N121" s="9"/>
      <c r="O121" s="9"/>
      <c r="P121" s="9"/>
      <c r="Q121" s="9"/>
      <c r="R121" s="9"/>
      <c r="U121" s="6">
        <v>0</v>
      </c>
    </row>
    <row r="122" spans="1:21" s="6" customFormat="1" ht="15" x14ac:dyDescent="0.25">
      <c r="A122" s="80"/>
      <c r="B122" s="33"/>
      <c r="C122" s="34"/>
      <c r="D122" s="35"/>
      <c r="E122" s="9"/>
      <c r="F122" s="9"/>
      <c r="G122" s="89"/>
      <c r="H122" s="89"/>
      <c r="I122" s="9"/>
      <c r="J122" s="9"/>
      <c r="K122" s="9"/>
      <c r="L122" s="9"/>
      <c r="M122" s="9"/>
      <c r="N122" s="9"/>
      <c r="O122" s="9"/>
      <c r="P122" s="9"/>
      <c r="Q122" s="9"/>
      <c r="R122" s="9"/>
    </row>
    <row r="123" spans="1:21" ht="30" x14ac:dyDescent="0.25">
      <c r="A123" s="53">
        <v>230523</v>
      </c>
      <c r="B123" s="30" t="s">
        <v>30</v>
      </c>
      <c r="C123" s="40"/>
      <c r="D123" s="39"/>
      <c r="E123" s="9"/>
      <c r="F123" s="9"/>
      <c r="G123" s="89"/>
      <c r="H123" s="89"/>
      <c r="I123" s="9"/>
      <c r="J123" s="9"/>
      <c r="K123" s="9"/>
      <c r="L123" s="9"/>
      <c r="M123" s="9"/>
      <c r="N123" s="9"/>
      <c r="O123" s="9"/>
      <c r="P123" s="9"/>
      <c r="Q123" s="9"/>
      <c r="R123" s="9"/>
    </row>
    <row r="124" spans="1:21" ht="85.5" x14ac:dyDescent="0.25">
      <c r="A124" s="55"/>
      <c r="B124" s="37" t="s">
        <v>155</v>
      </c>
      <c r="C124" s="38"/>
      <c r="D124" s="39"/>
      <c r="E124" s="9"/>
      <c r="F124" s="9"/>
      <c r="G124" s="89"/>
      <c r="H124" s="89"/>
      <c r="I124" s="9"/>
      <c r="J124" s="9"/>
      <c r="K124" s="9"/>
      <c r="L124" s="9"/>
      <c r="M124" s="9"/>
      <c r="N124" s="9"/>
      <c r="O124" s="9"/>
      <c r="P124" s="9"/>
      <c r="Q124" s="9"/>
      <c r="R124" s="9"/>
    </row>
    <row r="125" spans="1:21" ht="24.95" customHeight="1" x14ac:dyDescent="0.25">
      <c r="A125" s="55"/>
      <c r="B125" s="30" t="s">
        <v>62</v>
      </c>
      <c r="C125" s="38"/>
      <c r="D125" s="39"/>
      <c r="E125" s="9"/>
      <c r="F125" s="9"/>
      <c r="G125" s="89"/>
      <c r="H125" s="89"/>
      <c r="I125" s="9"/>
      <c r="J125" s="9"/>
      <c r="K125" s="9"/>
      <c r="L125" s="9"/>
      <c r="M125" s="9"/>
      <c r="N125" s="9"/>
      <c r="O125" s="9"/>
      <c r="P125" s="9"/>
      <c r="Q125" s="9"/>
      <c r="R125" s="9"/>
    </row>
    <row r="126" spans="1:21" ht="24.95" customHeight="1" x14ac:dyDescent="0.25">
      <c r="A126" s="36" t="s">
        <v>47</v>
      </c>
      <c r="B126" s="30" t="s">
        <v>60</v>
      </c>
      <c r="C126" s="40"/>
      <c r="D126" s="39"/>
      <c r="E126" s="9"/>
      <c r="F126" s="9"/>
      <c r="G126" s="89"/>
      <c r="H126" s="89"/>
      <c r="I126" s="9"/>
      <c r="J126" s="9"/>
      <c r="K126" s="9"/>
      <c r="L126" s="9"/>
      <c r="M126" s="9"/>
      <c r="N126" s="9"/>
      <c r="O126" s="9"/>
      <c r="P126" s="9"/>
      <c r="Q126" s="9"/>
      <c r="R126" s="9"/>
    </row>
    <row r="127" spans="1:21" ht="24.95" customHeight="1" x14ac:dyDescent="0.25">
      <c r="A127" s="39" t="s">
        <v>9</v>
      </c>
      <c r="B127" s="30" t="s">
        <v>61</v>
      </c>
      <c r="C127" s="38"/>
      <c r="D127" s="39"/>
      <c r="E127" s="9"/>
      <c r="F127" s="9"/>
      <c r="G127" s="89"/>
      <c r="H127" s="89"/>
      <c r="I127" s="9"/>
      <c r="J127" s="9"/>
      <c r="K127" s="9"/>
      <c r="L127" s="9"/>
      <c r="M127" s="9"/>
      <c r="N127" s="9"/>
      <c r="O127" s="9"/>
      <c r="P127" s="9"/>
      <c r="Q127" s="9"/>
      <c r="R127" s="9"/>
    </row>
    <row r="128" spans="1:21" ht="24.95" customHeight="1" x14ac:dyDescent="0.25">
      <c r="A128" s="39"/>
      <c r="B128" s="37" t="s">
        <v>80</v>
      </c>
      <c r="C128" s="38" t="s">
        <v>69</v>
      </c>
      <c r="D128" s="39" t="s">
        <v>7</v>
      </c>
      <c r="E128" s="9"/>
      <c r="F128" s="9"/>
      <c r="G128" s="89"/>
      <c r="H128" s="89"/>
      <c r="I128" s="9"/>
      <c r="J128" s="9"/>
      <c r="K128" s="9"/>
      <c r="L128" s="9"/>
      <c r="M128" s="9"/>
      <c r="N128" s="9"/>
      <c r="O128" s="9"/>
      <c r="P128" s="9"/>
      <c r="Q128" s="9"/>
      <c r="R128" s="9"/>
      <c r="T128" s="4">
        <v>42500</v>
      </c>
      <c r="U128" s="4">
        <v>1000</v>
      </c>
    </row>
    <row r="129" spans="1:21" s="6" customFormat="1" ht="15" x14ac:dyDescent="0.25">
      <c r="A129" s="80"/>
      <c r="B129" s="33" t="s">
        <v>165</v>
      </c>
      <c r="C129" s="34"/>
      <c r="D129" s="35"/>
      <c r="E129" s="9">
        <v>42500</v>
      </c>
      <c r="F129" s="9">
        <f>E129*C128</f>
        <v>170000</v>
      </c>
      <c r="G129" s="89">
        <v>53900</v>
      </c>
      <c r="H129" s="89">
        <f>G129*C128</f>
        <v>215600</v>
      </c>
      <c r="I129" s="9"/>
      <c r="J129" s="9"/>
      <c r="K129" s="9"/>
      <c r="L129" s="9"/>
      <c r="M129" s="9"/>
      <c r="N129" s="9"/>
      <c r="O129" s="9"/>
      <c r="P129" s="9"/>
      <c r="Q129" s="9"/>
      <c r="R129" s="9"/>
      <c r="U129" s="6">
        <v>0</v>
      </c>
    </row>
    <row r="130" spans="1:21" s="6" customFormat="1" ht="15" x14ac:dyDescent="0.25">
      <c r="A130" s="80"/>
      <c r="B130" s="33" t="s">
        <v>166</v>
      </c>
      <c r="C130" s="34"/>
      <c r="D130" s="35"/>
      <c r="E130" s="9">
        <v>1000</v>
      </c>
      <c r="F130" s="9">
        <f>E130*C128</f>
        <v>4000</v>
      </c>
      <c r="G130" s="89">
        <v>2700</v>
      </c>
      <c r="H130" s="89">
        <f>G130*C128</f>
        <v>10800</v>
      </c>
      <c r="I130" s="9"/>
      <c r="J130" s="9"/>
      <c r="K130" s="9"/>
      <c r="L130" s="9"/>
      <c r="M130" s="9"/>
      <c r="N130" s="9"/>
      <c r="O130" s="9"/>
      <c r="P130" s="9"/>
      <c r="Q130" s="9"/>
      <c r="R130" s="9"/>
      <c r="U130" s="6">
        <v>0</v>
      </c>
    </row>
    <row r="131" spans="1:21" s="6" customFormat="1" ht="15" x14ac:dyDescent="0.25">
      <c r="A131" s="80"/>
      <c r="B131" s="33"/>
      <c r="C131" s="34"/>
      <c r="D131" s="35"/>
      <c r="E131" s="9"/>
      <c r="F131" s="9"/>
      <c r="G131" s="89"/>
      <c r="H131" s="89"/>
      <c r="I131" s="9"/>
      <c r="J131" s="9"/>
      <c r="K131" s="9"/>
      <c r="L131" s="9"/>
      <c r="M131" s="9"/>
      <c r="N131" s="9"/>
      <c r="O131" s="9"/>
      <c r="P131" s="9"/>
      <c r="Q131" s="9"/>
      <c r="R131" s="9"/>
    </row>
    <row r="132" spans="1:21" ht="24.95" customHeight="1" x14ac:dyDescent="0.25">
      <c r="A132" s="39" t="s">
        <v>10</v>
      </c>
      <c r="B132" s="30" t="s">
        <v>33</v>
      </c>
      <c r="C132" s="38"/>
      <c r="D132" s="39"/>
      <c r="E132" s="9"/>
      <c r="F132" s="9"/>
      <c r="G132" s="89"/>
      <c r="H132" s="89"/>
      <c r="I132" s="9"/>
      <c r="J132" s="9"/>
      <c r="K132" s="9"/>
      <c r="L132" s="9"/>
      <c r="M132" s="9"/>
      <c r="N132" s="9"/>
      <c r="O132" s="9"/>
      <c r="P132" s="9"/>
      <c r="Q132" s="9"/>
      <c r="R132" s="9"/>
    </row>
    <row r="133" spans="1:21" ht="24.95" customHeight="1" x14ac:dyDescent="0.25">
      <c r="A133" s="39"/>
      <c r="B133" s="37" t="s">
        <v>80</v>
      </c>
      <c r="C133" s="38" t="s">
        <v>59</v>
      </c>
      <c r="D133" s="39" t="s">
        <v>7</v>
      </c>
      <c r="E133" s="9"/>
      <c r="F133" s="9"/>
      <c r="G133" s="89"/>
      <c r="H133" s="89"/>
      <c r="I133" s="9"/>
      <c r="J133" s="9"/>
      <c r="K133" s="9"/>
      <c r="L133" s="9"/>
      <c r="M133" s="9"/>
      <c r="N133" s="9"/>
      <c r="O133" s="9"/>
      <c r="P133" s="9"/>
      <c r="Q133" s="9"/>
      <c r="R133" s="9"/>
      <c r="T133" s="4">
        <v>87900</v>
      </c>
      <c r="U133" s="4">
        <v>1000</v>
      </c>
    </row>
    <row r="134" spans="1:21" s="6" customFormat="1" ht="15" x14ac:dyDescent="0.25">
      <c r="A134" s="80"/>
      <c r="B134" s="33" t="s">
        <v>165</v>
      </c>
      <c r="C134" s="34"/>
      <c r="D134" s="35"/>
      <c r="E134" s="9">
        <v>87900</v>
      </c>
      <c r="F134" s="9">
        <f>E134*C133</f>
        <v>175800</v>
      </c>
      <c r="G134" s="89">
        <v>112200</v>
      </c>
      <c r="H134" s="89">
        <f>G134*C133</f>
        <v>224400</v>
      </c>
      <c r="I134" s="9"/>
      <c r="J134" s="9"/>
      <c r="K134" s="9"/>
      <c r="L134" s="9"/>
      <c r="M134" s="9"/>
      <c r="N134" s="9"/>
      <c r="O134" s="9"/>
      <c r="P134" s="9"/>
      <c r="Q134" s="9"/>
      <c r="R134" s="9"/>
      <c r="U134" s="6">
        <v>0</v>
      </c>
    </row>
    <row r="135" spans="1:21" s="6" customFormat="1" ht="15" x14ac:dyDescent="0.25">
      <c r="A135" s="80"/>
      <c r="B135" s="33" t="s">
        <v>166</v>
      </c>
      <c r="C135" s="34"/>
      <c r="D135" s="35"/>
      <c r="E135" s="9">
        <v>1000</v>
      </c>
      <c r="F135" s="9">
        <f>E135*C133</f>
        <v>2000</v>
      </c>
      <c r="G135" s="89">
        <v>2700</v>
      </c>
      <c r="H135" s="89">
        <f>G135*C133</f>
        <v>5400</v>
      </c>
      <c r="I135" s="9"/>
      <c r="J135" s="9"/>
      <c r="K135" s="9"/>
      <c r="L135" s="9"/>
      <c r="M135" s="9"/>
      <c r="N135" s="9"/>
      <c r="O135" s="9"/>
      <c r="P135" s="9"/>
      <c r="Q135" s="9"/>
      <c r="R135" s="9"/>
      <c r="U135" s="6">
        <v>0</v>
      </c>
    </row>
    <row r="136" spans="1:21" s="6" customFormat="1" ht="15" x14ac:dyDescent="0.25">
      <c r="A136" s="80"/>
      <c r="B136" s="33"/>
      <c r="C136" s="34"/>
      <c r="D136" s="35"/>
      <c r="E136" s="9"/>
      <c r="F136" s="9"/>
      <c r="G136" s="89"/>
      <c r="H136" s="89"/>
      <c r="I136" s="9"/>
      <c r="J136" s="9"/>
      <c r="K136" s="9"/>
      <c r="L136" s="9"/>
      <c r="M136" s="9"/>
      <c r="N136" s="9"/>
      <c r="O136" s="9"/>
      <c r="P136" s="9"/>
      <c r="Q136" s="9"/>
      <c r="R136" s="9"/>
    </row>
    <row r="137" spans="1:21" ht="24.95" customHeight="1" x14ac:dyDescent="0.25">
      <c r="A137" s="39"/>
      <c r="B137" s="30" t="s">
        <v>64</v>
      </c>
      <c r="C137" s="56"/>
      <c r="D137" s="39"/>
      <c r="E137" s="9"/>
      <c r="F137" s="9"/>
      <c r="G137" s="89"/>
      <c r="H137" s="89"/>
      <c r="I137" s="9"/>
      <c r="J137" s="9"/>
      <c r="K137" s="9"/>
      <c r="L137" s="9"/>
      <c r="M137" s="9"/>
      <c r="N137" s="9"/>
      <c r="O137" s="9"/>
      <c r="P137" s="9"/>
      <c r="Q137" s="9"/>
      <c r="R137" s="9"/>
    </row>
    <row r="138" spans="1:21" ht="24.95" customHeight="1" x14ac:dyDescent="0.25">
      <c r="A138" s="39" t="s">
        <v>9</v>
      </c>
      <c r="B138" s="30" t="s">
        <v>61</v>
      </c>
      <c r="C138" s="38"/>
      <c r="D138" s="39"/>
      <c r="E138" s="9"/>
      <c r="F138" s="9"/>
      <c r="G138" s="89"/>
      <c r="H138" s="89"/>
      <c r="I138" s="9"/>
      <c r="J138" s="9"/>
      <c r="K138" s="9"/>
      <c r="L138" s="9"/>
      <c r="M138" s="9"/>
      <c r="N138" s="9"/>
      <c r="O138" s="9"/>
      <c r="P138" s="9"/>
      <c r="Q138" s="9"/>
      <c r="R138" s="9"/>
    </row>
    <row r="139" spans="1:21" ht="24.95" customHeight="1" x14ac:dyDescent="0.25">
      <c r="A139" s="39"/>
      <c r="B139" s="37" t="s">
        <v>80</v>
      </c>
      <c r="C139" s="38" t="s">
        <v>68</v>
      </c>
      <c r="D139" s="39" t="s">
        <v>7</v>
      </c>
      <c r="E139" s="9"/>
      <c r="F139" s="9"/>
      <c r="G139" s="89"/>
      <c r="H139" s="89"/>
      <c r="I139" s="9"/>
      <c r="J139" s="9"/>
      <c r="K139" s="9"/>
      <c r="L139" s="9"/>
      <c r="M139" s="9"/>
      <c r="N139" s="9"/>
      <c r="O139" s="9"/>
      <c r="P139" s="9"/>
      <c r="Q139" s="9"/>
      <c r="R139" s="9"/>
      <c r="T139" s="4">
        <v>42500</v>
      </c>
      <c r="U139" s="4">
        <v>1000</v>
      </c>
    </row>
    <row r="140" spans="1:21" s="6" customFormat="1" ht="15" x14ac:dyDescent="0.25">
      <c r="A140" s="80"/>
      <c r="B140" s="33" t="s">
        <v>165</v>
      </c>
      <c r="C140" s="34"/>
      <c r="D140" s="35"/>
      <c r="E140" s="9">
        <v>42500</v>
      </c>
      <c r="F140" s="9">
        <f>E140*C139</f>
        <v>255000</v>
      </c>
      <c r="G140" s="89">
        <v>53900</v>
      </c>
      <c r="H140" s="89">
        <f>G140*C139</f>
        <v>323400</v>
      </c>
      <c r="I140" s="9"/>
      <c r="J140" s="9"/>
      <c r="K140" s="9"/>
      <c r="L140" s="9"/>
      <c r="M140" s="9"/>
      <c r="N140" s="9"/>
      <c r="O140" s="9"/>
      <c r="P140" s="9"/>
      <c r="Q140" s="9"/>
      <c r="R140" s="9"/>
      <c r="U140" s="6">
        <v>0</v>
      </c>
    </row>
    <row r="141" spans="1:21" s="6" customFormat="1" ht="15" x14ac:dyDescent="0.25">
      <c r="A141" s="80"/>
      <c r="B141" s="33" t="s">
        <v>166</v>
      </c>
      <c r="C141" s="34"/>
      <c r="D141" s="35"/>
      <c r="E141" s="9">
        <v>1000</v>
      </c>
      <c r="F141" s="9">
        <f>E141*C139</f>
        <v>6000</v>
      </c>
      <c r="G141" s="89">
        <v>2700</v>
      </c>
      <c r="H141" s="89">
        <f>G141*C139</f>
        <v>16200</v>
      </c>
      <c r="I141" s="9"/>
      <c r="J141" s="9"/>
      <c r="K141" s="9"/>
      <c r="L141" s="9"/>
      <c r="M141" s="9"/>
      <c r="N141" s="9"/>
      <c r="O141" s="9"/>
      <c r="P141" s="9"/>
      <c r="Q141" s="9"/>
      <c r="R141" s="9"/>
      <c r="U141" s="6">
        <v>0</v>
      </c>
    </row>
    <row r="142" spans="1:21" s="6" customFormat="1" ht="15" x14ac:dyDescent="0.25">
      <c r="A142" s="80"/>
      <c r="B142" s="33"/>
      <c r="C142" s="34"/>
      <c r="D142" s="35"/>
      <c r="E142" s="9"/>
      <c r="F142" s="9"/>
      <c r="G142" s="89"/>
      <c r="H142" s="89"/>
      <c r="I142" s="9"/>
      <c r="J142" s="9"/>
      <c r="K142" s="9"/>
      <c r="L142" s="9"/>
      <c r="M142" s="9"/>
      <c r="N142" s="9"/>
      <c r="O142" s="9"/>
      <c r="P142" s="9"/>
      <c r="Q142" s="9"/>
      <c r="R142" s="9"/>
    </row>
    <row r="143" spans="1:21" ht="24.95" customHeight="1" x14ac:dyDescent="0.25">
      <c r="A143" s="39" t="s">
        <v>10</v>
      </c>
      <c r="B143" s="30" t="s">
        <v>63</v>
      </c>
      <c r="C143" s="38"/>
      <c r="D143" s="39"/>
      <c r="E143" s="9"/>
      <c r="F143" s="9"/>
      <c r="G143" s="89"/>
      <c r="H143" s="89"/>
      <c r="I143" s="9"/>
      <c r="J143" s="9"/>
      <c r="K143" s="9"/>
      <c r="L143" s="9"/>
      <c r="M143" s="9"/>
      <c r="N143" s="9"/>
      <c r="O143" s="9"/>
      <c r="P143" s="9"/>
      <c r="Q143" s="9"/>
      <c r="R143" s="9"/>
    </row>
    <row r="144" spans="1:21" ht="24.95" customHeight="1" x14ac:dyDescent="0.25">
      <c r="A144" s="39"/>
      <c r="B144" s="37" t="s">
        <v>80</v>
      </c>
      <c r="C144" s="38" t="s">
        <v>65</v>
      </c>
      <c r="D144" s="39" t="s">
        <v>7</v>
      </c>
      <c r="E144" s="9"/>
      <c r="F144" s="9"/>
      <c r="G144" s="89"/>
      <c r="H144" s="89"/>
      <c r="I144" s="9"/>
      <c r="J144" s="9"/>
      <c r="K144" s="9"/>
      <c r="L144" s="9"/>
      <c r="M144" s="9"/>
      <c r="N144" s="9"/>
      <c r="O144" s="9"/>
      <c r="P144" s="9"/>
      <c r="Q144" s="9"/>
      <c r="R144" s="9"/>
      <c r="T144" s="4">
        <v>51000</v>
      </c>
      <c r="U144" s="4">
        <v>1000</v>
      </c>
    </row>
    <row r="145" spans="1:21" s="6" customFormat="1" ht="15" x14ac:dyDescent="0.25">
      <c r="A145" s="80"/>
      <c r="B145" s="33" t="s">
        <v>165</v>
      </c>
      <c r="C145" s="34"/>
      <c r="D145" s="35"/>
      <c r="E145" s="9">
        <v>51000</v>
      </c>
      <c r="F145" s="9">
        <f>E145*C144</f>
        <v>153000</v>
      </c>
      <c r="G145" s="89">
        <v>57200</v>
      </c>
      <c r="H145" s="89">
        <f>G145*C144</f>
        <v>171600</v>
      </c>
      <c r="I145" s="9"/>
      <c r="J145" s="9"/>
      <c r="K145" s="9"/>
      <c r="L145" s="9"/>
      <c r="M145" s="9"/>
      <c r="N145" s="9"/>
      <c r="O145" s="9"/>
      <c r="P145" s="9"/>
      <c r="Q145" s="9"/>
      <c r="R145" s="9"/>
      <c r="U145" s="6">
        <v>0</v>
      </c>
    </row>
    <row r="146" spans="1:21" s="6" customFormat="1" ht="15" x14ac:dyDescent="0.25">
      <c r="A146" s="80"/>
      <c r="B146" s="33" t="s">
        <v>166</v>
      </c>
      <c r="C146" s="34"/>
      <c r="D146" s="35"/>
      <c r="E146" s="9">
        <v>1000</v>
      </c>
      <c r="F146" s="9">
        <f>E146*C144</f>
        <v>3000</v>
      </c>
      <c r="G146" s="89">
        <v>2700</v>
      </c>
      <c r="H146" s="89">
        <f>G146*C144</f>
        <v>8100</v>
      </c>
      <c r="I146" s="9"/>
      <c r="J146" s="9"/>
      <c r="K146" s="9"/>
      <c r="L146" s="9"/>
      <c r="M146" s="9"/>
      <c r="N146" s="9"/>
      <c r="O146" s="9"/>
      <c r="P146" s="9"/>
      <c r="Q146" s="9"/>
      <c r="R146" s="9"/>
      <c r="U146" s="6">
        <v>0</v>
      </c>
    </row>
    <row r="147" spans="1:21" s="6" customFormat="1" ht="15" x14ac:dyDescent="0.25">
      <c r="A147" s="80"/>
      <c r="B147" s="33"/>
      <c r="C147" s="34"/>
      <c r="D147" s="35"/>
      <c r="E147" s="9"/>
      <c r="F147" s="9"/>
      <c r="G147" s="89"/>
      <c r="H147" s="89"/>
      <c r="I147" s="9"/>
      <c r="J147" s="9"/>
      <c r="K147" s="9"/>
      <c r="L147" s="9"/>
      <c r="M147" s="9"/>
      <c r="N147" s="9"/>
      <c r="O147" s="9"/>
      <c r="P147" s="9"/>
      <c r="Q147" s="9"/>
      <c r="R147" s="9"/>
    </row>
    <row r="148" spans="1:21" ht="24.95" customHeight="1" x14ac:dyDescent="0.25">
      <c r="A148" s="39" t="s">
        <v>11</v>
      </c>
      <c r="B148" s="30" t="s">
        <v>33</v>
      </c>
      <c r="C148" s="38"/>
      <c r="D148" s="39"/>
      <c r="E148" s="9"/>
      <c r="F148" s="9"/>
      <c r="G148" s="89"/>
      <c r="H148" s="89"/>
      <c r="I148" s="9"/>
      <c r="J148" s="9"/>
      <c r="K148" s="9"/>
      <c r="L148" s="9"/>
      <c r="M148" s="9"/>
      <c r="N148" s="9"/>
      <c r="O148" s="9"/>
      <c r="P148" s="9"/>
      <c r="Q148" s="9"/>
      <c r="R148" s="9"/>
    </row>
    <row r="149" spans="1:21" ht="24.95" customHeight="1" x14ac:dyDescent="0.25">
      <c r="A149" s="39"/>
      <c r="B149" s="37" t="s">
        <v>80</v>
      </c>
      <c r="C149" s="38" t="s">
        <v>65</v>
      </c>
      <c r="D149" s="39" t="s">
        <v>7</v>
      </c>
      <c r="E149" s="9"/>
      <c r="F149" s="9"/>
      <c r="G149" s="89"/>
      <c r="H149" s="89"/>
      <c r="I149" s="9"/>
      <c r="J149" s="9"/>
      <c r="K149" s="9"/>
      <c r="L149" s="9"/>
      <c r="M149" s="9"/>
      <c r="N149" s="9"/>
      <c r="O149" s="9"/>
      <c r="P149" s="9"/>
      <c r="Q149" s="9"/>
      <c r="R149" s="9"/>
      <c r="T149" s="4">
        <v>87900</v>
      </c>
      <c r="U149" s="4">
        <v>4000</v>
      </c>
    </row>
    <row r="150" spans="1:21" s="6" customFormat="1" ht="15" x14ac:dyDescent="0.25">
      <c r="A150" s="80"/>
      <c r="B150" s="33" t="s">
        <v>165</v>
      </c>
      <c r="C150" s="34"/>
      <c r="D150" s="35"/>
      <c r="E150" s="9">
        <v>87900</v>
      </c>
      <c r="F150" s="9">
        <f>E150*C149</f>
        <v>263700</v>
      </c>
      <c r="G150" s="89">
        <v>112200</v>
      </c>
      <c r="H150" s="89">
        <f>G150*C149</f>
        <v>336600</v>
      </c>
      <c r="I150" s="9"/>
      <c r="J150" s="9"/>
      <c r="K150" s="9"/>
      <c r="L150" s="9"/>
      <c r="M150" s="9"/>
      <c r="N150" s="9"/>
      <c r="O150" s="9"/>
      <c r="P150" s="9"/>
      <c r="Q150" s="9"/>
      <c r="R150" s="9"/>
      <c r="U150" s="6">
        <v>0</v>
      </c>
    </row>
    <row r="151" spans="1:21" s="6" customFormat="1" ht="15" x14ac:dyDescent="0.25">
      <c r="A151" s="80"/>
      <c r="B151" s="33" t="s">
        <v>166</v>
      </c>
      <c r="C151" s="34"/>
      <c r="D151" s="35"/>
      <c r="E151" s="9">
        <v>4000</v>
      </c>
      <c r="F151" s="9">
        <f>E151*C149</f>
        <v>12000</v>
      </c>
      <c r="G151" s="89">
        <v>2700</v>
      </c>
      <c r="H151" s="89">
        <f>G151*C149</f>
        <v>8100</v>
      </c>
      <c r="I151" s="9"/>
      <c r="J151" s="9"/>
      <c r="K151" s="9"/>
      <c r="L151" s="9"/>
      <c r="M151" s="9"/>
      <c r="N151" s="9"/>
      <c r="O151" s="9"/>
      <c r="P151" s="9"/>
      <c r="Q151" s="9"/>
      <c r="R151" s="9"/>
      <c r="U151" s="6">
        <v>0</v>
      </c>
    </row>
    <row r="152" spans="1:21" s="6" customFormat="1" ht="15" x14ac:dyDescent="0.25">
      <c r="A152" s="80"/>
      <c r="B152" s="33"/>
      <c r="C152" s="34"/>
      <c r="D152" s="35"/>
      <c r="E152" s="9"/>
      <c r="F152" s="9"/>
      <c r="G152" s="89"/>
      <c r="H152" s="89"/>
      <c r="I152" s="9"/>
      <c r="J152" s="9"/>
      <c r="K152" s="9"/>
      <c r="L152" s="9"/>
      <c r="M152" s="9"/>
      <c r="N152" s="9"/>
      <c r="O152" s="9"/>
      <c r="P152" s="9"/>
      <c r="Q152" s="9"/>
      <c r="R152" s="9"/>
    </row>
    <row r="153" spans="1:21" ht="24.95" customHeight="1" x14ac:dyDescent="0.25">
      <c r="A153" s="39" t="s">
        <v>74</v>
      </c>
      <c r="B153" s="30" t="s">
        <v>70</v>
      </c>
      <c r="C153" s="38"/>
      <c r="D153" s="39"/>
      <c r="E153" s="9"/>
      <c r="F153" s="9"/>
      <c r="G153" s="89"/>
      <c r="H153" s="89"/>
      <c r="I153" s="9"/>
      <c r="J153" s="9"/>
      <c r="K153" s="9"/>
      <c r="L153" s="9"/>
      <c r="M153" s="9"/>
      <c r="N153" s="9"/>
      <c r="O153" s="9"/>
      <c r="P153" s="9"/>
      <c r="Q153" s="9"/>
      <c r="R153" s="9"/>
    </row>
    <row r="154" spans="1:21" ht="24.95" customHeight="1" x14ac:dyDescent="0.25">
      <c r="A154" s="39"/>
      <c r="B154" s="37" t="s">
        <v>80</v>
      </c>
      <c r="C154" s="38" t="s">
        <v>65</v>
      </c>
      <c r="D154" s="39" t="s">
        <v>7</v>
      </c>
      <c r="E154" s="9"/>
      <c r="F154" s="9"/>
      <c r="G154" s="89"/>
      <c r="H154" s="89"/>
      <c r="I154" s="9"/>
      <c r="J154" s="9"/>
      <c r="K154" s="9"/>
      <c r="L154" s="9"/>
      <c r="M154" s="9"/>
      <c r="N154" s="9"/>
      <c r="O154" s="9"/>
      <c r="P154" s="9"/>
      <c r="Q154" s="9"/>
      <c r="R154" s="9"/>
      <c r="T154" s="4">
        <v>49900</v>
      </c>
      <c r="U154" s="4">
        <v>4000</v>
      </c>
    </row>
    <row r="155" spans="1:21" s="6" customFormat="1" ht="15" x14ac:dyDescent="0.25">
      <c r="A155" s="80"/>
      <c r="B155" s="33" t="s">
        <v>165</v>
      </c>
      <c r="C155" s="34"/>
      <c r="D155" s="35"/>
      <c r="E155" s="9">
        <v>49900</v>
      </c>
      <c r="F155" s="9">
        <f>E155*C154</f>
        <v>149700</v>
      </c>
      <c r="G155" s="89">
        <v>58850</v>
      </c>
      <c r="H155" s="89">
        <f>G155*C154</f>
        <v>176550</v>
      </c>
      <c r="I155" s="9"/>
      <c r="J155" s="9"/>
      <c r="K155" s="9"/>
      <c r="L155" s="9"/>
      <c r="M155" s="9"/>
      <c r="N155" s="9"/>
      <c r="O155" s="9"/>
      <c r="P155" s="9"/>
      <c r="Q155" s="9"/>
      <c r="R155" s="9"/>
      <c r="U155" s="6">
        <v>0</v>
      </c>
    </row>
    <row r="156" spans="1:21" s="6" customFormat="1" ht="15" x14ac:dyDescent="0.25">
      <c r="A156" s="80"/>
      <c r="B156" s="33" t="s">
        <v>166</v>
      </c>
      <c r="C156" s="34"/>
      <c r="D156" s="35"/>
      <c r="E156" s="9">
        <v>4000</v>
      </c>
      <c r="F156" s="9">
        <f>E156*C154</f>
        <v>12000</v>
      </c>
      <c r="G156" s="89">
        <v>2700</v>
      </c>
      <c r="H156" s="89">
        <f>G156*C154</f>
        <v>8100</v>
      </c>
      <c r="I156" s="9"/>
      <c r="J156" s="9"/>
      <c r="K156" s="9"/>
      <c r="L156" s="9"/>
      <c r="M156" s="9"/>
      <c r="N156" s="9"/>
      <c r="O156" s="9"/>
      <c r="P156" s="9"/>
      <c r="Q156" s="9"/>
      <c r="R156" s="9"/>
      <c r="U156" s="6">
        <v>0</v>
      </c>
    </row>
    <row r="157" spans="1:21" s="6" customFormat="1" ht="15" x14ac:dyDescent="0.25">
      <c r="A157" s="80"/>
      <c r="B157" s="33"/>
      <c r="C157" s="34"/>
      <c r="D157" s="35"/>
      <c r="E157" s="9"/>
      <c r="F157" s="9"/>
      <c r="G157" s="89"/>
      <c r="H157" s="89"/>
      <c r="I157" s="9"/>
      <c r="J157" s="9"/>
      <c r="K157" s="9"/>
      <c r="L157" s="9"/>
      <c r="M157" s="9"/>
      <c r="N157" s="9"/>
      <c r="O157" s="9"/>
      <c r="P157" s="9"/>
      <c r="Q157" s="9"/>
      <c r="R157" s="9"/>
    </row>
    <row r="158" spans="1:21" ht="24.95" customHeight="1" x14ac:dyDescent="0.25">
      <c r="A158" s="39" t="s">
        <v>75</v>
      </c>
      <c r="B158" s="30" t="s">
        <v>44</v>
      </c>
      <c r="C158" s="38"/>
      <c r="D158" s="39"/>
      <c r="E158" s="9"/>
      <c r="F158" s="9"/>
      <c r="G158" s="89"/>
      <c r="H158" s="89"/>
      <c r="I158" s="9"/>
      <c r="J158" s="9"/>
      <c r="K158" s="9"/>
      <c r="L158" s="9"/>
      <c r="M158" s="9"/>
      <c r="N158" s="9"/>
      <c r="O158" s="9"/>
      <c r="P158" s="9"/>
      <c r="Q158" s="9"/>
      <c r="R158" s="9"/>
    </row>
    <row r="159" spans="1:21" ht="24.95" customHeight="1" x14ac:dyDescent="0.25">
      <c r="A159" s="39"/>
      <c r="B159" s="37" t="s">
        <v>80</v>
      </c>
      <c r="C159" s="38" t="s">
        <v>150</v>
      </c>
      <c r="D159" s="39" t="s">
        <v>7</v>
      </c>
      <c r="E159" s="9"/>
      <c r="F159" s="9"/>
      <c r="G159" s="89"/>
      <c r="H159" s="89"/>
      <c r="I159" s="9"/>
      <c r="J159" s="9"/>
      <c r="K159" s="9"/>
      <c r="L159" s="9"/>
      <c r="M159" s="9"/>
      <c r="N159" s="9"/>
      <c r="O159" s="9"/>
      <c r="P159" s="9"/>
      <c r="Q159" s="9"/>
      <c r="R159" s="9"/>
      <c r="T159" s="4">
        <v>15000</v>
      </c>
      <c r="U159" s="4">
        <v>1000</v>
      </c>
    </row>
    <row r="160" spans="1:21" s="6" customFormat="1" ht="15" x14ac:dyDescent="0.25">
      <c r="A160" s="80"/>
      <c r="B160" s="33" t="s">
        <v>165</v>
      </c>
      <c r="C160" s="34"/>
      <c r="D160" s="35"/>
      <c r="E160" s="9">
        <v>15000</v>
      </c>
      <c r="F160" s="9">
        <f>E160*C159</f>
        <v>150000</v>
      </c>
      <c r="G160" s="89">
        <v>25850</v>
      </c>
      <c r="H160" s="89">
        <f>G160*C159</f>
        <v>258500</v>
      </c>
      <c r="I160" s="9"/>
      <c r="J160" s="9"/>
      <c r="K160" s="9"/>
      <c r="L160" s="9"/>
      <c r="M160" s="9"/>
      <c r="N160" s="9"/>
      <c r="O160" s="9"/>
      <c r="P160" s="9"/>
      <c r="Q160" s="9"/>
      <c r="R160" s="9"/>
      <c r="U160" s="6">
        <v>0</v>
      </c>
    </row>
    <row r="161" spans="1:21" s="6" customFormat="1" ht="15" x14ac:dyDescent="0.25">
      <c r="A161" s="80"/>
      <c r="B161" s="33" t="s">
        <v>166</v>
      </c>
      <c r="C161" s="34"/>
      <c r="D161" s="35"/>
      <c r="E161" s="9">
        <v>1000</v>
      </c>
      <c r="F161" s="9">
        <f>E161*C159</f>
        <v>10000</v>
      </c>
      <c r="G161" s="89">
        <v>2700</v>
      </c>
      <c r="H161" s="89">
        <f>G161*C159</f>
        <v>27000</v>
      </c>
      <c r="I161" s="9"/>
      <c r="J161" s="9"/>
      <c r="K161" s="9"/>
      <c r="L161" s="9"/>
      <c r="M161" s="9"/>
      <c r="N161" s="9"/>
      <c r="O161" s="9"/>
      <c r="P161" s="9"/>
      <c r="Q161" s="9"/>
      <c r="R161" s="9"/>
      <c r="U161" s="6">
        <v>0</v>
      </c>
    </row>
    <row r="162" spans="1:21" s="6" customFormat="1" ht="15" x14ac:dyDescent="0.25">
      <c r="A162" s="80"/>
      <c r="B162" s="33"/>
      <c r="C162" s="34"/>
      <c r="D162" s="35"/>
      <c r="E162" s="9"/>
      <c r="F162" s="9"/>
      <c r="G162" s="89"/>
      <c r="H162" s="89"/>
      <c r="I162" s="9"/>
      <c r="J162" s="9"/>
      <c r="K162" s="9"/>
      <c r="L162" s="9"/>
      <c r="M162" s="9"/>
      <c r="N162" s="9"/>
      <c r="O162" s="9"/>
      <c r="P162" s="9"/>
      <c r="Q162" s="9"/>
      <c r="R162" s="9"/>
    </row>
    <row r="163" spans="1:21" ht="24.95" customHeight="1" x14ac:dyDescent="0.25">
      <c r="A163" s="57"/>
      <c r="B163" s="44" t="s">
        <v>136</v>
      </c>
      <c r="C163" s="58"/>
      <c r="D163" s="59"/>
      <c r="E163" s="17"/>
      <c r="F163" s="18"/>
      <c r="G163" s="92"/>
      <c r="H163" s="93"/>
      <c r="I163" s="19"/>
      <c r="J163" s="20"/>
      <c r="K163" s="19"/>
      <c r="L163" s="20"/>
      <c r="M163" s="19"/>
      <c r="N163" s="20"/>
      <c r="O163" s="19"/>
      <c r="P163" s="20"/>
      <c r="Q163" s="19"/>
      <c r="R163" s="20"/>
    </row>
    <row r="164" spans="1:21" ht="24.95" customHeight="1" x14ac:dyDescent="0.25">
      <c r="A164" s="59" t="s">
        <v>9</v>
      </c>
      <c r="B164" s="43" t="s">
        <v>61</v>
      </c>
      <c r="C164" s="58"/>
      <c r="D164" s="59"/>
      <c r="E164" s="17"/>
      <c r="F164" s="21"/>
      <c r="G164" s="92"/>
      <c r="H164" s="93"/>
      <c r="I164" s="19"/>
      <c r="J164" s="20"/>
      <c r="K164" s="19"/>
      <c r="L164" s="20"/>
      <c r="M164" s="19"/>
      <c r="N164" s="20"/>
      <c r="O164" s="19"/>
      <c r="P164" s="20"/>
      <c r="Q164" s="19"/>
      <c r="R164" s="20"/>
    </row>
    <row r="165" spans="1:21" ht="24.95" customHeight="1" x14ac:dyDescent="0.25">
      <c r="A165" s="59"/>
      <c r="B165" s="43" t="s">
        <v>86</v>
      </c>
      <c r="C165" s="58" t="s">
        <v>139</v>
      </c>
      <c r="D165" s="59" t="s">
        <v>7</v>
      </c>
      <c r="E165" s="9"/>
      <c r="F165" s="9"/>
      <c r="G165" s="89"/>
      <c r="H165" s="89"/>
      <c r="I165" s="9"/>
      <c r="J165" s="9"/>
      <c r="K165" s="9"/>
      <c r="L165" s="9"/>
      <c r="M165" s="9"/>
      <c r="N165" s="9"/>
      <c r="O165" s="9"/>
      <c r="P165" s="9"/>
      <c r="Q165" s="9"/>
      <c r="R165" s="9"/>
      <c r="T165" s="4">
        <v>3300</v>
      </c>
      <c r="U165" s="4">
        <v>700</v>
      </c>
    </row>
    <row r="166" spans="1:21" s="6" customFormat="1" ht="15" x14ac:dyDescent="0.25">
      <c r="A166" s="80"/>
      <c r="B166" s="33" t="s">
        <v>165</v>
      </c>
      <c r="C166" s="34"/>
      <c r="D166" s="35"/>
      <c r="E166" s="9">
        <v>3300</v>
      </c>
      <c r="F166" s="9">
        <f>E166*C165</f>
        <v>155100</v>
      </c>
      <c r="G166" s="89">
        <v>3190</v>
      </c>
      <c r="H166" s="89">
        <f>G166*C165</f>
        <v>149930</v>
      </c>
      <c r="I166" s="9"/>
      <c r="J166" s="9"/>
      <c r="K166" s="9"/>
      <c r="L166" s="9"/>
      <c r="M166" s="9"/>
      <c r="N166" s="9"/>
      <c r="O166" s="9"/>
      <c r="P166" s="9"/>
      <c r="Q166" s="9"/>
      <c r="R166" s="9"/>
      <c r="U166" s="6">
        <v>0</v>
      </c>
    </row>
    <row r="167" spans="1:21" s="6" customFormat="1" ht="15" x14ac:dyDescent="0.25">
      <c r="A167" s="80"/>
      <c r="B167" s="33" t="s">
        <v>166</v>
      </c>
      <c r="C167" s="34"/>
      <c r="D167" s="35"/>
      <c r="E167" s="9">
        <v>700</v>
      </c>
      <c r="F167" s="9">
        <f>E167*C165</f>
        <v>32900</v>
      </c>
      <c r="G167" s="89">
        <v>450</v>
      </c>
      <c r="H167" s="89">
        <f>G167*C165</f>
        <v>21150</v>
      </c>
      <c r="I167" s="9"/>
      <c r="J167" s="9"/>
      <c r="K167" s="9"/>
      <c r="L167" s="9"/>
      <c r="M167" s="9"/>
      <c r="N167" s="9"/>
      <c r="O167" s="9"/>
      <c r="P167" s="9"/>
      <c r="Q167" s="9"/>
      <c r="R167" s="9"/>
      <c r="U167" s="6">
        <v>0</v>
      </c>
    </row>
    <row r="168" spans="1:21" s="6" customFormat="1" ht="15" x14ac:dyDescent="0.25">
      <c r="A168" s="80"/>
      <c r="B168" s="33"/>
      <c r="C168" s="34"/>
      <c r="D168" s="35"/>
      <c r="E168" s="9"/>
      <c r="F168" s="9"/>
      <c r="G168" s="89"/>
      <c r="H168" s="89"/>
      <c r="I168" s="9"/>
      <c r="J168" s="9"/>
      <c r="K168" s="9"/>
      <c r="L168" s="9"/>
      <c r="M168" s="9"/>
      <c r="N168" s="9"/>
      <c r="O168" s="9"/>
      <c r="P168" s="9"/>
      <c r="Q168" s="9"/>
      <c r="R168" s="9"/>
    </row>
    <row r="169" spans="1:21" ht="24.95" customHeight="1" x14ac:dyDescent="0.25">
      <c r="A169" s="59" t="s">
        <v>10</v>
      </c>
      <c r="B169" s="43" t="s">
        <v>137</v>
      </c>
      <c r="C169" s="58"/>
      <c r="D169" s="59"/>
      <c r="E169" s="17"/>
      <c r="F169" s="21"/>
      <c r="G169" s="92"/>
      <c r="H169" s="93"/>
      <c r="I169" s="19"/>
      <c r="J169" s="20"/>
      <c r="K169" s="19"/>
      <c r="L169" s="20"/>
      <c r="M169" s="19"/>
      <c r="N169" s="20"/>
      <c r="O169" s="19"/>
      <c r="P169" s="20"/>
      <c r="Q169" s="19"/>
      <c r="R169" s="20"/>
    </row>
    <row r="170" spans="1:21" ht="24.95" customHeight="1" x14ac:dyDescent="0.25">
      <c r="A170" s="59"/>
      <c r="B170" s="43" t="s">
        <v>86</v>
      </c>
      <c r="C170" s="58" t="s">
        <v>139</v>
      </c>
      <c r="D170" s="59" t="s">
        <v>7</v>
      </c>
      <c r="E170" s="9"/>
      <c r="F170" s="9"/>
      <c r="G170" s="89"/>
      <c r="H170" s="89"/>
      <c r="I170" s="9"/>
      <c r="J170" s="9"/>
      <c r="K170" s="9"/>
      <c r="L170" s="9"/>
      <c r="M170" s="9"/>
      <c r="N170" s="9"/>
      <c r="O170" s="9"/>
      <c r="P170" s="9"/>
      <c r="Q170" s="9"/>
      <c r="R170" s="9"/>
      <c r="T170" s="4">
        <v>3900</v>
      </c>
      <c r="U170" s="4">
        <v>700</v>
      </c>
    </row>
    <row r="171" spans="1:21" s="6" customFormat="1" ht="15" x14ac:dyDescent="0.25">
      <c r="A171" s="80"/>
      <c r="B171" s="33" t="s">
        <v>165</v>
      </c>
      <c r="C171" s="34"/>
      <c r="D171" s="35"/>
      <c r="E171" s="9">
        <v>3900</v>
      </c>
      <c r="F171" s="9">
        <f>E171*C170</f>
        <v>183300</v>
      </c>
      <c r="G171" s="89">
        <v>3465</v>
      </c>
      <c r="H171" s="89">
        <f>G171*C170</f>
        <v>162855</v>
      </c>
      <c r="I171" s="9"/>
      <c r="J171" s="9"/>
      <c r="K171" s="9"/>
      <c r="L171" s="9"/>
      <c r="M171" s="9"/>
      <c r="N171" s="9"/>
      <c r="O171" s="9"/>
      <c r="P171" s="9"/>
      <c r="Q171" s="9"/>
      <c r="R171" s="9"/>
      <c r="U171" s="6">
        <v>0</v>
      </c>
    </row>
    <row r="172" spans="1:21" s="6" customFormat="1" ht="15" x14ac:dyDescent="0.25">
      <c r="A172" s="80"/>
      <c r="B172" s="33" t="s">
        <v>166</v>
      </c>
      <c r="C172" s="34"/>
      <c r="D172" s="35"/>
      <c r="E172" s="9">
        <v>700</v>
      </c>
      <c r="F172" s="9">
        <f>E172*C170</f>
        <v>32900</v>
      </c>
      <c r="G172" s="89">
        <v>450</v>
      </c>
      <c r="H172" s="89">
        <f>G172*C170</f>
        <v>21150</v>
      </c>
      <c r="I172" s="9"/>
      <c r="J172" s="9"/>
      <c r="K172" s="9"/>
      <c r="L172" s="9"/>
      <c r="M172" s="9"/>
      <c r="N172" s="9"/>
      <c r="O172" s="9"/>
      <c r="P172" s="9"/>
      <c r="Q172" s="9"/>
      <c r="R172" s="9"/>
      <c r="U172" s="6">
        <v>0</v>
      </c>
    </row>
    <row r="173" spans="1:21" s="6" customFormat="1" ht="15" x14ac:dyDescent="0.25">
      <c r="A173" s="80"/>
      <c r="B173" s="33"/>
      <c r="C173" s="34"/>
      <c r="D173" s="35"/>
      <c r="E173" s="9"/>
      <c r="F173" s="9"/>
      <c r="G173" s="89"/>
      <c r="H173" s="89"/>
      <c r="I173" s="9"/>
      <c r="J173" s="9"/>
      <c r="K173" s="9"/>
      <c r="L173" s="9"/>
      <c r="M173" s="9"/>
      <c r="N173" s="9"/>
      <c r="O173" s="9"/>
      <c r="P173" s="9"/>
      <c r="Q173" s="9"/>
      <c r="R173" s="9"/>
    </row>
    <row r="174" spans="1:21" ht="24.95" customHeight="1" x14ac:dyDescent="0.25">
      <c r="A174" s="59" t="s">
        <v>11</v>
      </c>
      <c r="B174" s="43" t="s">
        <v>70</v>
      </c>
      <c r="C174" s="58"/>
      <c r="D174" s="59"/>
      <c r="E174" s="17"/>
      <c r="F174" s="21"/>
      <c r="G174" s="92"/>
      <c r="H174" s="93"/>
      <c r="I174" s="19"/>
      <c r="J174" s="20"/>
      <c r="K174" s="19"/>
      <c r="L174" s="20"/>
      <c r="M174" s="19"/>
      <c r="N174" s="20"/>
      <c r="O174" s="19"/>
      <c r="P174" s="20"/>
      <c r="Q174" s="19"/>
      <c r="R174" s="20"/>
    </row>
    <row r="175" spans="1:21" ht="24.95" customHeight="1" x14ac:dyDescent="0.25">
      <c r="A175" s="59"/>
      <c r="B175" s="43" t="s">
        <v>86</v>
      </c>
      <c r="C175" s="58" t="s">
        <v>139</v>
      </c>
      <c r="D175" s="59" t="s">
        <v>7</v>
      </c>
      <c r="E175" s="9"/>
      <c r="F175" s="9"/>
      <c r="G175" s="89"/>
      <c r="H175" s="89"/>
      <c r="I175" s="9"/>
      <c r="J175" s="9"/>
      <c r="K175" s="9"/>
      <c r="L175" s="9"/>
      <c r="M175" s="9"/>
      <c r="N175" s="9"/>
      <c r="O175" s="9"/>
      <c r="P175" s="9"/>
      <c r="Q175" s="9"/>
      <c r="R175" s="9"/>
      <c r="T175" s="4">
        <v>3200</v>
      </c>
      <c r="U175" s="4">
        <v>700</v>
      </c>
    </row>
    <row r="176" spans="1:21" s="6" customFormat="1" ht="15" x14ac:dyDescent="0.25">
      <c r="A176" s="80"/>
      <c r="B176" s="33" t="s">
        <v>165</v>
      </c>
      <c r="C176" s="34"/>
      <c r="D176" s="35"/>
      <c r="E176" s="9">
        <v>3200</v>
      </c>
      <c r="F176" s="9">
        <f>E176*C175</f>
        <v>150400</v>
      </c>
      <c r="G176" s="89">
        <v>3300</v>
      </c>
      <c r="H176" s="89">
        <f>G176*C175</f>
        <v>155100</v>
      </c>
      <c r="I176" s="9"/>
      <c r="J176" s="9"/>
      <c r="K176" s="9"/>
      <c r="L176" s="9"/>
      <c r="M176" s="9"/>
      <c r="N176" s="9"/>
      <c r="O176" s="9"/>
      <c r="P176" s="9"/>
      <c r="Q176" s="9"/>
      <c r="R176" s="9"/>
      <c r="U176" s="6">
        <v>0</v>
      </c>
    </row>
    <row r="177" spans="1:21" s="6" customFormat="1" ht="15" x14ac:dyDescent="0.25">
      <c r="A177" s="80"/>
      <c r="B177" s="33" t="s">
        <v>166</v>
      </c>
      <c r="C177" s="34"/>
      <c r="D177" s="35"/>
      <c r="E177" s="9">
        <v>700</v>
      </c>
      <c r="F177" s="9">
        <f>E177*C175</f>
        <v>32900</v>
      </c>
      <c r="G177" s="89">
        <v>450</v>
      </c>
      <c r="H177" s="89">
        <f>G177*C175</f>
        <v>21150</v>
      </c>
      <c r="I177" s="9"/>
      <c r="J177" s="9"/>
      <c r="K177" s="9"/>
      <c r="L177" s="9"/>
      <c r="M177" s="9"/>
      <c r="N177" s="9"/>
      <c r="O177" s="9"/>
      <c r="P177" s="9"/>
      <c r="Q177" s="9"/>
      <c r="R177" s="9"/>
      <c r="U177" s="6">
        <v>0</v>
      </c>
    </row>
    <row r="178" spans="1:21" s="6" customFormat="1" ht="15" x14ac:dyDescent="0.25">
      <c r="A178" s="80"/>
      <c r="B178" s="33"/>
      <c r="C178" s="34"/>
      <c r="D178" s="35"/>
      <c r="E178" s="9"/>
      <c r="F178" s="9"/>
      <c r="G178" s="89"/>
      <c r="H178" s="89"/>
      <c r="I178" s="9"/>
      <c r="J178" s="9"/>
      <c r="K178" s="9"/>
      <c r="L178" s="9"/>
      <c r="M178" s="9"/>
      <c r="N178" s="9"/>
      <c r="O178" s="9"/>
      <c r="P178" s="9"/>
      <c r="Q178" s="9"/>
      <c r="R178" s="9"/>
    </row>
    <row r="179" spans="1:21" ht="24.95" customHeight="1" x14ac:dyDescent="0.25">
      <c r="A179" s="59" t="s">
        <v>140</v>
      </c>
      <c r="B179" s="43" t="s">
        <v>138</v>
      </c>
      <c r="C179" s="58"/>
      <c r="D179" s="59"/>
      <c r="E179" s="17"/>
      <c r="F179" s="21"/>
      <c r="G179" s="92"/>
      <c r="H179" s="93"/>
      <c r="I179" s="19"/>
      <c r="J179" s="20"/>
      <c r="K179" s="19"/>
      <c r="L179" s="20"/>
      <c r="M179" s="19"/>
      <c r="N179" s="20"/>
      <c r="O179" s="19"/>
      <c r="P179" s="20"/>
      <c r="Q179" s="19"/>
      <c r="R179" s="20"/>
    </row>
    <row r="180" spans="1:21" ht="24.95" customHeight="1" x14ac:dyDescent="0.25">
      <c r="A180" s="59"/>
      <c r="B180" s="43" t="s">
        <v>86</v>
      </c>
      <c r="C180" s="58" t="s">
        <v>139</v>
      </c>
      <c r="D180" s="59" t="s">
        <v>7</v>
      </c>
      <c r="E180" s="9"/>
      <c r="F180" s="9"/>
      <c r="G180" s="89"/>
      <c r="H180" s="89"/>
      <c r="I180" s="9"/>
      <c r="J180" s="9"/>
      <c r="K180" s="9"/>
      <c r="L180" s="9"/>
      <c r="M180" s="9"/>
      <c r="N180" s="9"/>
      <c r="O180" s="9"/>
      <c r="P180" s="9"/>
      <c r="Q180" s="9"/>
      <c r="R180" s="9"/>
      <c r="T180" s="4">
        <v>3000</v>
      </c>
      <c r="U180" s="4">
        <v>700</v>
      </c>
    </row>
    <row r="181" spans="1:21" s="6" customFormat="1" ht="15" x14ac:dyDescent="0.25">
      <c r="A181" s="80"/>
      <c r="B181" s="33" t="s">
        <v>165</v>
      </c>
      <c r="C181" s="34"/>
      <c r="D181" s="35"/>
      <c r="E181" s="9">
        <v>3000</v>
      </c>
      <c r="F181" s="9">
        <f>E181*C180</f>
        <v>141000</v>
      </c>
      <c r="G181" s="89">
        <v>8800</v>
      </c>
      <c r="H181" s="89">
        <f>G181*C180</f>
        <v>413600</v>
      </c>
      <c r="I181" s="9"/>
      <c r="J181" s="9"/>
      <c r="K181" s="9"/>
      <c r="L181" s="9"/>
      <c r="M181" s="9"/>
      <c r="N181" s="9"/>
      <c r="O181" s="9"/>
      <c r="P181" s="9"/>
      <c r="Q181" s="9"/>
      <c r="R181" s="9"/>
      <c r="U181" s="6">
        <v>0</v>
      </c>
    </row>
    <row r="182" spans="1:21" s="6" customFormat="1" ht="15" x14ac:dyDescent="0.25">
      <c r="A182" s="80"/>
      <c r="B182" s="33" t="s">
        <v>166</v>
      </c>
      <c r="C182" s="34"/>
      <c r="D182" s="35"/>
      <c r="E182" s="9">
        <v>700</v>
      </c>
      <c r="F182" s="9">
        <f>E182*C180</f>
        <v>32900</v>
      </c>
      <c r="G182" s="89">
        <v>450</v>
      </c>
      <c r="H182" s="89">
        <f>G182*C180</f>
        <v>21150</v>
      </c>
      <c r="I182" s="9"/>
      <c r="J182" s="9"/>
      <c r="K182" s="9"/>
      <c r="L182" s="9"/>
      <c r="M182" s="9"/>
      <c r="N182" s="9"/>
      <c r="O182" s="9"/>
      <c r="P182" s="9"/>
      <c r="Q182" s="9"/>
      <c r="R182" s="9"/>
      <c r="U182" s="6">
        <v>0</v>
      </c>
    </row>
    <row r="183" spans="1:21" s="6" customFormat="1" ht="15" x14ac:dyDescent="0.25">
      <c r="A183" s="80"/>
      <c r="B183" s="33"/>
      <c r="C183" s="34"/>
      <c r="D183" s="35"/>
      <c r="E183" s="9"/>
      <c r="F183" s="9"/>
      <c r="G183" s="89"/>
      <c r="H183" s="89"/>
      <c r="I183" s="9"/>
      <c r="J183" s="9"/>
      <c r="K183" s="9"/>
      <c r="L183" s="9"/>
      <c r="M183" s="9"/>
      <c r="N183" s="9"/>
      <c r="O183" s="9"/>
      <c r="P183" s="9"/>
      <c r="Q183" s="9"/>
      <c r="R183" s="9"/>
    </row>
    <row r="184" spans="1:21" ht="24.95" customHeight="1" x14ac:dyDescent="0.25">
      <c r="A184" s="60"/>
      <c r="B184" s="44" t="s">
        <v>145</v>
      </c>
      <c r="C184" s="61"/>
      <c r="D184" s="62"/>
      <c r="E184" s="17"/>
      <c r="F184" s="21"/>
      <c r="G184" s="92"/>
      <c r="H184" s="93"/>
      <c r="I184" s="19"/>
      <c r="J184" s="20"/>
      <c r="K184" s="19"/>
      <c r="L184" s="20"/>
      <c r="M184" s="19"/>
      <c r="N184" s="20"/>
      <c r="O184" s="19"/>
      <c r="P184" s="20"/>
      <c r="Q184" s="19"/>
      <c r="R184" s="20"/>
    </row>
    <row r="185" spans="1:21" ht="24.95" customHeight="1" x14ac:dyDescent="0.25">
      <c r="A185" s="59" t="s">
        <v>9</v>
      </c>
      <c r="B185" s="43" t="s">
        <v>146</v>
      </c>
      <c r="C185" s="61"/>
      <c r="D185" s="62"/>
      <c r="E185" s="17"/>
      <c r="F185" s="21"/>
      <c r="G185" s="92"/>
      <c r="H185" s="93"/>
      <c r="I185" s="19"/>
      <c r="J185" s="20"/>
      <c r="K185" s="19"/>
      <c r="L185" s="20"/>
      <c r="M185" s="19"/>
      <c r="N185" s="20"/>
      <c r="O185" s="19"/>
      <c r="P185" s="20"/>
      <c r="Q185" s="19"/>
      <c r="R185" s="20"/>
    </row>
    <row r="186" spans="1:21" ht="24.95" customHeight="1" x14ac:dyDescent="0.25">
      <c r="A186" s="60"/>
      <c r="B186" s="43" t="s">
        <v>147</v>
      </c>
      <c r="C186" s="58" t="s">
        <v>59</v>
      </c>
      <c r="D186" s="59" t="s">
        <v>7</v>
      </c>
      <c r="E186" s="9"/>
      <c r="F186" s="9"/>
      <c r="G186" s="89"/>
      <c r="H186" s="89"/>
      <c r="I186" s="9"/>
      <c r="J186" s="9"/>
      <c r="K186" s="9"/>
      <c r="L186" s="9"/>
      <c r="M186" s="9"/>
      <c r="N186" s="9"/>
      <c r="O186" s="9"/>
      <c r="P186" s="9"/>
      <c r="Q186" s="9"/>
      <c r="R186" s="9"/>
      <c r="T186" s="4">
        <v>21900</v>
      </c>
      <c r="U186" s="4">
        <v>1000</v>
      </c>
    </row>
    <row r="187" spans="1:21" s="6" customFormat="1" ht="15" x14ac:dyDescent="0.25">
      <c r="A187" s="80"/>
      <c r="B187" s="33" t="s">
        <v>165</v>
      </c>
      <c r="C187" s="34"/>
      <c r="D187" s="35"/>
      <c r="E187" s="9">
        <v>21900</v>
      </c>
      <c r="F187" s="9">
        <f>E187*C186</f>
        <v>43800</v>
      </c>
      <c r="G187" s="89">
        <v>34650</v>
      </c>
      <c r="H187" s="89">
        <f>G187*C186</f>
        <v>69300</v>
      </c>
      <c r="I187" s="9"/>
      <c r="J187" s="9"/>
      <c r="K187" s="9"/>
      <c r="L187" s="9"/>
      <c r="M187" s="9"/>
      <c r="N187" s="9"/>
      <c r="O187" s="9"/>
      <c r="P187" s="9"/>
      <c r="Q187" s="9"/>
      <c r="R187" s="9"/>
      <c r="U187" s="6">
        <v>0</v>
      </c>
    </row>
    <row r="188" spans="1:21" s="6" customFormat="1" ht="15" x14ac:dyDescent="0.25">
      <c r="A188" s="80"/>
      <c r="B188" s="33" t="s">
        <v>166</v>
      </c>
      <c r="C188" s="34"/>
      <c r="D188" s="35"/>
      <c r="E188" s="9">
        <v>1000</v>
      </c>
      <c r="F188" s="9">
        <f>E188*C186</f>
        <v>2000</v>
      </c>
      <c r="G188" s="89">
        <v>1800</v>
      </c>
      <c r="H188" s="89">
        <f>G188*C186</f>
        <v>3600</v>
      </c>
      <c r="I188" s="9"/>
      <c r="J188" s="9"/>
      <c r="K188" s="9"/>
      <c r="L188" s="9"/>
      <c r="M188" s="9"/>
      <c r="N188" s="9"/>
      <c r="O188" s="9"/>
      <c r="P188" s="9"/>
      <c r="Q188" s="9"/>
      <c r="R188" s="9"/>
      <c r="U188" s="6">
        <v>0</v>
      </c>
    </row>
    <row r="189" spans="1:21" s="6" customFormat="1" ht="15" x14ac:dyDescent="0.25">
      <c r="A189" s="80"/>
      <c r="B189" s="33"/>
      <c r="C189" s="34"/>
      <c r="D189" s="35"/>
      <c r="E189" s="9"/>
      <c r="F189" s="9"/>
      <c r="G189" s="89"/>
      <c r="H189" s="89"/>
      <c r="I189" s="9"/>
      <c r="J189" s="9"/>
      <c r="K189" s="9"/>
      <c r="L189" s="9"/>
      <c r="M189" s="9"/>
      <c r="N189" s="9"/>
      <c r="O189" s="9"/>
      <c r="P189" s="9"/>
      <c r="Q189" s="9"/>
      <c r="R189" s="9"/>
    </row>
    <row r="190" spans="1:21" ht="24.95" customHeight="1" x14ac:dyDescent="0.25">
      <c r="A190" s="60"/>
      <c r="B190" s="43" t="s">
        <v>148</v>
      </c>
      <c r="C190" s="58" t="s">
        <v>59</v>
      </c>
      <c r="D190" s="59" t="s">
        <v>7</v>
      </c>
      <c r="E190" s="9"/>
      <c r="F190" s="9"/>
      <c r="G190" s="89"/>
      <c r="H190" s="89"/>
      <c r="I190" s="9"/>
      <c r="J190" s="9"/>
      <c r="K190" s="9"/>
      <c r="L190" s="9"/>
      <c r="M190" s="9"/>
      <c r="N190" s="9"/>
      <c r="O190" s="9"/>
      <c r="P190" s="9"/>
      <c r="Q190" s="9"/>
      <c r="R190" s="9"/>
      <c r="T190" s="4">
        <v>9900</v>
      </c>
      <c r="U190" s="4">
        <v>700</v>
      </c>
    </row>
    <row r="191" spans="1:21" s="6" customFormat="1" ht="15" x14ac:dyDescent="0.25">
      <c r="A191" s="80"/>
      <c r="B191" s="33" t="s">
        <v>165</v>
      </c>
      <c r="C191" s="34"/>
      <c r="D191" s="35"/>
      <c r="E191" s="9">
        <v>9900</v>
      </c>
      <c r="F191" s="9">
        <f>E191*C190</f>
        <v>19800</v>
      </c>
      <c r="G191" s="89">
        <v>9350</v>
      </c>
      <c r="H191" s="89">
        <f>G191*C190</f>
        <v>18700</v>
      </c>
      <c r="I191" s="9"/>
      <c r="J191" s="9"/>
      <c r="K191" s="9"/>
      <c r="L191" s="9"/>
      <c r="M191" s="9"/>
      <c r="N191" s="9"/>
      <c r="O191" s="9"/>
      <c r="P191" s="9"/>
      <c r="Q191" s="9"/>
      <c r="R191" s="9"/>
      <c r="U191" s="6">
        <v>0</v>
      </c>
    </row>
    <row r="192" spans="1:21" s="6" customFormat="1" ht="15" x14ac:dyDescent="0.25">
      <c r="A192" s="80"/>
      <c r="B192" s="33" t="s">
        <v>166</v>
      </c>
      <c r="C192" s="34"/>
      <c r="D192" s="35"/>
      <c r="E192" s="9">
        <v>700</v>
      </c>
      <c r="F192" s="9">
        <f>E192*C190</f>
        <v>1400</v>
      </c>
      <c r="G192" s="89">
        <v>900</v>
      </c>
      <c r="H192" s="89">
        <f>G192*C190</f>
        <v>1800</v>
      </c>
      <c r="I192" s="9"/>
      <c r="J192" s="9"/>
      <c r="K192" s="9"/>
      <c r="L192" s="9"/>
      <c r="M192" s="9"/>
      <c r="N192" s="9"/>
      <c r="O192" s="9"/>
      <c r="P192" s="9"/>
      <c r="Q192" s="9"/>
      <c r="R192" s="9"/>
      <c r="U192" s="6">
        <v>0</v>
      </c>
    </row>
    <row r="193" spans="1:21" s="6" customFormat="1" ht="15" x14ac:dyDescent="0.25">
      <c r="A193" s="80"/>
      <c r="B193" s="33"/>
      <c r="C193" s="34"/>
      <c r="D193" s="35"/>
      <c r="E193" s="9"/>
      <c r="F193" s="9"/>
      <c r="G193" s="89"/>
      <c r="H193" s="89"/>
      <c r="I193" s="9"/>
      <c r="J193" s="9"/>
      <c r="K193" s="9"/>
      <c r="L193" s="9"/>
      <c r="M193" s="9"/>
      <c r="N193" s="9"/>
      <c r="O193" s="9"/>
      <c r="P193" s="9"/>
      <c r="Q193" s="9"/>
      <c r="R193" s="9"/>
    </row>
    <row r="194" spans="1:21" ht="24.95" customHeight="1" x14ac:dyDescent="0.25">
      <c r="A194" s="60"/>
      <c r="B194" s="43" t="s">
        <v>86</v>
      </c>
      <c r="C194" s="58" t="s">
        <v>59</v>
      </c>
      <c r="D194" s="59" t="s">
        <v>7</v>
      </c>
      <c r="E194" s="9"/>
      <c r="F194" s="9"/>
      <c r="G194" s="89"/>
      <c r="H194" s="89"/>
      <c r="I194" s="9"/>
      <c r="J194" s="9"/>
      <c r="K194" s="9"/>
      <c r="L194" s="9"/>
      <c r="M194" s="9"/>
      <c r="N194" s="9"/>
      <c r="O194" s="9"/>
      <c r="P194" s="9"/>
      <c r="Q194" s="9"/>
      <c r="R194" s="9"/>
      <c r="T194" s="4">
        <v>3300</v>
      </c>
      <c r="U194" s="4">
        <v>700</v>
      </c>
    </row>
    <row r="195" spans="1:21" s="6" customFormat="1" ht="15" x14ac:dyDescent="0.25">
      <c r="A195" s="80"/>
      <c r="B195" s="33" t="s">
        <v>165</v>
      </c>
      <c r="C195" s="34"/>
      <c r="D195" s="35"/>
      <c r="E195" s="9">
        <v>3300</v>
      </c>
      <c r="F195" s="9">
        <f>E195*C194</f>
        <v>6600</v>
      </c>
      <c r="G195" s="89">
        <v>3190</v>
      </c>
      <c r="H195" s="89">
        <f>G195*C194</f>
        <v>6380</v>
      </c>
      <c r="I195" s="9"/>
      <c r="J195" s="9"/>
      <c r="K195" s="9"/>
      <c r="L195" s="9"/>
      <c r="M195" s="9"/>
      <c r="N195" s="9"/>
      <c r="O195" s="9"/>
      <c r="P195" s="9"/>
      <c r="Q195" s="9"/>
      <c r="R195" s="9"/>
      <c r="U195" s="6">
        <v>0</v>
      </c>
    </row>
    <row r="196" spans="1:21" s="6" customFormat="1" ht="15" x14ac:dyDescent="0.25">
      <c r="A196" s="80"/>
      <c r="B196" s="33" t="s">
        <v>166</v>
      </c>
      <c r="C196" s="34"/>
      <c r="D196" s="35"/>
      <c r="E196" s="9">
        <v>700</v>
      </c>
      <c r="F196" s="9">
        <f>E196*C194</f>
        <v>1400</v>
      </c>
      <c r="G196" s="89">
        <v>450</v>
      </c>
      <c r="H196" s="89">
        <f>G196*C194</f>
        <v>900</v>
      </c>
      <c r="I196" s="9"/>
      <c r="J196" s="9"/>
      <c r="K196" s="9"/>
      <c r="L196" s="9"/>
      <c r="M196" s="9"/>
      <c r="N196" s="9"/>
      <c r="O196" s="9"/>
      <c r="P196" s="9"/>
      <c r="Q196" s="9"/>
      <c r="R196" s="9"/>
      <c r="U196" s="6">
        <v>0</v>
      </c>
    </row>
    <row r="197" spans="1:21" s="6" customFormat="1" ht="15" x14ac:dyDescent="0.25">
      <c r="A197" s="80"/>
      <c r="B197" s="33"/>
      <c r="C197" s="34"/>
      <c r="D197" s="35"/>
      <c r="E197" s="9"/>
      <c r="F197" s="9"/>
      <c r="G197" s="89"/>
      <c r="H197" s="89"/>
      <c r="I197" s="9"/>
      <c r="J197" s="9"/>
      <c r="K197" s="9"/>
      <c r="L197" s="9"/>
      <c r="M197" s="9"/>
      <c r="N197" s="9"/>
      <c r="O197" s="9"/>
      <c r="P197" s="9"/>
      <c r="Q197" s="9"/>
      <c r="R197" s="9"/>
    </row>
    <row r="198" spans="1:21" ht="30" x14ac:dyDescent="0.25">
      <c r="A198" s="53">
        <v>230529.13</v>
      </c>
      <c r="B198" s="30" t="s">
        <v>34</v>
      </c>
      <c r="C198" s="38"/>
      <c r="D198" s="39"/>
      <c r="E198" s="9"/>
      <c r="F198" s="9"/>
      <c r="G198" s="89"/>
      <c r="H198" s="89"/>
      <c r="I198" s="9"/>
      <c r="J198" s="9"/>
      <c r="K198" s="9"/>
      <c r="L198" s="9"/>
      <c r="M198" s="9"/>
      <c r="N198" s="9"/>
      <c r="O198" s="9"/>
      <c r="P198" s="9"/>
      <c r="Q198" s="9"/>
      <c r="R198" s="9"/>
    </row>
    <row r="199" spans="1:21" ht="71.25" x14ac:dyDescent="0.25">
      <c r="A199" s="39" t="s">
        <v>9</v>
      </c>
      <c r="B199" s="37" t="s">
        <v>35</v>
      </c>
      <c r="C199" s="38" t="s">
        <v>25</v>
      </c>
      <c r="D199" s="39" t="s">
        <v>13</v>
      </c>
      <c r="E199" s="9"/>
      <c r="F199" s="9"/>
      <c r="G199" s="89"/>
      <c r="H199" s="89"/>
      <c r="I199" s="9"/>
      <c r="J199" s="9"/>
      <c r="K199" s="9"/>
      <c r="L199" s="9"/>
      <c r="M199" s="9"/>
      <c r="N199" s="9"/>
      <c r="O199" s="9"/>
      <c r="P199" s="9"/>
      <c r="Q199" s="9"/>
      <c r="R199" s="9"/>
      <c r="T199" s="4">
        <v>277000</v>
      </c>
      <c r="U199" s="4">
        <v>39500</v>
      </c>
    </row>
    <row r="200" spans="1:21" s="6" customFormat="1" ht="15" x14ac:dyDescent="0.25">
      <c r="A200" s="80"/>
      <c r="B200" s="33" t="s">
        <v>165</v>
      </c>
      <c r="C200" s="34"/>
      <c r="D200" s="35"/>
      <c r="E200" s="9">
        <v>277000</v>
      </c>
      <c r="F200" s="9">
        <f>E200*C199</f>
        <v>277000</v>
      </c>
      <c r="G200" s="89">
        <v>55000</v>
      </c>
      <c r="H200" s="89">
        <f>G200*C199</f>
        <v>55000</v>
      </c>
      <c r="I200" s="9"/>
      <c r="J200" s="9"/>
      <c r="K200" s="9"/>
      <c r="L200" s="9"/>
      <c r="M200" s="9"/>
      <c r="N200" s="9"/>
      <c r="O200" s="9"/>
      <c r="P200" s="9"/>
      <c r="Q200" s="9"/>
      <c r="R200" s="9"/>
      <c r="U200" s="6">
        <v>0</v>
      </c>
    </row>
    <row r="201" spans="1:21" s="6" customFormat="1" ht="15" x14ac:dyDescent="0.25">
      <c r="A201" s="80"/>
      <c r="B201" s="33" t="s">
        <v>166</v>
      </c>
      <c r="C201" s="34"/>
      <c r="D201" s="35"/>
      <c r="E201" s="9">
        <v>39500</v>
      </c>
      <c r="F201" s="9">
        <f>E201*C199</f>
        <v>39500</v>
      </c>
      <c r="G201" s="89">
        <v>22500</v>
      </c>
      <c r="H201" s="89">
        <f>G201*C199</f>
        <v>22500</v>
      </c>
      <c r="I201" s="9"/>
      <c r="J201" s="9"/>
      <c r="K201" s="9"/>
      <c r="L201" s="9"/>
      <c r="M201" s="9"/>
      <c r="N201" s="9"/>
      <c r="O201" s="9"/>
      <c r="P201" s="9"/>
      <c r="Q201" s="9"/>
      <c r="R201" s="9"/>
      <c r="U201" s="6">
        <v>0</v>
      </c>
    </row>
    <row r="202" spans="1:21" s="6" customFormat="1" ht="15" x14ac:dyDescent="0.25">
      <c r="A202" s="80"/>
      <c r="B202" s="33"/>
      <c r="C202" s="34"/>
      <c r="D202" s="35"/>
      <c r="E202" s="9"/>
      <c r="F202" s="9"/>
      <c r="G202" s="89"/>
      <c r="H202" s="89"/>
      <c r="I202" s="9"/>
      <c r="J202" s="9"/>
      <c r="K202" s="9"/>
      <c r="L202" s="9"/>
      <c r="M202" s="9"/>
      <c r="N202" s="9"/>
      <c r="O202" s="9"/>
      <c r="P202" s="9"/>
      <c r="Q202" s="9"/>
      <c r="R202" s="9"/>
    </row>
    <row r="203" spans="1:21" s="22" customFormat="1" ht="30" x14ac:dyDescent="0.2">
      <c r="A203" s="53">
        <v>230529.16</v>
      </c>
      <c r="B203" s="30" t="s">
        <v>153</v>
      </c>
      <c r="C203" s="38"/>
      <c r="D203" s="39"/>
      <c r="E203" s="9"/>
      <c r="F203" s="9"/>
      <c r="G203" s="89"/>
      <c r="H203" s="89"/>
      <c r="I203" s="9"/>
      <c r="J203" s="9"/>
      <c r="K203" s="9"/>
      <c r="L203" s="9"/>
      <c r="M203" s="9"/>
      <c r="N203" s="9"/>
      <c r="O203" s="9"/>
      <c r="P203" s="9"/>
      <c r="Q203" s="9"/>
      <c r="R203" s="9"/>
    </row>
    <row r="204" spans="1:21" s="22" customFormat="1" ht="71.25" x14ac:dyDescent="0.2">
      <c r="A204" s="39" t="s">
        <v>9</v>
      </c>
      <c r="B204" s="37" t="s">
        <v>154</v>
      </c>
      <c r="C204" s="38" t="s">
        <v>25</v>
      </c>
      <c r="D204" s="39" t="s">
        <v>13</v>
      </c>
      <c r="E204" s="9"/>
      <c r="F204" s="9"/>
      <c r="G204" s="89"/>
      <c r="H204" s="89"/>
      <c r="I204" s="9"/>
      <c r="J204" s="9"/>
      <c r="K204" s="9"/>
      <c r="L204" s="9"/>
      <c r="M204" s="9"/>
      <c r="N204" s="9"/>
      <c r="O204" s="9"/>
      <c r="P204" s="9"/>
      <c r="Q204" s="9"/>
      <c r="R204" s="9"/>
      <c r="T204" s="22">
        <v>75000</v>
      </c>
      <c r="U204" s="22">
        <v>27000</v>
      </c>
    </row>
    <row r="205" spans="1:21" s="6" customFormat="1" ht="15" x14ac:dyDescent="0.25">
      <c r="A205" s="80"/>
      <c r="B205" s="33" t="s">
        <v>165</v>
      </c>
      <c r="C205" s="34"/>
      <c r="D205" s="35"/>
      <c r="E205" s="9">
        <v>75000</v>
      </c>
      <c r="F205" s="9">
        <f>E205*C204</f>
        <v>75000</v>
      </c>
      <c r="G205" s="89">
        <v>23654</v>
      </c>
      <c r="H205" s="89">
        <f>G205*C204</f>
        <v>23654</v>
      </c>
      <c r="I205" s="9"/>
      <c r="J205" s="9"/>
      <c r="K205" s="9"/>
      <c r="L205" s="9"/>
      <c r="M205" s="9"/>
      <c r="N205" s="9"/>
      <c r="O205" s="9"/>
      <c r="P205" s="9"/>
      <c r="Q205" s="9"/>
      <c r="R205" s="9"/>
      <c r="U205" s="6">
        <v>0</v>
      </c>
    </row>
    <row r="206" spans="1:21" s="6" customFormat="1" ht="15" x14ac:dyDescent="0.25">
      <c r="A206" s="80"/>
      <c r="B206" s="33" t="s">
        <v>166</v>
      </c>
      <c r="C206" s="34"/>
      <c r="D206" s="35"/>
      <c r="E206" s="9">
        <v>27000</v>
      </c>
      <c r="F206" s="9">
        <f>E206*C204</f>
        <v>27000</v>
      </c>
      <c r="G206" s="89">
        <v>18900</v>
      </c>
      <c r="H206" s="89">
        <f>G206*C204</f>
        <v>18900</v>
      </c>
      <c r="I206" s="9"/>
      <c r="J206" s="9"/>
      <c r="K206" s="9"/>
      <c r="L206" s="9"/>
      <c r="M206" s="9"/>
      <c r="N206" s="9"/>
      <c r="O206" s="9"/>
      <c r="P206" s="9"/>
      <c r="Q206" s="9"/>
      <c r="R206" s="9"/>
      <c r="U206" s="6">
        <v>0</v>
      </c>
    </row>
    <row r="207" spans="1:21" s="6" customFormat="1" ht="15" x14ac:dyDescent="0.25">
      <c r="A207" s="80"/>
      <c r="B207" s="33"/>
      <c r="C207" s="34"/>
      <c r="D207" s="35"/>
      <c r="E207" s="9"/>
      <c r="F207" s="9"/>
      <c r="G207" s="89"/>
      <c r="H207" s="89"/>
      <c r="I207" s="9"/>
      <c r="J207" s="9"/>
      <c r="K207" s="9"/>
      <c r="L207" s="9"/>
      <c r="M207" s="9"/>
      <c r="N207" s="9"/>
      <c r="O207" s="9"/>
      <c r="P207" s="9"/>
      <c r="Q207" s="9"/>
      <c r="R207" s="9"/>
    </row>
    <row r="208" spans="1:21" ht="30" x14ac:dyDescent="0.25">
      <c r="A208" s="53">
        <v>230553</v>
      </c>
      <c r="B208" s="63" t="s">
        <v>53</v>
      </c>
      <c r="C208" s="38"/>
      <c r="D208" s="39"/>
      <c r="E208" s="9"/>
      <c r="F208" s="9"/>
      <c r="G208" s="89"/>
      <c r="H208" s="89"/>
      <c r="I208" s="9"/>
      <c r="J208" s="9"/>
      <c r="K208" s="9"/>
      <c r="L208" s="9"/>
      <c r="M208" s="9"/>
      <c r="N208" s="9"/>
      <c r="O208" s="9"/>
      <c r="P208" s="9"/>
      <c r="Q208" s="9"/>
      <c r="R208" s="9"/>
    </row>
    <row r="209" spans="1:21" ht="71.25" x14ac:dyDescent="0.25">
      <c r="A209" s="39" t="s">
        <v>9</v>
      </c>
      <c r="B209" s="37" t="s">
        <v>54</v>
      </c>
      <c r="C209" s="38" t="s">
        <v>25</v>
      </c>
      <c r="D209" s="39" t="s">
        <v>13</v>
      </c>
      <c r="E209" s="9"/>
      <c r="F209" s="9"/>
      <c r="G209" s="89"/>
      <c r="H209" s="89"/>
      <c r="I209" s="9"/>
      <c r="J209" s="9"/>
      <c r="K209" s="9"/>
      <c r="L209" s="9"/>
      <c r="M209" s="9"/>
      <c r="N209" s="9"/>
      <c r="O209" s="9"/>
      <c r="P209" s="9"/>
      <c r="Q209" s="9"/>
      <c r="R209" s="9"/>
      <c r="T209" s="4">
        <v>35000</v>
      </c>
      <c r="U209" s="4">
        <v>10000</v>
      </c>
    </row>
    <row r="210" spans="1:21" s="6" customFormat="1" ht="15" x14ac:dyDescent="0.25">
      <c r="A210" s="80"/>
      <c r="B210" s="33" t="s">
        <v>165</v>
      </c>
      <c r="C210" s="34"/>
      <c r="D210" s="35"/>
      <c r="E210" s="9">
        <v>35000</v>
      </c>
      <c r="F210" s="9">
        <f>E210*C209</f>
        <v>35000</v>
      </c>
      <c r="G210" s="89">
        <v>33000</v>
      </c>
      <c r="H210" s="89">
        <f>G210*C209</f>
        <v>33000</v>
      </c>
      <c r="I210" s="9"/>
      <c r="J210" s="9"/>
      <c r="K210" s="9"/>
      <c r="L210" s="9"/>
      <c r="M210" s="9"/>
      <c r="N210" s="9"/>
      <c r="O210" s="9"/>
      <c r="P210" s="9"/>
      <c r="Q210" s="9"/>
      <c r="R210" s="9"/>
      <c r="U210" s="6">
        <v>0</v>
      </c>
    </row>
    <row r="211" spans="1:21" s="6" customFormat="1" ht="15" x14ac:dyDescent="0.25">
      <c r="A211" s="80"/>
      <c r="B211" s="33" t="s">
        <v>166</v>
      </c>
      <c r="C211" s="34"/>
      <c r="D211" s="35"/>
      <c r="E211" s="9">
        <v>10000</v>
      </c>
      <c r="F211" s="9">
        <f>E211*C209</f>
        <v>10000</v>
      </c>
      <c r="G211" s="89">
        <v>7500</v>
      </c>
      <c r="H211" s="89">
        <f>G211*C209</f>
        <v>7500</v>
      </c>
      <c r="I211" s="9"/>
      <c r="J211" s="9"/>
      <c r="K211" s="9"/>
      <c r="L211" s="9"/>
      <c r="M211" s="9"/>
      <c r="N211" s="9"/>
      <c r="O211" s="9"/>
      <c r="P211" s="9"/>
      <c r="Q211" s="9"/>
      <c r="R211" s="9"/>
      <c r="U211" s="6">
        <v>0</v>
      </c>
    </row>
    <row r="212" spans="1:21" s="6" customFormat="1" ht="15" x14ac:dyDescent="0.25">
      <c r="A212" s="80"/>
      <c r="B212" s="33"/>
      <c r="C212" s="34"/>
      <c r="D212" s="35"/>
      <c r="E212" s="9"/>
      <c r="F212" s="9"/>
      <c r="G212" s="89"/>
      <c r="H212" s="89"/>
      <c r="I212" s="9"/>
      <c r="J212" s="9"/>
      <c r="K212" s="9"/>
      <c r="L212" s="9"/>
      <c r="M212" s="9"/>
      <c r="N212" s="9"/>
      <c r="O212" s="9"/>
      <c r="P212" s="9"/>
      <c r="Q212" s="9"/>
      <c r="R212" s="9"/>
    </row>
    <row r="213" spans="1:21" ht="24.95" customHeight="1" x14ac:dyDescent="0.25">
      <c r="A213" s="3">
        <v>230700</v>
      </c>
      <c r="B213" s="3" t="s">
        <v>132</v>
      </c>
      <c r="C213" s="38"/>
      <c r="D213" s="39"/>
      <c r="E213" s="9"/>
      <c r="F213" s="9"/>
      <c r="G213" s="89"/>
      <c r="H213" s="89"/>
      <c r="I213" s="9"/>
      <c r="J213" s="9"/>
      <c r="K213" s="9"/>
      <c r="L213" s="9"/>
      <c r="M213" s="9"/>
      <c r="N213" s="9"/>
      <c r="O213" s="9"/>
      <c r="P213" s="9"/>
      <c r="Q213" s="9"/>
      <c r="R213" s="9"/>
    </row>
    <row r="214" spans="1:21" ht="24.95" customHeight="1" x14ac:dyDescent="0.25">
      <c r="A214" s="53">
        <v>230719.13</v>
      </c>
      <c r="B214" s="44" t="s">
        <v>36</v>
      </c>
      <c r="C214" s="38"/>
      <c r="D214" s="39"/>
      <c r="E214" s="9"/>
      <c r="F214" s="9"/>
      <c r="G214" s="89"/>
      <c r="H214" s="89"/>
      <c r="I214" s="9"/>
      <c r="J214" s="9"/>
      <c r="K214" s="9"/>
      <c r="L214" s="9"/>
      <c r="M214" s="9"/>
      <c r="N214" s="9"/>
      <c r="O214" s="9"/>
      <c r="P214" s="9"/>
      <c r="Q214" s="9"/>
      <c r="R214" s="9"/>
    </row>
    <row r="215" spans="1:21" ht="185.25" x14ac:dyDescent="0.25">
      <c r="A215" s="39" t="s">
        <v>9</v>
      </c>
      <c r="B215" s="43" t="s">
        <v>37</v>
      </c>
      <c r="C215" s="38"/>
      <c r="D215" s="39"/>
      <c r="E215" s="9"/>
      <c r="F215" s="9"/>
      <c r="G215" s="89"/>
      <c r="H215" s="89"/>
      <c r="I215" s="9"/>
      <c r="J215" s="9"/>
      <c r="K215" s="9"/>
      <c r="L215" s="9"/>
      <c r="M215" s="9"/>
      <c r="N215" s="9"/>
      <c r="O215" s="9"/>
      <c r="P215" s="9"/>
      <c r="Q215" s="9"/>
      <c r="R215" s="9"/>
    </row>
    <row r="216" spans="1:21" ht="24.95" customHeight="1" x14ac:dyDescent="0.25">
      <c r="A216" s="55"/>
      <c r="B216" s="44" t="s">
        <v>85</v>
      </c>
      <c r="C216" s="38"/>
      <c r="D216" s="39"/>
      <c r="E216" s="9"/>
      <c r="F216" s="9"/>
      <c r="G216" s="89"/>
      <c r="H216" s="89"/>
      <c r="I216" s="9"/>
      <c r="J216" s="9"/>
      <c r="K216" s="9"/>
      <c r="L216" s="9"/>
      <c r="M216" s="9"/>
      <c r="N216" s="9"/>
      <c r="O216" s="9"/>
      <c r="P216" s="9"/>
      <c r="Q216" s="9"/>
      <c r="R216" s="9"/>
    </row>
    <row r="217" spans="1:21" ht="24.95" customHeight="1" x14ac:dyDescent="0.25">
      <c r="A217" s="55"/>
      <c r="B217" s="43" t="s">
        <v>86</v>
      </c>
      <c r="C217" s="38" t="s">
        <v>87</v>
      </c>
      <c r="D217" s="39" t="s">
        <v>72</v>
      </c>
      <c r="E217" s="9"/>
      <c r="F217" s="9"/>
      <c r="G217" s="89"/>
      <c r="H217" s="89"/>
      <c r="I217" s="9"/>
      <c r="J217" s="9"/>
      <c r="K217" s="9"/>
      <c r="L217" s="9"/>
      <c r="M217" s="9"/>
      <c r="N217" s="9"/>
      <c r="O217" s="9"/>
      <c r="P217" s="9"/>
      <c r="Q217" s="9"/>
      <c r="R217" s="9"/>
      <c r="T217" s="4">
        <v>399</v>
      </c>
      <c r="U217" s="4">
        <v>70</v>
      </c>
    </row>
    <row r="218" spans="1:21" s="6" customFormat="1" ht="15" x14ac:dyDescent="0.25">
      <c r="A218" s="80"/>
      <c r="B218" s="33" t="s">
        <v>165</v>
      </c>
      <c r="C218" s="34"/>
      <c r="D218" s="35"/>
      <c r="E218" s="9">
        <v>399</v>
      </c>
      <c r="F218" s="9">
        <f>E218*C217</f>
        <v>199500</v>
      </c>
      <c r="G218" s="89">
        <v>571</v>
      </c>
      <c r="H218" s="89">
        <f>G218*C217</f>
        <v>285500</v>
      </c>
      <c r="I218" s="9"/>
      <c r="J218" s="9"/>
      <c r="K218" s="9"/>
      <c r="L218" s="9"/>
      <c r="M218" s="9"/>
      <c r="N218" s="9"/>
      <c r="O218" s="9"/>
      <c r="P218" s="9"/>
      <c r="Q218" s="9"/>
      <c r="R218" s="9"/>
    </row>
    <row r="219" spans="1:21" s="6" customFormat="1" ht="15" x14ac:dyDescent="0.25">
      <c r="A219" s="80"/>
      <c r="B219" s="33" t="s">
        <v>166</v>
      </c>
      <c r="C219" s="34"/>
      <c r="D219" s="35"/>
      <c r="E219" s="9">
        <v>70</v>
      </c>
      <c r="F219" s="9">
        <f>E219*C217</f>
        <v>35000</v>
      </c>
      <c r="G219" s="89">
        <v>68</v>
      </c>
      <c r="H219" s="89">
        <f>G219*C217</f>
        <v>34000</v>
      </c>
      <c r="I219" s="9"/>
      <c r="J219" s="9"/>
      <c r="K219" s="9"/>
      <c r="L219" s="9"/>
      <c r="M219" s="9"/>
      <c r="N219" s="9"/>
      <c r="O219" s="9"/>
      <c r="P219" s="9"/>
      <c r="Q219" s="9"/>
      <c r="R219" s="9"/>
    </row>
    <row r="220" spans="1:21" s="6" customFormat="1" ht="15" x14ac:dyDescent="0.25">
      <c r="A220" s="80"/>
      <c r="B220" s="33"/>
      <c r="C220" s="34"/>
      <c r="D220" s="35"/>
      <c r="E220" s="9"/>
      <c r="F220" s="9"/>
      <c r="G220" s="89"/>
      <c r="H220" s="89"/>
      <c r="I220" s="9"/>
      <c r="J220" s="9"/>
      <c r="K220" s="9"/>
      <c r="L220" s="9"/>
      <c r="M220" s="9"/>
      <c r="N220" s="9"/>
      <c r="O220" s="9"/>
      <c r="P220" s="9"/>
      <c r="Q220" s="9"/>
      <c r="R220" s="9"/>
    </row>
    <row r="221" spans="1:21" ht="24.95" customHeight="1" x14ac:dyDescent="0.25">
      <c r="A221" s="53"/>
      <c r="B221" s="44" t="s">
        <v>38</v>
      </c>
      <c r="C221" s="38"/>
      <c r="D221" s="39"/>
      <c r="E221" s="9"/>
      <c r="F221" s="9"/>
      <c r="G221" s="89"/>
      <c r="H221" s="89"/>
      <c r="I221" s="9"/>
      <c r="J221" s="9"/>
      <c r="K221" s="9"/>
      <c r="L221" s="9"/>
      <c r="M221" s="9"/>
      <c r="N221" s="9"/>
      <c r="O221" s="9"/>
      <c r="P221" s="9"/>
      <c r="Q221" s="9"/>
      <c r="R221" s="9"/>
    </row>
    <row r="222" spans="1:21" ht="24.95" customHeight="1" x14ac:dyDescent="0.25">
      <c r="A222" s="53"/>
      <c r="B222" s="43" t="s">
        <v>32</v>
      </c>
      <c r="C222" s="38" t="s">
        <v>83</v>
      </c>
      <c r="D222" s="39" t="s">
        <v>72</v>
      </c>
      <c r="E222" s="9"/>
      <c r="F222" s="9"/>
      <c r="G222" s="89"/>
      <c r="H222" s="89"/>
      <c r="I222" s="9"/>
      <c r="J222" s="9"/>
      <c r="K222" s="9"/>
      <c r="L222" s="9"/>
      <c r="M222" s="9"/>
      <c r="N222" s="9"/>
      <c r="O222" s="9"/>
      <c r="P222" s="9"/>
      <c r="Q222" s="9"/>
      <c r="R222" s="9"/>
      <c r="T222" s="4">
        <v>1990</v>
      </c>
      <c r="U222" s="4">
        <v>350</v>
      </c>
    </row>
    <row r="223" spans="1:21" s="6" customFormat="1" ht="15" x14ac:dyDescent="0.25">
      <c r="A223" s="80"/>
      <c r="B223" s="33" t="s">
        <v>165</v>
      </c>
      <c r="C223" s="34"/>
      <c r="D223" s="35"/>
      <c r="E223" s="9">
        <v>1990</v>
      </c>
      <c r="F223" s="9">
        <f>E223*C222</f>
        <v>179100</v>
      </c>
      <c r="G223" s="89">
        <v>2339</v>
      </c>
      <c r="H223" s="89">
        <f>G223*C222</f>
        <v>210510</v>
      </c>
      <c r="I223" s="9"/>
      <c r="J223" s="9"/>
      <c r="K223" s="9"/>
      <c r="L223" s="9"/>
      <c r="M223" s="9"/>
      <c r="N223" s="9"/>
      <c r="O223" s="9"/>
      <c r="P223" s="9"/>
      <c r="Q223" s="9"/>
      <c r="R223" s="9"/>
      <c r="U223" s="6">
        <v>0</v>
      </c>
    </row>
    <row r="224" spans="1:21" s="6" customFormat="1" ht="15" x14ac:dyDescent="0.25">
      <c r="A224" s="80"/>
      <c r="B224" s="33" t="s">
        <v>166</v>
      </c>
      <c r="C224" s="34"/>
      <c r="D224" s="35"/>
      <c r="E224" s="9">
        <v>350</v>
      </c>
      <c r="F224" s="9">
        <f>E224*C222</f>
        <v>31500</v>
      </c>
      <c r="G224" s="89">
        <v>135</v>
      </c>
      <c r="H224" s="89">
        <f>G224*C222</f>
        <v>12150</v>
      </c>
      <c r="I224" s="9"/>
      <c r="J224" s="9"/>
      <c r="K224" s="9"/>
      <c r="L224" s="9"/>
      <c r="M224" s="9"/>
      <c r="N224" s="9"/>
      <c r="O224" s="9"/>
      <c r="P224" s="9"/>
      <c r="Q224" s="9"/>
      <c r="R224" s="9"/>
      <c r="U224" s="6">
        <v>0</v>
      </c>
    </row>
    <row r="225" spans="1:21" s="6" customFormat="1" ht="15" x14ac:dyDescent="0.25">
      <c r="A225" s="80"/>
      <c r="B225" s="33"/>
      <c r="C225" s="34"/>
      <c r="D225" s="35"/>
      <c r="E225" s="9"/>
      <c r="F225" s="9"/>
      <c r="G225" s="89"/>
      <c r="H225" s="89"/>
      <c r="I225" s="9"/>
      <c r="J225" s="9"/>
      <c r="K225" s="9"/>
      <c r="L225" s="9"/>
      <c r="M225" s="9"/>
      <c r="N225" s="9"/>
      <c r="O225" s="9"/>
      <c r="P225" s="9"/>
      <c r="Q225" s="9"/>
      <c r="R225" s="9"/>
    </row>
    <row r="226" spans="1:21" ht="24.95" customHeight="1" x14ac:dyDescent="0.25">
      <c r="A226" s="53"/>
      <c r="B226" s="43" t="s">
        <v>81</v>
      </c>
      <c r="C226" s="38" t="s">
        <v>82</v>
      </c>
      <c r="D226" s="39" t="s">
        <v>72</v>
      </c>
      <c r="E226" s="9"/>
      <c r="F226" s="9"/>
      <c r="G226" s="89"/>
      <c r="H226" s="89"/>
      <c r="I226" s="9"/>
      <c r="J226" s="9"/>
      <c r="K226" s="9"/>
      <c r="L226" s="9"/>
      <c r="M226" s="9"/>
      <c r="N226" s="9"/>
      <c r="O226" s="9"/>
      <c r="P226" s="9"/>
      <c r="Q226" s="9"/>
      <c r="R226" s="9"/>
      <c r="T226" s="4">
        <v>1670</v>
      </c>
      <c r="U226" s="4">
        <v>300</v>
      </c>
    </row>
    <row r="227" spans="1:21" s="6" customFormat="1" ht="15" x14ac:dyDescent="0.25">
      <c r="A227" s="80"/>
      <c r="B227" s="33" t="s">
        <v>165</v>
      </c>
      <c r="C227" s="34"/>
      <c r="D227" s="35"/>
      <c r="E227" s="9">
        <v>1670</v>
      </c>
      <c r="F227" s="9">
        <f>E227*C226</f>
        <v>100200</v>
      </c>
      <c r="G227" s="89">
        <v>1989</v>
      </c>
      <c r="H227" s="89">
        <f>G227*C226</f>
        <v>119340</v>
      </c>
      <c r="I227" s="9"/>
      <c r="J227" s="9"/>
      <c r="K227" s="9"/>
      <c r="L227" s="9"/>
      <c r="M227" s="9"/>
      <c r="N227" s="9"/>
      <c r="O227" s="9"/>
      <c r="P227" s="9"/>
      <c r="Q227" s="9"/>
      <c r="R227" s="9"/>
      <c r="U227" s="6">
        <v>0</v>
      </c>
    </row>
    <row r="228" spans="1:21" s="6" customFormat="1" ht="15" x14ac:dyDescent="0.25">
      <c r="A228" s="80"/>
      <c r="B228" s="33" t="s">
        <v>166</v>
      </c>
      <c r="C228" s="34"/>
      <c r="D228" s="35"/>
      <c r="E228" s="9">
        <v>300</v>
      </c>
      <c r="F228" s="9">
        <f>E228*C226</f>
        <v>18000</v>
      </c>
      <c r="G228" s="89">
        <v>108</v>
      </c>
      <c r="H228" s="89">
        <f>G228*C226</f>
        <v>6480</v>
      </c>
      <c r="I228" s="9"/>
      <c r="J228" s="9"/>
      <c r="K228" s="9"/>
      <c r="L228" s="9"/>
      <c r="M228" s="9"/>
      <c r="N228" s="9"/>
      <c r="O228" s="9"/>
      <c r="P228" s="9"/>
      <c r="Q228" s="9"/>
      <c r="R228" s="9"/>
      <c r="U228" s="6">
        <v>0</v>
      </c>
    </row>
    <row r="229" spans="1:21" s="6" customFormat="1" ht="15" x14ac:dyDescent="0.25">
      <c r="A229" s="80"/>
      <c r="B229" s="33"/>
      <c r="C229" s="34"/>
      <c r="D229" s="35"/>
      <c r="E229" s="9"/>
      <c r="F229" s="9"/>
      <c r="G229" s="89"/>
      <c r="H229" s="89"/>
      <c r="I229" s="9"/>
      <c r="J229" s="9"/>
      <c r="K229" s="9"/>
      <c r="L229" s="9"/>
      <c r="M229" s="9"/>
      <c r="N229" s="9"/>
      <c r="O229" s="9"/>
      <c r="P229" s="9"/>
      <c r="Q229" s="9"/>
      <c r="R229" s="9"/>
    </row>
    <row r="230" spans="1:21" ht="24.95" customHeight="1" x14ac:dyDescent="0.25">
      <c r="A230" s="53"/>
      <c r="B230" s="43" t="s">
        <v>80</v>
      </c>
      <c r="C230" s="38" t="s">
        <v>71</v>
      </c>
      <c r="D230" s="39" t="s">
        <v>72</v>
      </c>
      <c r="E230" s="9"/>
      <c r="F230" s="9"/>
      <c r="G230" s="89"/>
      <c r="H230" s="89"/>
      <c r="I230" s="9"/>
      <c r="J230" s="9"/>
      <c r="K230" s="9"/>
      <c r="L230" s="9"/>
      <c r="M230" s="9"/>
      <c r="N230" s="9"/>
      <c r="O230" s="9"/>
      <c r="P230" s="9"/>
      <c r="Q230" s="9"/>
      <c r="R230" s="9"/>
    </row>
    <row r="231" spans="1:21" s="6" customFormat="1" ht="15" x14ac:dyDescent="0.25">
      <c r="A231" s="80"/>
      <c r="B231" s="33" t="s">
        <v>165</v>
      </c>
      <c r="C231" s="34"/>
      <c r="D231" s="35"/>
      <c r="E231" s="9">
        <v>1460</v>
      </c>
      <c r="F231" s="9">
        <f>E231*C230</f>
        <v>175200</v>
      </c>
      <c r="G231" s="89">
        <v>1639</v>
      </c>
      <c r="H231" s="89">
        <f>G231*C230</f>
        <v>196680</v>
      </c>
      <c r="I231" s="9"/>
      <c r="J231" s="9"/>
      <c r="K231" s="9"/>
      <c r="L231" s="9"/>
      <c r="M231" s="9"/>
      <c r="N231" s="9"/>
      <c r="O231" s="9"/>
      <c r="P231" s="9"/>
      <c r="Q231" s="9"/>
      <c r="R231" s="9"/>
      <c r="U231" s="6">
        <v>0</v>
      </c>
    </row>
    <row r="232" spans="1:21" s="6" customFormat="1" ht="15" x14ac:dyDescent="0.25">
      <c r="A232" s="80"/>
      <c r="B232" s="33" t="s">
        <v>166</v>
      </c>
      <c r="C232" s="34"/>
      <c r="D232" s="35"/>
      <c r="E232" s="9">
        <v>250</v>
      </c>
      <c r="F232" s="9">
        <f>E232*C230</f>
        <v>30000</v>
      </c>
      <c r="G232" s="89">
        <v>90</v>
      </c>
      <c r="H232" s="89">
        <f>G232*C230</f>
        <v>10800</v>
      </c>
      <c r="I232" s="9"/>
      <c r="J232" s="9"/>
      <c r="K232" s="9"/>
      <c r="L232" s="9"/>
      <c r="M232" s="9"/>
      <c r="N232" s="9"/>
      <c r="O232" s="9"/>
      <c r="P232" s="9"/>
      <c r="Q232" s="9"/>
      <c r="R232" s="9"/>
      <c r="U232" s="6">
        <v>0</v>
      </c>
    </row>
    <row r="233" spans="1:21" s="6" customFormat="1" ht="15" x14ac:dyDescent="0.25">
      <c r="A233" s="80"/>
      <c r="B233" s="33"/>
      <c r="C233" s="34"/>
      <c r="D233" s="35"/>
      <c r="E233" s="9"/>
      <c r="F233" s="9"/>
      <c r="G233" s="89"/>
      <c r="H233" s="89"/>
      <c r="I233" s="9"/>
      <c r="J233" s="9"/>
      <c r="K233" s="9"/>
      <c r="L233" s="9"/>
      <c r="M233" s="9"/>
      <c r="N233" s="9"/>
      <c r="O233" s="9"/>
      <c r="P233" s="9"/>
      <c r="Q233" s="9"/>
      <c r="R233" s="9"/>
    </row>
    <row r="234" spans="1:21" ht="99.75" x14ac:dyDescent="0.25">
      <c r="A234" s="39" t="s">
        <v>10</v>
      </c>
      <c r="B234" s="43" t="s">
        <v>84</v>
      </c>
      <c r="C234" s="38"/>
      <c r="D234" s="39"/>
      <c r="E234" s="9"/>
      <c r="F234" s="9"/>
      <c r="G234" s="89"/>
      <c r="H234" s="89"/>
      <c r="I234" s="9"/>
      <c r="J234" s="9"/>
      <c r="K234" s="9"/>
      <c r="L234" s="9"/>
      <c r="M234" s="9"/>
      <c r="N234" s="9"/>
      <c r="O234" s="9"/>
      <c r="P234" s="9"/>
      <c r="Q234" s="9"/>
      <c r="R234" s="9"/>
    </row>
    <row r="235" spans="1:21" ht="35.1" customHeight="1" x14ac:dyDescent="0.25">
      <c r="A235" s="53"/>
      <c r="B235" s="43" t="s">
        <v>80</v>
      </c>
      <c r="C235" s="38" t="s">
        <v>73</v>
      </c>
      <c r="D235" s="39" t="s">
        <v>7</v>
      </c>
      <c r="E235" s="9"/>
      <c r="F235" s="9"/>
      <c r="G235" s="89"/>
      <c r="H235" s="89"/>
      <c r="I235" s="9"/>
      <c r="J235" s="9"/>
      <c r="K235" s="9"/>
      <c r="L235" s="9"/>
      <c r="M235" s="9"/>
      <c r="N235" s="9"/>
      <c r="O235" s="9"/>
      <c r="P235" s="9"/>
      <c r="Q235" s="9"/>
      <c r="R235" s="9"/>
      <c r="T235" s="4">
        <v>3500</v>
      </c>
      <c r="U235" s="4">
        <v>1000</v>
      </c>
    </row>
    <row r="236" spans="1:21" s="6" customFormat="1" ht="15" x14ac:dyDescent="0.25">
      <c r="A236" s="80"/>
      <c r="B236" s="33" t="s">
        <v>165</v>
      </c>
      <c r="C236" s="34"/>
      <c r="D236" s="35"/>
      <c r="E236" s="9">
        <v>3500</v>
      </c>
      <c r="F236" s="9">
        <f>E236*C235</f>
        <v>73500</v>
      </c>
      <c r="G236" s="89">
        <v>2750</v>
      </c>
      <c r="H236" s="89">
        <f>G236*C235</f>
        <v>57750</v>
      </c>
      <c r="I236" s="9"/>
      <c r="J236" s="9"/>
      <c r="K236" s="9"/>
      <c r="L236" s="9"/>
      <c r="M236" s="9"/>
      <c r="N236" s="9"/>
      <c r="O236" s="9"/>
      <c r="P236" s="9"/>
      <c r="Q236" s="9"/>
      <c r="R236" s="9"/>
      <c r="U236" s="6">
        <v>0</v>
      </c>
    </row>
    <row r="237" spans="1:21" s="6" customFormat="1" ht="15" x14ac:dyDescent="0.25">
      <c r="A237" s="80"/>
      <c r="B237" s="33" t="s">
        <v>166</v>
      </c>
      <c r="C237" s="34"/>
      <c r="D237" s="35"/>
      <c r="E237" s="9">
        <v>1000</v>
      </c>
      <c r="F237" s="9">
        <f>E237*C235</f>
        <v>21000</v>
      </c>
      <c r="G237" s="89">
        <v>1200</v>
      </c>
      <c r="H237" s="89">
        <f>G237*C235</f>
        <v>25200</v>
      </c>
      <c r="I237" s="9"/>
      <c r="J237" s="9"/>
      <c r="K237" s="9"/>
      <c r="L237" s="9"/>
      <c r="M237" s="9"/>
      <c r="N237" s="9"/>
      <c r="O237" s="9"/>
      <c r="P237" s="9"/>
      <c r="Q237" s="9"/>
      <c r="R237" s="9"/>
      <c r="U237" s="6">
        <v>0</v>
      </c>
    </row>
    <row r="238" spans="1:21" s="6" customFormat="1" ht="15" x14ac:dyDescent="0.25">
      <c r="A238" s="80"/>
      <c r="B238" s="33"/>
      <c r="C238" s="34"/>
      <c r="D238" s="35"/>
      <c r="E238" s="9"/>
      <c r="F238" s="9"/>
      <c r="G238" s="89"/>
      <c r="H238" s="89"/>
      <c r="I238" s="9"/>
      <c r="J238" s="9"/>
      <c r="K238" s="9"/>
      <c r="L238" s="9"/>
      <c r="M238" s="9"/>
      <c r="N238" s="9"/>
      <c r="O238" s="9"/>
      <c r="P238" s="9"/>
      <c r="Q238" s="9"/>
      <c r="R238" s="9"/>
    </row>
    <row r="239" spans="1:21" ht="35.1" customHeight="1" x14ac:dyDescent="0.25">
      <c r="A239" s="53">
        <v>230719.26</v>
      </c>
      <c r="B239" s="44" t="s">
        <v>88</v>
      </c>
      <c r="C239" s="38"/>
      <c r="D239" s="39"/>
      <c r="E239" s="10"/>
      <c r="F239" s="11"/>
      <c r="G239" s="94"/>
      <c r="H239" s="95"/>
      <c r="I239" s="10"/>
      <c r="J239" s="11"/>
      <c r="K239" s="10"/>
      <c r="L239" s="11"/>
      <c r="M239" s="10"/>
      <c r="N239" s="11"/>
      <c r="O239" s="10"/>
      <c r="P239" s="11"/>
      <c r="Q239" s="10"/>
      <c r="R239" s="11"/>
    </row>
    <row r="240" spans="1:21" ht="71.25" x14ac:dyDescent="0.25">
      <c r="A240" s="39" t="s">
        <v>9</v>
      </c>
      <c r="B240" s="64" t="s">
        <v>89</v>
      </c>
      <c r="C240" s="38"/>
      <c r="D240" s="39"/>
      <c r="E240" s="10"/>
      <c r="F240" s="11"/>
      <c r="G240" s="94"/>
      <c r="H240" s="95"/>
      <c r="I240" s="10"/>
      <c r="J240" s="11"/>
      <c r="K240" s="10"/>
      <c r="L240" s="11"/>
      <c r="M240" s="10"/>
      <c r="N240" s="11"/>
      <c r="O240" s="10"/>
      <c r="P240" s="11"/>
      <c r="Q240" s="10"/>
      <c r="R240" s="11"/>
    </row>
    <row r="241" spans="1:21" ht="35.1" customHeight="1" x14ac:dyDescent="0.25">
      <c r="A241" s="65"/>
      <c r="B241" s="43" t="s">
        <v>86</v>
      </c>
      <c r="C241" s="38" t="s">
        <v>90</v>
      </c>
      <c r="D241" s="39" t="s">
        <v>72</v>
      </c>
      <c r="E241" s="9"/>
      <c r="F241" s="9"/>
      <c r="G241" s="89"/>
      <c r="H241" s="89"/>
      <c r="I241" s="9"/>
      <c r="J241" s="9"/>
      <c r="K241" s="9"/>
      <c r="L241" s="9"/>
      <c r="M241" s="9"/>
      <c r="N241" s="9"/>
      <c r="O241" s="9"/>
      <c r="P241" s="9"/>
      <c r="Q241" s="9"/>
      <c r="R241" s="9"/>
      <c r="T241" s="4">
        <v>105</v>
      </c>
      <c r="U241" s="4">
        <v>60</v>
      </c>
    </row>
    <row r="242" spans="1:21" s="6" customFormat="1" ht="15" x14ac:dyDescent="0.25">
      <c r="A242" s="80"/>
      <c r="B242" s="33" t="s">
        <v>165</v>
      </c>
      <c r="C242" s="34"/>
      <c r="D242" s="35"/>
      <c r="E242" s="9">
        <v>105</v>
      </c>
      <c r="F242" s="9">
        <f>E242*C241</f>
        <v>13650</v>
      </c>
      <c r="G242" s="89">
        <v>103</v>
      </c>
      <c r="H242" s="89">
        <f>G242*C241</f>
        <v>13390</v>
      </c>
      <c r="I242" s="9"/>
      <c r="J242" s="9"/>
      <c r="K242" s="9"/>
      <c r="L242" s="9"/>
      <c r="M242" s="9"/>
      <c r="N242" s="9"/>
      <c r="O242" s="9"/>
      <c r="P242" s="9"/>
      <c r="Q242" s="9"/>
      <c r="R242" s="9"/>
      <c r="U242" s="6">
        <v>0</v>
      </c>
    </row>
    <row r="243" spans="1:21" s="6" customFormat="1" ht="15" x14ac:dyDescent="0.25">
      <c r="A243" s="80"/>
      <c r="B243" s="33" t="s">
        <v>166</v>
      </c>
      <c r="C243" s="34"/>
      <c r="D243" s="35"/>
      <c r="E243" s="9">
        <v>60</v>
      </c>
      <c r="F243" s="9">
        <f>E243*C241</f>
        <v>7800</v>
      </c>
      <c r="G243" s="89">
        <v>68</v>
      </c>
      <c r="H243" s="89">
        <f>G243*C241</f>
        <v>8840</v>
      </c>
      <c r="I243" s="9"/>
      <c r="J243" s="9"/>
      <c r="K243" s="9"/>
      <c r="L243" s="9"/>
      <c r="M243" s="9"/>
      <c r="N243" s="9"/>
      <c r="O243" s="9"/>
      <c r="P243" s="9"/>
      <c r="Q243" s="9"/>
      <c r="R243" s="9"/>
      <c r="U243" s="6">
        <v>0</v>
      </c>
    </row>
    <row r="244" spans="1:21" s="6" customFormat="1" ht="15" x14ac:dyDescent="0.25">
      <c r="A244" s="80"/>
      <c r="B244" s="33"/>
      <c r="C244" s="34"/>
      <c r="D244" s="35"/>
      <c r="E244" s="9"/>
      <c r="F244" s="9"/>
      <c r="G244" s="89"/>
      <c r="H244" s="89"/>
      <c r="I244" s="9"/>
      <c r="J244" s="9"/>
      <c r="K244" s="9"/>
      <c r="L244" s="9"/>
      <c r="M244" s="9"/>
      <c r="N244" s="9"/>
      <c r="O244" s="9"/>
      <c r="P244" s="9"/>
      <c r="Q244" s="9"/>
      <c r="R244" s="9"/>
    </row>
    <row r="245" spans="1:21" ht="24.95" customHeight="1" x14ac:dyDescent="0.25">
      <c r="A245" s="15">
        <v>230800</v>
      </c>
      <c r="B245" s="134" t="s">
        <v>58</v>
      </c>
      <c r="C245" s="134"/>
      <c r="D245" s="134"/>
      <c r="E245" s="134"/>
      <c r="F245" s="134"/>
      <c r="G245" s="134"/>
      <c r="H245" s="134"/>
      <c r="I245" s="134"/>
      <c r="J245" s="134"/>
      <c r="K245" s="134"/>
      <c r="L245" s="134"/>
      <c r="M245" s="134"/>
      <c r="N245" s="134"/>
      <c r="O245" s="134"/>
      <c r="P245" s="134"/>
      <c r="Q245" s="134"/>
      <c r="R245" s="134"/>
    </row>
    <row r="246" spans="1:21" s="24" customFormat="1" ht="30" x14ac:dyDescent="0.25">
      <c r="A246" s="53">
        <v>230813</v>
      </c>
      <c r="B246" s="44" t="s">
        <v>49</v>
      </c>
      <c r="C246" s="40"/>
      <c r="D246" s="36"/>
      <c r="E246" s="23"/>
      <c r="F246" s="23"/>
      <c r="G246" s="90"/>
      <c r="H246" s="90"/>
      <c r="I246" s="23"/>
      <c r="J246" s="23"/>
      <c r="K246" s="23"/>
      <c r="L246" s="23"/>
      <c r="M246" s="23"/>
      <c r="N246" s="23"/>
      <c r="O246" s="23"/>
      <c r="P246" s="23"/>
      <c r="Q246" s="23"/>
      <c r="R246" s="23"/>
    </row>
    <row r="247" spans="1:21" ht="128.25" x14ac:dyDescent="0.25">
      <c r="A247" s="39" t="s">
        <v>9</v>
      </c>
      <c r="B247" s="33" t="s">
        <v>21</v>
      </c>
      <c r="C247" s="34">
        <v>1</v>
      </c>
      <c r="D247" s="35" t="s">
        <v>13</v>
      </c>
      <c r="E247" s="9"/>
      <c r="F247" s="9"/>
      <c r="G247" s="89"/>
      <c r="H247" s="89"/>
      <c r="I247" s="9"/>
      <c r="J247" s="9"/>
      <c r="K247" s="9"/>
      <c r="L247" s="9"/>
      <c r="M247" s="9"/>
      <c r="N247" s="9"/>
      <c r="O247" s="9"/>
      <c r="P247" s="9"/>
      <c r="Q247" s="9"/>
      <c r="R247" s="9"/>
      <c r="T247" s="4">
        <v>0</v>
      </c>
      <c r="U247" s="16">
        <v>150000</v>
      </c>
    </row>
    <row r="248" spans="1:21" s="6" customFormat="1" ht="15" x14ac:dyDescent="0.25">
      <c r="A248" s="80"/>
      <c r="B248" s="33" t="s">
        <v>165</v>
      </c>
      <c r="C248" s="34"/>
      <c r="D248" s="35"/>
      <c r="E248" s="9">
        <v>0</v>
      </c>
      <c r="F248" s="9">
        <f>E248*C247</f>
        <v>0</v>
      </c>
      <c r="G248" s="89"/>
      <c r="H248" s="89">
        <f>G248*C247</f>
        <v>0</v>
      </c>
      <c r="I248" s="9"/>
      <c r="J248" s="9"/>
      <c r="K248" s="9"/>
      <c r="L248" s="9"/>
      <c r="M248" s="9"/>
      <c r="N248" s="9"/>
      <c r="O248" s="9"/>
      <c r="P248" s="9"/>
      <c r="Q248" s="9"/>
      <c r="R248" s="9"/>
      <c r="U248" s="6">
        <v>0</v>
      </c>
    </row>
    <row r="249" spans="1:21" s="6" customFormat="1" ht="15" x14ac:dyDescent="0.25">
      <c r="A249" s="80"/>
      <c r="B249" s="33" t="s">
        <v>166</v>
      </c>
      <c r="C249" s="34"/>
      <c r="D249" s="35"/>
      <c r="E249" s="9">
        <v>150000</v>
      </c>
      <c r="F249" s="9">
        <f>E249*C247</f>
        <v>150000</v>
      </c>
      <c r="G249" s="89">
        <v>300000</v>
      </c>
      <c r="H249" s="89">
        <f>G249*C247</f>
        <v>300000</v>
      </c>
      <c r="I249" s="9"/>
      <c r="J249" s="9"/>
      <c r="K249" s="9"/>
      <c r="L249" s="9"/>
      <c r="M249" s="9"/>
      <c r="N249" s="9"/>
      <c r="O249" s="9"/>
      <c r="P249" s="9"/>
      <c r="Q249" s="9"/>
      <c r="R249" s="9"/>
      <c r="U249" s="6">
        <v>0</v>
      </c>
    </row>
    <row r="250" spans="1:21" s="6" customFormat="1" ht="15" x14ac:dyDescent="0.25">
      <c r="A250" s="80"/>
      <c r="B250" s="33"/>
      <c r="C250" s="34"/>
      <c r="D250" s="35"/>
      <c r="E250" s="9"/>
      <c r="F250" s="9"/>
      <c r="G250" s="89"/>
      <c r="H250" s="89"/>
      <c r="I250" s="9"/>
      <c r="J250" s="9"/>
      <c r="K250" s="9"/>
      <c r="L250" s="9"/>
      <c r="M250" s="9"/>
      <c r="N250" s="9"/>
      <c r="O250" s="9"/>
      <c r="P250" s="9"/>
      <c r="Q250" s="9"/>
      <c r="R250" s="9"/>
    </row>
    <row r="251" spans="1:21" ht="24.95" customHeight="1" x14ac:dyDescent="0.25">
      <c r="A251" s="66">
        <v>230933</v>
      </c>
      <c r="B251" s="66" t="s">
        <v>151</v>
      </c>
      <c r="C251" s="38"/>
      <c r="D251" s="39"/>
      <c r="E251" s="9"/>
      <c r="F251" s="9"/>
      <c r="G251" s="89"/>
      <c r="H251" s="89"/>
      <c r="I251" s="9"/>
      <c r="J251" s="9"/>
      <c r="K251" s="9"/>
      <c r="L251" s="9"/>
      <c r="M251" s="9"/>
      <c r="N251" s="9"/>
      <c r="O251" s="9"/>
      <c r="P251" s="9"/>
      <c r="Q251" s="9"/>
      <c r="R251" s="9"/>
    </row>
    <row r="252" spans="1:21" ht="75" customHeight="1" x14ac:dyDescent="0.25">
      <c r="A252" s="32" t="s">
        <v>9</v>
      </c>
      <c r="B252" s="43" t="s">
        <v>152</v>
      </c>
      <c r="C252" s="38" t="s">
        <v>25</v>
      </c>
      <c r="D252" s="39" t="s">
        <v>13</v>
      </c>
      <c r="E252" s="9"/>
      <c r="F252" s="9"/>
      <c r="G252" s="89"/>
      <c r="H252" s="89"/>
      <c r="I252" s="9"/>
      <c r="J252" s="9"/>
      <c r="K252" s="9"/>
      <c r="L252" s="9"/>
      <c r="M252" s="9"/>
      <c r="N252" s="9"/>
      <c r="O252" s="9"/>
      <c r="P252" s="9"/>
      <c r="Q252" s="9"/>
      <c r="R252" s="9"/>
      <c r="T252" s="4">
        <v>2150000</v>
      </c>
      <c r="U252" s="4">
        <v>150000</v>
      </c>
    </row>
    <row r="253" spans="1:21" s="6" customFormat="1" ht="15" x14ac:dyDescent="0.25">
      <c r="A253" s="80"/>
      <c r="B253" s="33" t="s">
        <v>165</v>
      </c>
      <c r="C253" s="34"/>
      <c r="D253" s="35"/>
      <c r="E253" s="9">
        <v>2150000</v>
      </c>
      <c r="F253" s="9">
        <f>E253*C252</f>
        <v>2150000</v>
      </c>
      <c r="G253" s="89">
        <v>1113735</v>
      </c>
      <c r="H253" s="89">
        <f>G253*C252</f>
        <v>1113735</v>
      </c>
      <c r="I253" s="9"/>
      <c r="J253" s="9"/>
      <c r="K253" s="9"/>
      <c r="L253" s="9"/>
      <c r="M253" s="9"/>
      <c r="N253" s="9"/>
      <c r="O253" s="9"/>
      <c r="P253" s="9"/>
      <c r="Q253" s="9"/>
      <c r="R253" s="9"/>
      <c r="U253" s="6">
        <v>0</v>
      </c>
    </row>
    <row r="254" spans="1:21" s="6" customFormat="1" ht="15" x14ac:dyDescent="0.25">
      <c r="A254" s="80"/>
      <c r="B254" s="33" t="s">
        <v>166</v>
      </c>
      <c r="C254" s="34"/>
      <c r="D254" s="35"/>
      <c r="E254" s="9">
        <v>150000</v>
      </c>
      <c r="F254" s="9">
        <f>E254*C252</f>
        <v>150000</v>
      </c>
      <c r="G254" s="89">
        <v>90264</v>
      </c>
      <c r="H254" s="89">
        <f>G254*C252</f>
        <v>90264</v>
      </c>
      <c r="I254" s="9"/>
      <c r="J254" s="9"/>
      <c r="K254" s="9"/>
      <c r="L254" s="9"/>
      <c r="M254" s="9"/>
      <c r="N254" s="9"/>
      <c r="O254" s="9"/>
      <c r="P254" s="9"/>
      <c r="Q254" s="9"/>
      <c r="R254" s="9"/>
      <c r="U254" s="6">
        <v>0</v>
      </c>
    </row>
    <row r="255" spans="1:21" s="6" customFormat="1" ht="15" x14ac:dyDescent="0.25">
      <c r="A255" s="80"/>
      <c r="B255" s="33"/>
      <c r="C255" s="34"/>
      <c r="D255" s="35"/>
      <c r="E255" s="9"/>
      <c r="F255" s="9"/>
      <c r="G255" s="89"/>
      <c r="H255" s="89"/>
      <c r="I255" s="9"/>
      <c r="J255" s="9"/>
      <c r="K255" s="9"/>
      <c r="L255" s="9"/>
      <c r="M255" s="9"/>
      <c r="N255" s="9"/>
      <c r="O255" s="9"/>
      <c r="P255" s="9"/>
      <c r="Q255" s="9"/>
      <c r="R255" s="9"/>
    </row>
    <row r="256" spans="1:21" ht="24.95" customHeight="1" x14ac:dyDescent="0.25">
      <c r="A256" s="3">
        <v>232100</v>
      </c>
      <c r="B256" s="3" t="s">
        <v>134</v>
      </c>
      <c r="C256" s="34"/>
      <c r="D256" s="35"/>
      <c r="E256" s="9"/>
      <c r="F256" s="9"/>
      <c r="G256" s="89"/>
      <c r="H256" s="89"/>
      <c r="I256" s="9"/>
      <c r="J256" s="9"/>
      <c r="K256" s="9"/>
      <c r="L256" s="9"/>
      <c r="M256" s="9"/>
      <c r="N256" s="9"/>
      <c r="O256" s="9"/>
      <c r="P256" s="9"/>
      <c r="Q256" s="9"/>
      <c r="R256" s="9"/>
    </row>
    <row r="257" spans="1:21" ht="24.95" customHeight="1" x14ac:dyDescent="0.25">
      <c r="A257" s="53">
        <v>232113.23</v>
      </c>
      <c r="B257" s="30" t="s">
        <v>39</v>
      </c>
      <c r="C257" s="41"/>
      <c r="D257" s="42"/>
      <c r="E257" s="9"/>
      <c r="F257" s="9"/>
      <c r="G257" s="89"/>
      <c r="H257" s="89"/>
      <c r="I257" s="9"/>
      <c r="J257" s="9"/>
      <c r="K257" s="9"/>
      <c r="L257" s="9"/>
      <c r="M257" s="9"/>
      <c r="N257" s="9"/>
      <c r="O257" s="9"/>
      <c r="P257" s="9"/>
      <c r="Q257" s="9"/>
      <c r="R257" s="9"/>
    </row>
    <row r="258" spans="1:21" ht="156.75" x14ac:dyDescent="0.25">
      <c r="A258" s="39" t="s">
        <v>9</v>
      </c>
      <c r="B258" s="43" t="s">
        <v>40</v>
      </c>
      <c r="C258" s="41"/>
      <c r="D258" s="42"/>
      <c r="E258" s="9"/>
      <c r="F258" s="9"/>
      <c r="G258" s="89"/>
      <c r="H258" s="89"/>
      <c r="I258" s="9"/>
      <c r="J258" s="9"/>
      <c r="K258" s="9"/>
      <c r="L258" s="9"/>
      <c r="M258" s="9"/>
      <c r="N258" s="9"/>
      <c r="O258" s="9"/>
      <c r="P258" s="9"/>
      <c r="Q258" s="9"/>
      <c r="R258" s="9"/>
    </row>
    <row r="259" spans="1:21" ht="24.95" customHeight="1" x14ac:dyDescent="0.25">
      <c r="A259" s="55"/>
      <c r="B259" s="43" t="s">
        <v>86</v>
      </c>
      <c r="C259" s="38" t="s">
        <v>87</v>
      </c>
      <c r="D259" s="39" t="s">
        <v>72</v>
      </c>
      <c r="E259" s="9"/>
      <c r="F259" s="9"/>
      <c r="G259" s="89"/>
      <c r="H259" s="89"/>
      <c r="I259" s="9"/>
      <c r="J259" s="9"/>
      <c r="K259" s="9"/>
      <c r="L259" s="9"/>
      <c r="M259" s="9"/>
      <c r="N259" s="9"/>
      <c r="O259" s="9"/>
      <c r="P259" s="9"/>
      <c r="Q259" s="9"/>
      <c r="R259" s="9"/>
      <c r="T259" s="4">
        <v>280</v>
      </c>
      <c r="U259" s="4">
        <v>100</v>
      </c>
    </row>
    <row r="260" spans="1:21" s="6" customFormat="1" ht="15" x14ac:dyDescent="0.25">
      <c r="A260" s="80"/>
      <c r="B260" s="33" t="s">
        <v>165</v>
      </c>
      <c r="C260" s="34"/>
      <c r="D260" s="35"/>
      <c r="E260" s="9">
        <v>280</v>
      </c>
      <c r="F260" s="9">
        <f>E260*C259</f>
        <v>140000</v>
      </c>
      <c r="G260" s="89">
        <v>303</v>
      </c>
      <c r="H260" s="89">
        <f>G260*C259</f>
        <v>151500</v>
      </c>
      <c r="I260" s="9"/>
      <c r="J260" s="9"/>
      <c r="K260" s="9"/>
      <c r="L260" s="9"/>
      <c r="M260" s="9"/>
      <c r="N260" s="9"/>
      <c r="O260" s="9"/>
      <c r="P260" s="9"/>
      <c r="Q260" s="9"/>
      <c r="R260" s="9"/>
      <c r="U260" s="6">
        <v>0</v>
      </c>
    </row>
    <row r="261" spans="1:21" s="6" customFormat="1" ht="15" x14ac:dyDescent="0.25">
      <c r="A261" s="80"/>
      <c r="B261" s="33" t="s">
        <v>166</v>
      </c>
      <c r="C261" s="34"/>
      <c r="D261" s="35"/>
      <c r="E261" s="9">
        <v>100</v>
      </c>
      <c r="F261" s="9">
        <f>E261*C259</f>
        <v>50000</v>
      </c>
      <c r="G261" s="89">
        <v>128</v>
      </c>
      <c r="H261" s="89">
        <f>G261*C259</f>
        <v>64000</v>
      </c>
      <c r="I261" s="9"/>
      <c r="J261" s="9"/>
      <c r="K261" s="9"/>
      <c r="L261" s="9"/>
      <c r="M261" s="9"/>
      <c r="N261" s="9"/>
      <c r="O261" s="9"/>
      <c r="P261" s="9"/>
      <c r="Q261" s="9"/>
      <c r="R261" s="9"/>
      <c r="U261" s="6">
        <v>0</v>
      </c>
    </row>
    <row r="262" spans="1:21" s="6" customFormat="1" ht="15" x14ac:dyDescent="0.25">
      <c r="A262" s="80"/>
      <c r="B262" s="33"/>
      <c r="C262" s="34"/>
      <c r="D262" s="35"/>
      <c r="E262" s="9"/>
      <c r="F262" s="9"/>
      <c r="G262" s="89"/>
      <c r="H262" s="89"/>
      <c r="I262" s="9"/>
      <c r="J262" s="9"/>
      <c r="K262" s="9"/>
      <c r="L262" s="9"/>
      <c r="M262" s="9"/>
      <c r="N262" s="9"/>
      <c r="O262" s="9"/>
      <c r="P262" s="9"/>
      <c r="Q262" s="9"/>
      <c r="R262" s="9"/>
    </row>
    <row r="263" spans="1:21" ht="24.95" customHeight="1" x14ac:dyDescent="0.25">
      <c r="A263" s="55"/>
      <c r="B263" s="43" t="s">
        <v>80</v>
      </c>
      <c r="C263" s="38" t="s">
        <v>71</v>
      </c>
      <c r="D263" s="39" t="s">
        <v>72</v>
      </c>
      <c r="E263" s="9"/>
      <c r="F263" s="9"/>
      <c r="G263" s="89"/>
      <c r="H263" s="89"/>
      <c r="I263" s="9"/>
      <c r="J263" s="9"/>
      <c r="K263" s="9"/>
      <c r="L263" s="9"/>
      <c r="M263" s="9"/>
      <c r="N263" s="9"/>
      <c r="O263" s="9"/>
      <c r="P263" s="9"/>
      <c r="Q263" s="9"/>
      <c r="R263" s="9"/>
      <c r="T263" s="4">
        <v>2477</v>
      </c>
      <c r="U263" s="4">
        <v>300</v>
      </c>
    </row>
    <row r="264" spans="1:21" s="6" customFormat="1" ht="15" x14ac:dyDescent="0.25">
      <c r="A264" s="80"/>
      <c r="B264" s="33" t="s">
        <v>165</v>
      </c>
      <c r="C264" s="34"/>
      <c r="D264" s="35"/>
      <c r="E264" s="9">
        <v>2477</v>
      </c>
      <c r="F264" s="9">
        <f>E264*C263</f>
        <v>297240</v>
      </c>
      <c r="G264" s="89">
        <v>3119</v>
      </c>
      <c r="H264" s="89">
        <f>G264*C263</f>
        <v>374280</v>
      </c>
      <c r="I264" s="9"/>
      <c r="J264" s="9"/>
      <c r="K264" s="9"/>
      <c r="L264" s="9"/>
      <c r="M264" s="9"/>
      <c r="N264" s="9"/>
      <c r="O264" s="9"/>
      <c r="P264" s="9"/>
      <c r="Q264" s="9"/>
      <c r="R264" s="9"/>
      <c r="U264" s="6">
        <v>0</v>
      </c>
    </row>
    <row r="265" spans="1:21" s="6" customFormat="1" ht="15" x14ac:dyDescent="0.25">
      <c r="A265" s="80"/>
      <c r="B265" s="33" t="s">
        <v>166</v>
      </c>
      <c r="C265" s="34"/>
      <c r="D265" s="35"/>
      <c r="E265" s="9">
        <v>300</v>
      </c>
      <c r="F265" s="9">
        <f>E265*C263</f>
        <v>36000</v>
      </c>
      <c r="G265" s="89">
        <v>437</v>
      </c>
      <c r="H265" s="89">
        <f>G265*C263</f>
        <v>52440</v>
      </c>
      <c r="I265" s="9"/>
      <c r="J265" s="9"/>
      <c r="K265" s="9"/>
      <c r="L265" s="9"/>
      <c r="M265" s="9"/>
      <c r="N265" s="9"/>
      <c r="O265" s="9"/>
      <c r="P265" s="9"/>
      <c r="Q265" s="9"/>
      <c r="R265" s="9"/>
      <c r="U265" s="6">
        <v>0</v>
      </c>
    </row>
    <row r="266" spans="1:21" s="6" customFormat="1" ht="15" x14ac:dyDescent="0.25">
      <c r="A266" s="80"/>
      <c r="B266" s="33"/>
      <c r="C266" s="34"/>
      <c r="D266" s="35"/>
      <c r="E266" s="9"/>
      <c r="F266" s="9"/>
      <c r="G266" s="89"/>
      <c r="H266" s="89"/>
      <c r="I266" s="9"/>
      <c r="J266" s="9"/>
      <c r="K266" s="9"/>
      <c r="L266" s="9"/>
      <c r="M266" s="9"/>
      <c r="N266" s="9"/>
      <c r="O266" s="9"/>
      <c r="P266" s="9"/>
      <c r="Q266" s="9"/>
      <c r="R266" s="9"/>
    </row>
    <row r="267" spans="1:21" ht="24.95" customHeight="1" x14ac:dyDescent="0.25">
      <c r="A267" s="55"/>
      <c r="B267" s="43" t="s">
        <v>81</v>
      </c>
      <c r="C267" s="38" t="s">
        <v>82</v>
      </c>
      <c r="D267" s="39" t="s">
        <v>72</v>
      </c>
      <c r="E267" s="9"/>
      <c r="F267" s="9"/>
      <c r="G267" s="89"/>
      <c r="H267" s="89"/>
      <c r="I267" s="9"/>
      <c r="J267" s="9"/>
      <c r="K267" s="9"/>
      <c r="L267" s="9"/>
      <c r="M267" s="9"/>
      <c r="N267" s="9"/>
      <c r="O267" s="9"/>
      <c r="P267" s="9"/>
      <c r="Q267" s="9"/>
      <c r="R267" s="9"/>
      <c r="T267" s="4">
        <v>3160</v>
      </c>
      <c r="U267" s="4">
        <v>350</v>
      </c>
    </row>
    <row r="268" spans="1:21" s="6" customFormat="1" ht="15" x14ac:dyDescent="0.25">
      <c r="A268" s="80"/>
      <c r="B268" s="33" t="s">
        <v>165</v>
      </c>
      <c r="C268" s="34"/>
      <c r="D268" s="35"/>
      <c r="E268" s="9">
        <v>3160</v>
      </c>
      <c r="F268" s="9">
        <f>E268*C267</f>
        <v>189600</v>
      </c>
      <c r="G268" s="89">
        <v>4981</v>
      </c>
      <c r="H268" s="89">
        <f>G268*C267</f>
        <v>298860</v>
      </c>
      <c r="I268" s="9"/>
      <c r="J268" s="9"/>
      <c r="K268" s="9"/>
      <c r="L268" s="9"/>
      <c r="M268" s="9"/>
      <c r="N268" s="9"/>
      <c r="O268" s="9"/>
      <c r="P268" s="9"/>
      <c r="Q268" s="9"/>
      <c r="R268" s="9"/>
      <c r="U268" s="6">
        <v>0</v>
      </c>
    </row>
    <row r="269" spans="1:21" s="6" customFormat="1" ht="15" x14ac:dyDescent="0.25">
      <c r="A269" s="80"/>
      <c r="B269" s="33" t="s">
        <v>166</v>
      </c>
      <c r="C269" s="34"/>
      <c r="D269" s="35"/>
      <c r="E269" s="9">
        <v>350</v>
      </c>
      <c r="F269" s="9">
        <f>E269*C267</f>
        <v>21000</v>
      </c>
      <c r="G269" s="89">
        <v>630</v>
      </c>
      <c r="H269" s="89">
        <f>G269*C267</f>
        <v>37800</v>
      </c>
      <c r="I269" s="9"/>
      <c r="J269" s="9"/>
      <c r="K269" s="9"/>
      <c r="L269" s="9"/>
      <c r="M269" s="9"/>
      <c r="N269" s="9"/>
      <c r="O269" s="9"/>
      <c r="P269" s="9"/>
      <c r="Q269" s="9"/>
      <c r="R269" s="9"/>
      <c r="U269" s="6">
        <v>0</v>
      </c>
    </row>
    <row r="270" spans="1:21" s="6" customFormat="1" ht="15" x14ac:dyDescent="0.25">
      <c r="A270" s="80"/>
      <c r="B270" s="33"/>
      <c r="C270" s="34"/>
      <c r="D270" s="35"/>
      <c r="E270" s="9"/>
      <c r="F270" s="9"/>
      <c r="G270" s="89"/>
      <c r="H270" s="89"/>
      <c r="I270" s="9"/>
      <c r="J270" s="9"/>
      <c r="K270" s="9"/>
      <c r="L270" s="9"/>
      <c r="M270" s="9"/>
      <c r="N270" s="9"/>
      <c r="O270" s="9"/>
      <c r="P270" s="9"/>
      <c r="Q270" s="9"/>
      <c r="R270" s="9"/>
    </row>
    <row r="271" spans="1:21" ht="24.95" customHeight="1" x14ac:dyDescent="0.25">
      <c r="A271" s="55"/>
      <c r="B271" s="43" t="s">
        <v>32</v>
      </c>
      <c r="C271" s="38" t="s">
        <v>83</v>
      </c>
      <c r="D271" s="39" t="s">
        <v>72</v>
      </c>
      <c r="E271" s="9"/>
      <c r="F271" s="9"/>
      <c r="G271" s="89"/>
      <c r="H271" s="89"/>
      <c r="I271" s="9"/>
      <c r="J271" s="9"/>
      <c r="K271" s="9"/>
      <c r="L271" s="9"/>
      <c r="M271" s="9"/>
      <c r="N271" s="9"/>
      <c r="O271" s="9"/>
      <c r="P271" s="9"/>
      <c r="Q271" s="9"/>
      <c r="R271" s="9"/>
      <c r="T271" s="4">
        <v>4800</v>
      </c>
      <c r="U271" s="4">
        <v>400</v>
      </c>
    </row>
    <row r="272" spans="1:21" s="6" customFormat="1" ht="15" x14ac:dyDescent="0.25">
      <c r="A272" s="80"/>
      <c r="B272" s="33" t="s">
        <v>165</v>
      </c>
      <c r="C272" s="34"/>
      <c r="D272" s="35"/>
      <c r="E272" s="9">
        <v>4800</v>
      </c>
      <c r="F272" s="9">
        <f>E272*C271</f>
        <v>432000</v>
      </c>
      <c r="G272" s="89">
        <v>7604</v>
      </c>
      <c r="H272" s="89">
        <f>G272*C271</f>
        <v>684360</v>
      </c>
      <c r="I272" s="9"/>
      <c r="J272" s="9"/>
      <c r="K272" s="9"/>
      <c r="L272" s="9"/>
      <c r="M272" s="9"/>
      <c r="N272" s="9"/>
      <c r="O272" s="9"/>
      <c r="P272" s="9"/>
      <c r="Q272" s="9"/>
      <c r="R272" s="9"/>
    </row>
    <row r="273" spans="1:21" s="6" customFormat="1" ht="15" x14ac:dyDescent="0.25">
      <c r="A273" s="80"/>
      <c r="B273" s="33" t="s">
        <v>166</v>
      </c>
      <c r="C273" s="34"/>
      <c r="D273" s="35"/>
      <c r="E273" s="9">
        <v>400</v>
      </c>
      <c r="F273" s="9">
        <f>E273*C271</f>
        <v>36000</v>
      </c>
      <c r="G273" s="89">
        <v>788</v>
      </c>
      <c r="H273" s="89">
        <f>G273*C271</f>
        <v>70920</v>
      </c>
      <c r="I273" s="9"/>
      <c r="J273" s="9"/>
      <c r="K273" s="9"/>
      <c r="L273" s="9"/>
      <c r="M273" s="9"/>
      <c r="N273" s="9"/>
      <c r="O273" s="9"/>
      <c r="P273" s="9"/>
      <c r="Q273" s="9"/>
      <c r="R273" s="9"/>
    </row>
    <row r="274" spans="1:21" s="6" customFormat="1" ht="15" x14ac:dyDescent="0.25">
      <c r="A274" s="80"/>
      <c r="B274" s="33"/>
      <c r="C274" s="34"/>
      <c r="D274" s="35"/>
      <c r="E274" s="9"/>
      <c r="F274" s="9"/>
      <c r="G274" s="89"/>
      <c r="H274" s="89"/>
      <c r="I274" s="9"/>
      <c r="J274" s="9"/>
      <c r="K274" s="9"/>
      <c r="L274" s="9"/>
      <c r="M274" s="9"/>
      <c r="N274" s="9"/>
      <c r="O274" s="9"/>
      <c r="P274" s="9"/>
      <c r="Q274" s="9"/>
      <c r="R274" s="9"/>
    </row>
    <row r="275" spans="1:21" ht="24.95" customHeight="1" x14ac:dyDescent="0.25">
      <c r="A275" s="53">
        <v>232113.26</v>
      </c>
      <c r="B275" s="30" t="s">
        <v>91</v>
      </c>
      <c r="C275" s="67"/>
      <c r="D275" s="68"/>
      <c r="E275" s="9"/>
      <c r="F275" s="9"/>
      <c r="G275" s="89"/>
      <c r="H275" s="89"/>
      <c r="I275" s="9"/>
      <c r="J275" s="9"/>
      <c r="K275" s="9"/>
      <c r="L275" s="9"/>
      <c r="M275" s="9"/>
      <c r="N275" s="9"/>
      <c r="O275" s="9"/>
      <c r="P275" s="9"/>
      <c r="Q275" s="9"/>
      <c r="R275" s="9"/>
    </row>
    <row r="276" spans="1:21" ht="114" x14ac:dyDescent="0.25">
      <c r="A276" s="39" t="s">
        <v>9</v>
      </c>
      <c r="B276" s="37" t="s">
        <v>92</v>
      </c>
      <c r="C276" s="67"/>
      <c r="D276" s="68"/>
      <c r="E276" s="9"/>
      <c r="F276" s="9"/>
      <c r="G276" s="89"/>
      <c r="H276" s="89"/>
      <c r="I276" s="9"/>
      <c r="J276" s="9"/>
      <c r="K276" s="9"/>
      <c r="L276" s="9"/>
      <c r="M276" s="9"/>
      <c r="N276" s="9"/>
      <c r="O276" s="9"/>
      <c r="P276" s="9"/>
      <c r="Q276" s="9"/>
      <c r="R276" s="9"/>
    </row>
    <row r="277" spans="1:21" ht="24.95" customHeight="1" x14ac:dyDescent="0.25">
      <c r="A277" s="65"/>
      <c r="B277" s="43" t="s">
        <v>86</v>
      </c>
      <c r="C277" s="38" t="s">
        <v>90</v>
      </c>
      <c r="D277" s="39" t="s">
        <v>72</v>
      </c>
      <c r="E277" s="9"/>
      <c r="F277" s="9"/>
      <c r="G277" s="89"/>
      <c r="H277" s="89"/>
      <c r="I277" s="9"/>
      <c r="J277" s="9"/>
      <c r="K277" s="9"/>
      <c r="L277" s="9"/>
      <c r="M277" s="9"/>
      <c r="N277" s="9"/>
      <c r="O277" s="9"/>
      <c r="P277" s="9"/>
      <c r="Q277" s="9"/>
      <c r="R277" s="9"/>
      <c r="T277" s="4">
        <v>80</v>
      </c>
      <c r="U277" s="4">
        <v>60</v>
      </c>
    </row>
    <row r="278" spans="1:21" s="6" customFormat="1" ht="15" x14ac:dyDescent="0.25">
      <c r="A278" s="80"/>
      <c r="B278" s="33" t="s">
        <v>165</v>
      </c>
      <c r="C278" s="34"/>
      <c r="D278" s="35"/>
      <c r="E278" s="9">
        <v>80</v>
      </c>
      <c r="F278" s="9">
        <f>E278*C277</f>
        <v>10400</v>
      </c>
      <c r="G278" s="89">
        <v>98</v>
      </c>
      <c r="H278" s="89">
        <f>G278*C277</f>
        <v>12740</v>
      </c>
      <c r="I278" s="9"/>
      <c r="J278" s="9"/>
      <c r="K278" s="9"/>
      <c r="L278" s="9"/>
      <c r="M278" s="9"/>
      <c r="N278" s="9"/>
      <c r="O278" s="9"/>
      <c r="P278" s="9"/>
      <c r="Q278" s="9"/>
      <c r="R278" s="9"/>
      <c r="U278" s="6">
        <v>0</v>
      </c>
    </row>
    <row r="279" spans="1:21" s="6" customFormat="1" ht="15" x14ac:dyDescent="0.25">
      <c r="A279" s="80"/>
      <c r="B279" s="33" t="s">
        <v>166</v>
      </c>
      <c r="C279" s="34"/>
      <c r="D279" s="35"/>
      <c r="E279" s="9">
        <v>60</v>
      </c>
      <c r="F279" s="9">
        <f>E279*C277</f>
        <v>7800</v>
      </c>
      <c r="G279" s="89">
        <v>83</v>
      </c>
      <c r="H279" s="89">
        <f>G279*C277</f>
        <v>10790</v>
      </c>
      <c r="I279" s="9"/>
      <c r="J279" s="9"/>
      <c r="K279" s="9"/>
      <c r="L279" s="9"/>
      <c r="M279" s="9"/>
      <c r="N279" s="9"/>
      <c r="O279" s="9"/>
      <c r="P279" s="9"/>
      <c r="Q279" s="9"/>
      <c r="R279" s="9"/>
      <c r="U279" s="6">
        <v>0</v>
      </c>
    </row>
    <row r="280" spans="1:21" s="6" customFormat="1" ht="15" x14ac:dyDescent="0.25">
      <c r="A280" s="80"/>
      <c r="B280" s="33"/>
      <c r="C280" s="34"/>
      <c r="D280" s="35"/>
      <c r="E280" s="9"/>
      <c r="F280" s="9"/>
      <c r="G280" s="89"/>
      <c r="H280" s="89"/>
      <c r="I280" s="9"/>
      <c r="J280" s="9"/>
      <c r="K280" s="9"/>
      <c r="L280" s="9"/>
      <c r="M280" s="9"/>
      <c r="N280" s="9"/>
      <c r="O280" s="9"/>
      <c r="P280" s="9"/>
      <c r="Q280" s="9"/>
      <c r="R280" s="9"/>
    </row>
    <row r="281" spans="1:21" ht="24.95" customHeight="1" x14ac:dyDescent="0.25">
      <c r="A281" s="53">
        <v>232116</v>
      </c>
      <c r="B281" s="30" t="s">
        <v>41</v>
      </c>
      <c r="C281" s="38"/>
      <c r="D281" s="39"/>
      <c r="E281" s="13"/>
      <c r="F281" s="9"/>
      <c r="G281" s="89"/>
      <c r="H281" s="89"/>
      <c r="I281" s="9"/>
      <c r="J281" s="9"/>
      <c r="K281" s="9"/>
      <c r="L281" s="9"/>
      <c r="M281" s="9"/>
      <c r="N281" s="9"/>
      <c r="O281" s="9"/>
      <c r="P281" s="9"/>
      <c r="Q281" s="9"/>
      <c r="R281" s="9"/>
    </row>
    <row r="282" spans="1:21" ht="96.75" customHeight="1" x14ac:dyDescent="0.25">
      <c r="A282" s="39" t="s">
        <v>9</v>
      </c>
      <c r="B282" s="37" t="s">
        <v>42</v>
      </c>
      <c r="C282" s="38"/>
      <c r="D282" s="39"/>
      <c r="E282" s="13"/>
      <c r="F282" s="9"/>
      <c r="G282" s="89"/>
      <c r="H282" s="89"/>
      <c r="I282" s="9"/>
      <c r="J282" s="9"/>
      <c r="K282" s="9"/>
      <c r="L282" s="9"/>
      <c r="M282" s="9"/>
      <c r="N282" s="9"/>
      <c r="O282" s="9"/>
      <c r="P282" s="9"/>
      <c r="Q282" s="9"/>
      <c r="R282" s="9"/>
    </row>
    <row r="283" spans="1:21" ht="24.95" customHeight="1" x14ac:dyDescent="0.25">
      <c r="A283" s="55"/>
      <c r="B283" s="45" t="s">
        <v>66</v>
      </c>
      <c r="C283" s="38"/>
      <c r="D283" s="39"/>
      <c r="E283" s="13"/>
      <c r="F283" s="9"/>
      <c r="G283" s="89"/>
      <c r="H283" s="89"/>
      <c r="I283" s="9"/>
      <c r="J283" s="9"/>
      <c r="K283" s="9"/>
      <c r="L283" s="9"/>
      <c r="M283" s="9"/>
      <c r="N283" s="9"/>
      <c r="O283" s="9"/>
      <c r="P283" s="9"/>
      <c r="Q283" s="9"/>
      <c r="R283" s="9"/>
    </row>
    <row r="284" spans="1:21" ht="29.25" customHeight="1" x14ac:dyDescent="0.25">
      <c r="A284" s="55"/>
      <c r="B284" s="69" t="s">
        <v>56</v>
      </c>
      <c r="C284" s="56"/>
      <c r="D284" s="39"/>
      <c r="E284" s="13"/>
      <c r="F284" s="9"/>
      <c r="G284" s="89"/>
      <c r="H284" s="89"/>
      <c r="I284" s="9"/>
      <c r="J284" s="9"/>
      <c r="K284" s="9"/>
      <c r="L284" s="9"/>
      <c r="M284" s="9"/>
      <c r="N284" s="9"/>
      <c r="O284" s="9"/>
      <c r="P284" s="9"/>
      <c r="Q284" s="9"/>
      <c r="R284" s="9"/>
    </row>
    <row r="285" spans="1:21" ht="24.95" customHeight="1" x14ac:dyDescent="0.25">
      <c r="A285" s="55"/>
      <c r="B285" s="37" t="s">
        <v>31</v>
      </c>
      <c r="C285" s="38" t="s">
        <v>59</v>
      </c>
      <c r="D285" s="39" t="s">
        <v>7</v>
      </c>
      <c r="E285" s="9"/>
      <c r="F285" s="9"/>
      <c r="G285" s="89"/>
      <c r="H285" s="89"/>
      <c r="I285" s="9"/>
      <c r="J285" s="9"/>
      <c r="K285" s="9"/>
      <c r="L285" s="9"/>
      <c r="M285" s="9"/>
      <c r="N285" s="9"/>
      <c r="O285" s="9"/>
      <c r="P285" s="9"/>
      <c r="Q285" s="9"/>
      <c r="R285" s="9"/>
      <c r="T285" s="4">
        <v>3000</v>
      </c>
      <c r="U285" s="4">
        <v>600</v>
      </c>
    </row>
    <row r="286" spans="1:21" s="6" customFormat="1" ht="15" x14ac:dyDescent="0.25">
      <c r="A286" s="80"/>
      <c r="B286" s="33" t="s">
        <v>165</v>
      </c>
      <c r="C286" s="34"/>
      <c r="D286" s="35"/>
      <c r="E286" s="9">
        <v>3000</v>
      </c>
      <c r="F286" s="9">
        <f>E286*C285</f>
        <v>6000</v>
      </c>
      <c r="G286" s="89">
        <v>4400</v>
      </c>
      <c r="H286" s="89">
        <f>G286*C285</f>
        <v>8800</v>
      </c>
      <c r="I286" s="9"/>
      <c r="J286" s="9"/>
      <c r="K286" s="9"/>
      <c r="L286" s="9"/>
      <c r="M286" s="9"/>
      <c r="N286" s="9"/>
      <c r="O286" s="9"/>
      <c r="P286" s="9"/>
      <c r="Q286" s="9"/>
      <c r="R286" s="9"/>
      <c r="U286" s="6">
        <v>0</v>
      </c>
    </row>
    <row r="287" spans="1:21" s="6" customFormat="1" ht="15" x14ac:dyDescent="0.25">
      <c r="A287" s="80"/>
      <c r="B287" s="33" t="s">
        <v>166</v>
      </c>
      <c r="C287" s="34"/>
      <c r="D287" s="35"/>
      <c r="E287" s="9">
        <v>600</v>
      </c>
      <c r="F287" s="9">
        <f>E287*C285</f>
        <v>1200</v>
      </c>
      <c r="G287" s="89">
        <v>450</v>
      </c>
      <c r="H287" s="89">
        <f>G287*C285</f>
        <v>900</v>
      </c>
      <c r="I287" s="9"/>
      <c r="J287" s="9"/>
      <c r="K287" s="9"/>
      <c r="L287" s="9"/>
      <c r="M287" s="9"/>
      <c r="N287" s="9"/>
      <c r="O287" s="9"/>
      <c r="P287" s="9"/>
      <c r="Q287" s="9"/>
      <c r="R287" s="9"/>
      <c r="U287" s="6">
        <v>0</v>
      </c>
    </row>
    <row r="288" spans="1:21" s="6" customFormat="1" ht="15" x14ac:dyDescent="0.25">
      <c r="A288" s="80"/>
      <c r="B288" s="33"/>
      <c r="C288" s="34"/>
      <c r="D288" s="35"/>
      <c r="E288" s="9"/>
      <c r="F288" s="9"/>
      <c r="G288" s="89"/>
      <c r="H288" s="89"/>
      <c r="I288" s="9"/>
      <c r="J288" s="9"/>
      <c r="K288" s="9"/>
      <c r="L288" s="9"/>
      <c r="M288" s="9"/>
      <c r="N288" s="9"/>
      <c r="O288" s="9"/>
      <c r="P288" s="9"/>
      <c r="Q288" s="9"/>
      <c r="R288" s="9"/>
    </row>
    <row r="289" spans="1:21" ht="24.95" customHeight="1" x14ac:dyDescent="0.25">
      <c r="A289" s="55"/>
      <c r="B289" s="69" t="s">
        <v>43</v>
      </c>
      <c r="C289" s="56">
        <v>4</v>
      </c>
      <c r="D289" s="39" t="s">
        <v>7</v>
      </c>
      <c r="E289" s="9"/>
      <c r="F289" s="9"/>
      <c r="G289" s="89"/>
      <c r="H289" s="89"/>
      <c r="I289" s="9"/>
      <c r="J289" s="9"/>
      <c r="K289" s="9"/>
      <c r="L289" s="9"/>
      <c r="M289" s="9"/>
      <c r="N289" s="9"/>
      <c r="O289" s="9"/>
      <c r="P289" s="9"/>
      <c r="Q289" s="9"/>
      <c r="R289" s="9"/>
      <c r="T289" s="4">
        <v>3500</v>
      </c>
      <c r="U289" s="4">
        <v>600</v>
      </c>
    </row>
    <row r="290" spans="1:21" s="6" customFormat="1" ht="15" x14ac:dyDescent="0.25">
      <c r="A290" s="80"/>
      <c r="B290" s="33" t="s">
        <v>165</v>
      </c>
      <c r="C290" s="34"/>
      <c r="D290" s="35"/>
      <c r="E290" s="9">
        <v>3500</v>
      </c>
      <c r="F290" s="9">
        <f>E290*C289</f>
        <v>14000</v>
      </c>
      <c r="G290" s="89">
        <v>2310</v>
      </c>
      <c r="H290" s="89">
        <f>G290*C289</f>
        <v>9240</v>
      </c>
      <c r="I290" s="9"/>
      <c r="J290" s="9"/>
      <c r="K290" s="9"/>
      <c r="L290" s="9"/>
      <c r="M290" s="9"/>
      <c r="N290" s="9"/>
      <c r="O290" s="9"/>
      <c r="P290" s="9"/>
      <c r="Q290" s="9"/>
      <c r="R290" s="9"/>
      <c r="U290" s="6">
        <v>0</v>
      </c>
    </row>
    <row r="291" spans="1:21" s="6" customFormat="1" ht="15" x14ac:dyDescent="0.25">
      <c r="A291" s="80"/>
      <c r="B291" s="33" t="s">
        <v>166</v>
      </c>
      <c r="C291" s="34"/>
      <c r="D291" s="35"/>
      <c r="E291" s="9">
        <v>600</v>
      </c>
      <c r="F291" s="9">
        <f>E291*C289</f>
        <v>2400</v>
      </c>
      <c r="G291" s="89">
        <v>450</v>
      </c>
      <c r="H291" s="89">
        <f>G291*C289</f>
        <v>1800</v>
      </c>
      <c r="I291" s="9"/>
      <c r="J291" s="9"/>
      <c r="K291" s="9"/>
      <c r="L291" s="9"/>
      <c r="M291" s="9"/>
      <c r="N291" s="9"/>
      <c r="O291" s="9"/>
      <c r="P291" s="9"/>
      <c r="Q291" s="9"/>
      <c r="R291" s="9"/>
      <c r="U291" s="6">
        <v>0</v>
      </c>
    </row>
    <row r="292" spans="1:21" s="6" customFormat="1" ht="15" x14ac:dyDescent="0.25">
      <c r="A292" s="80"/>
      <c r="B292" s="33"/>
      <c r="C292" s="34"/>
      <c r="D292" s="35"/>
      <c r="E292" s="9"/>
      <c r="F292" s="9"/>
      <c r="G292" s="89"/>
      <c r="H292" s="89"/>
      <c r="I292" s="9"/>
      <c r="J292" s="9"/>
      <c r="K292" s="9"/>
      <c r="L292" s="9"/>
      <c r="M292" s="9"/>
      <c r="N292" s="9"/>
      <c r="O292" s="9"/>
      <c r="P292" s="9"/>
      <c r="Q292" s="9"/>
      <c r="R292" s="9"/>
    </row>
    <row r="293" spans="1:21" ht="24.95" customHeight="1" x14ac:dyDescent="0.25">
      <c r="A293" s="53" t="s">
        <v>158</v>
      </c>
      <c r="B293" s="44" t="s">
        <v>159</v>
      </c>
      <c r="C293" s="70"/>
      <c r="D293" s="39"/>
      <c r="E293" s="13"/>
      <c r="F293" s="9"/>
      <c r="G293" s="89"/>
      <c r="H293" s="89"/>
      <c r="I293" s="9"/>
      <c r="J293" s="9"/>
      <c r="K293" s="9"/>
      <c r="L293" s="9"/>
      <c r="M293" s="9"/>
      <c r="N293" s="9"/>
      <c r="O293" s="9"/>
      <c r="P293" s="9"/>
      <c r="Q293" s="9"/>
      <c r="R293" s="9"/>
    </row>
    <row r="294" spans="1:21" ht="128.25" x14ac:dyDescent="0.25">
      <c r="A294" s="39" t="s">
        <v>9</v>
      </c>
      <c r="B294" s="43" t="s">
        <v>160</v>
      </c>
      <c r="C294" s="56">
        <v>1</v>
      </c>
      <c r="D294" s="39" t="s">
        <v>79</v>
      </c>
      <c r="E294" s="9"/>
      <c r="F294" s="9"/>
      <c r="G294" s="89"/>
      <c r="H294" s="89"/>
      <c r="I294" s="9"/>
      <c r="J294" s="9"/>
      <c r="K294" s="9"/>
      <c r="L294" s="9"/>
      <c r="M294" s="9"/>
      <c r="N294" s="9"/>
      <c r="O294" s="9"/>
      <c r="P294" s="9"/>
      <c r="Q294" s="9"/>
      <c r="R294" s="9"/>
      <c r="T294" s="4">
        <v>65000</v>
      </c>
      <c r="U294" s="4">
        <v>15000</v>
      </c>
    </row>
    <row r="295" spans="1:21" s="6" customFormat="1" ht="15" x14ac:dyDescent="0.25">
      <c r="A295" s="80"/>
      <c r="B295" s="33" t="s">
        <v>165</v>
      </c>
      <c r="C295" s="34"/>
      <c r="D295" s="35"/>
      <c r="E295" s="9">
        <v>65000</v>
      </c>
      <c r="F295" s="9">
        <f>E295*C294</f>
        <v>65000</v>
      </c>
      <c r="G295" s="89">
        <v>275000</v>
      </c>
      <c r="H295" s="89">
        <f>G295*C294</f>
        <v>275000</v>
      </c>
      <c r="I295" s="9"/>
      <c r="J295" s="9"/>
      <c r="K295" s="9"/>
      <c r="L295" s="9"/>
      <c r="M295" s="9"/>
      <c r="N295" s="9"/>
      <c r="O295" s="9"/>
      <c r="P295" s="9"/>
      <c r="Q295" s="9"/>
      <c r="R295" s="9"/>
      <c r="U295" s="6">
        <v>0</v>
      </c>
    </row>
    <row r="296" spans="1:21" s="6" customFormat="1" ht="15" x14ac:dyDescent="0.25">
      <c r="A296" s="80"/>
      <c r="B296" s="33" t="s">
        <v>166</v>
      </c>
      <c r="C296" s="34"/>
      <c r="D296" s="35"/>
      <c r="E296" s="9">
        <v>15000</v>
      </c>
      <c r="F296" s="9">
        <f>E296*C294</f>
        <v>15000</v>
      </c>
      <c r="G296" s="89">
        <v>22500</v>
      </c>
      <c r="H296" s="89">
        <f>G296*C294</f>
        <v>22500</v>
      </c>
      <c r="I296" s="9"/>
      <c r="J296" s="9"/>
      <c r="K296" s="9"/>
      <c r="L296" s="9"/>
      <c r="M296" s="9"/>
      <c r="N296" s="9"/>
      <c r="O296" s="9"/>
      <c r="P296" s="9"/>
      <c r="Q296" s="9"/>
      <c r="R296" s="9"/>
      <c r="U296" s="6">
        <v>0</v>
      </c>
    </row>
    <row r="297" spans="1:21" s="6" customFormat="1" ht="15" x14ac:dyDescent="0.25">
      <c r="A297" s="80"/>
      <c r="B297" s="33"/>
      <c r="C297" s="34"/>
      <c r="D297" s="35"/>
      <c r="E297" s="9"/>
      <c r="F297" s="9"/>
      <c r="G297" s="89"/>
      <c r="H297" s="89"/>
      <c r="I297" s="9"/>
      <c r="J297" s="9"/>
      <c r="K297" s="9"/>
      <c r="L297" s="9"/>
      <c r="M297" s="9"/>
      <c r="N297" s="9"/>
      <c r="O297" s="9"/>
      <c r="P297" s="9"/>
      <c r="Q297" s="9"/>
      <c r="R297" s="9"/>
    </row>
    <row r="298" spans="1:21" ht="24.95" customHeight="1" x14ac:dyDescent="0.25">
      <c r="A298" s="53">
        <v>233100</v>
      </c>
      <c r="B298" s="30" t="s">
        <v>94</v>
      </c>
      <c r="C298" s="53"/>
      <c r="D298" s="30"/>
      <c r="E298" s="15"/>
      <c r="F298" s="8"/>
      <c r="G298" s="96"/>
      <c r="H298" s="97"/>
      <c r="I298" s="15"/>
      <c r="J298" s="8"/>
      <c r="K298" s="15"/>
      <c r="L298" s="8"/>
      <c r="M298" s="15"/>
      <c r="N298" s="8"/>
      <c r="O298" s="15"/>
      <c r="P298" s="8"/>
      <c r="Q298" s="15"/>
      <c r="R298" s="8"/>
    </row>
    <row r="299" spans="1:21" ht="28.5" x14ac:dyDescent="0.25">
      <c r="A299" s="55">
        <v>233113.13</v>
      </c>
      <c r="B299" s="37" t="s">
        <v>95</v>
      </c>
      <c r="C299" s="67"/>
      <c r="D299" s="68"/>
      <c r="E299" s="25"/>
      <c r="F299" s="25"/>
      <c r="G299" s="98"/>
      <c r="H299" s="98"/>
      <c r="I299" s="25"/>
      <c r="J299" s="25"/>
      <c r="K299" s="25"/>
      <c r="L299" s="25"/>
      <c r="M299" s="25"/>
      <c r="N299" s="25"/>
      <c r="O299" s="25"/>
      <c r="P299" s="25"/>
      <c r="Q299" s="25"/>
      <c r="R299" s="25"/>
    </row>
    <row r="300" spans="1:21" ht="74.25" customHeight="1" x14ac:dyDescent="0.25">
      <c r="A300" s="39" t="s">
        <v>9</v>
      </c>
      <c r="B300" s="37" t="s">
        <v>96</v>
      </c>
      <c r="C300" s="67"/>
      <c r="D300" s="68"/>
      <c r="E300" s="25"/>
      <c r="F300" s="25"/>
      <c r="G300" s="98"/>
      <c r="H300" s="98"/>
      <c r="I300" s="25"/>
      <c r="J300" s="25"/>
      <c r="K300" s="25"/>
      <c r="L300" s="25"/>
      <c r="M300" s="25"/>
      <c r="N300" s="25"/>
      <c r="O300" s="25"/>
      <c r="P300" s="25"/>
      <c r="Q300" s="25"/>
      <c r="R300" s="25"/>
    </row>
    <row r="301" spans="1:21" ht="24.95" customHeight="1" x14ac:dyDescent="0.25">
      <c r="A301" s="71"/>
      <c r="B301" s="43" t="s">
        <v>97</v>
      </c>
      <c r="C301" s="72">
        <v>400</v>
      </c>
      <c r="D301" s="72" t="s">
        <v>98</v>
      </c>
      <c r="E301" s="9"/>
      <c r="F301" s="9"/>
      <c r="G301" s="89"/>
      <c r="H301" s="89"/>
      <c r="I301" s="9"/>
      <c r="J301" s="9"/>
      <c r="K301" s="9"/>
      <c r="L301" s="9"/>
      <c r="M301" s="9"/>
      <c r="N301" s="9"/>
      <c r="O301" s="9"/>
      <c r="P301" s="9"/>
      <c r="Q301" s="9"/>
      <c r="R301" s="9"/>
      <c r="T301" s="4">
        <v>260</v>
      </c>
      <c r="U301" s="4">
        <v>70</v>
      </c>
    </row>
    <row r="302" spans="1:21" s="6" customFormat="1" ht="15" x14ac:dyDescent="0.25">
      <c r="A302" s="80"/>
      <c r="B302" s="33" t="s">
        <v>165</v>
      </c>
      <c r="C302" s="34"/>
      <c r="D302" s="35"/>
      <c r="E302" s="9">
        <v>260</v>
      </c>
      <c r="F302" s="9">
        <f>E302*C301</f>
        <v>104000</v>
      </c>
      <c r="G302" s="89">
        <v>231</v>
      </c>
      <c r="H302" s="89">
        <f>G302*C301</f>
        <v>92400</v>
      </c>
      <c r="I302" s="9"/>
      <c r="J302" s="9"/>
      <c r="K302" s="9"/>
      <c r="L302" s="9"/>
      <c r="M302" s="9"/>
      <c r="N302" s="9"/>
      <c r="O302" s="9"/>
      <c r="P302" s="9"/>
      <c r="Q302" s="9"/>
      <c r="R302" s="9"/>
      <c r="U302" s="6">
        <v>0</v>
      </c>
    </row>
    <row r="303" spans="1:21" s="6" customFormat="1" ht="15" x14ac:dyDescent="0.25">
      <c r="A303" s="80"/>
      <c r="B303" s="33" t="s">
        <v>166</v>
      </c>
      <c r="C303" s="34"/>
      <c r="D303" s="35"/>
      <c r="E303" s="9">
        <v>70</v>
      </c>
      <c r="F303" s="9">
        <f>E303*C301</f>
        <v>28000</v>
      </c>
      <c r="G303" s="89">
        <v>68</v>
      </c>
      <c r="H303" s="89">
        <f>G303*C301</f>
        <v>27200</v>
      </c>
      <c r="I303" s="9"/>
      <c r="J303" s="9"/>
      <c r="K303" s="9"/>
      <c r="L303" s="9"/>
      <c r="M303" s="9"/>
      <c r="N303" s="9"/>
      <c r="O303" s="9"/>
      <c r="P303" s="9"/>
      <c r="Q303" s="9"/>
      <c r="R303" s="9"/>
      <c r="U303" s="6">
        <v>0</v>
      </c>
    </row>
    <row r="304" spans="1:21" s="6" customFormat="1" ht="15" x14ac:dyDescent="0.25">
      <c r="A304" s="80"/>
      <c r="B304" s="33"/>
      <c r="C304" s="34"/>
      <c r="D304" s="35"/>
      <c r="E304" s="9"/>
      <c r="F304" s="9"/>
      <c r="G304" s="89"/>
      <c r="H304" s="89"/>
      <c r="I304" s="9"/>
      <c r="J304" s="9"/>
      <c r="K304" s="9"/>
      <c r="L304" s="9"/>
      <c r="M304" s="9"/>
      <c r="N304" s="9"/>
      <c r="O304" s="9"/>
      <c r="P304" s="9"/>
      <c r="Q304" s="9"/>
      <c r="R304" s="9"/>
    </row>
    <row r="305" spans="1:21" ht="24.95" customHeight="1" x14ac:dyDescent="0.25">
      <c r="A305" s="53">
        <v>233119</v>
      </c>
      <c r="B305" s="30" t="s">
        <v>99</v>
      </c>
      <c r="C305" s="67"/>
      <c r="D305" s="68"/>
      <c r="E305" s="9"/>
      <c r="F305" s="9"/>
      <c r="G305" s="89"/>
      <c r="H305" s="89"/>
      <c r="I305" s="9"/>
      <c r="J305" s="9"/>
      <c r="K305" s="9"/>
      <c r="L305" s="9"/>
      <c r="M305" s="9"/>
      <c r="N305" s="9"/>
      <c r="O305" s="9"/>
      <c r="P305" s="9"/>
      <c r="Q305" s="9"/>
      <c r="R305" s="9"/>
    </row>
    <row r="306" spans="1:21" ht="71.25" x14ac:dyDescent="0.25">
      <c r="A306" s="39" t="s">
        <v>9</v>
      </c>
      <c r="B306" s="37" t="s">
        <v>100</v>
      </c>
      <c r="C306" s="72" t="s">
        <v>25</v>
      </c>
      <c r="D306" s="72" t="s">
        <v>101</v>
      </c>
      <c r="E306" s="9"/>
      <c r="F306" s="9"/>
      <c r="G306" s="89"/>
      <c r="H306" s="89"/>
      <c r="I306" s="9"/>
      <c r="J306" s="9"/>
      <c r="K306" s="9"/>
      <c r="L306" s="9"/>
      <c r="M306" s="9"/>
      <c r="N306" s="9"/>
      <c r="O306" s="9"/>
      <c r="P306" s="9"/>
      <c r="Q306" s="9"/>
      <c r="R306" s="9"/>
      <c r="T306" s="4">
        <v>175000</v>
      </c>
      <c r="U306" s="4">
        <v>35000</v>
      </c>
    </row>
    <row r="307" spans="1:21" s="6" customFormat="1" ht="15" x14ac:dyDescent="0.25">
      <c r="A307" s="80"/>
      <c r="B307" s="33" t="s">
        <v>165</v>
      </c>
      <c r="C307" s="34"/>
      <c r="D307" s="35"/>
      <c r="E307" s="9">
        <v>175000</v>
      </c>
      <c r="F307" s="9">
        <f>E307*C306</f>
        <v>175000</v>
      </c>
      <c r="G307" s="89">
        <v>413600</v>
      </c>
      <c r="H307" s="89">
        <f>G307*C306</f>
        <v>413600</v>
      </c>
      <c r="I307" s="9"/>
      <c r="J307" s="9"/>
      <c r="K307" s="9"/>
      <c r="L307" s="9"/>
      <c r="M307" s="9"/>
      <c r="N307" s="9"/>
      <c r="O307" s="9"/>
      <c r="P307" s="9"/>
      <c r="Q307" s="9"/>
      <c r="R307" s="9"/>
      <c r="U307" s="6">
        <v>0</v>
      </c>
    </row>
    <row r="308" spans="1:21" s="6" customFormat="1" ht="15" x14ac:dyDescent="0.25">
      <c r="A308" s="80"/>
      <c r="B308" s="33" t="s">
        <v>166</v>
      </c>
      <c r="C308" s="34"/>
      <c r="D308" s="35"/>
      <c r="E308" s="9">
        <v>35000</v>
      </c>
      <c r="F308" s="9">
        <f>E308*C306</f>
        <v>35000</v>
      </c>
      <c r="G308" s="89">
        <v>180000</v>
      </c>
      <c r="H308" s="89">
        <f>G308*C306</f>
        <v>180000</v>
      </c>
      <c r="I308" s="9"/>
      <c r="J308" s="9"/>
      <c r="K308" s="9"/>
      <c r="L308" s="9"/>
      <c r="M308" s="9"/>
      <c r="N308" s="9"/>
      <c r="O308" s="9"/>
      <c r="P308" s="9"/>
      <c r="Q308" s="9"/>
      <c r="R308" s="9"/>
      <c r="U308" s="6">
        <v>0</v>
      </c>
    </row>
    <row r="309" spans="1:21" s="6" customFormat="1" ht="15" x14ac:dyDescent="0.25">
      <c r="A309" s="80"/>
      <c r="B309" s="33"/>
      <c r="C309" s="34"/>
      <c r="D309" s="35"/>
      <c r="E309" s="9"/>
      <c r="F309" s="9"/>
      <c r="G309" s="89"/>
      <c r="H309" s="89"/>
      <c r="I309" s="9"/>
      <c r="J309" s="9"/>
      <c r="K309" s="9"/>
      <c r="L309" s="9"/>
      <c r="M309" s="9"/>
      <c r="N309" s="9"/>
      <c r="O309" s="9"/>
      <c r="P309" s="9"/>
      <c r="Q309" s="9"/>
      <c r="R309" s="9"/>
    </row>
    <row r="310" spans="1:21" ht="24.95" customHeight="1" x14ac:dyDescent="0.25">
      <c r="A310" s="53">
        <v>233343</v>
      </c>
      <c r="B310" s="30" t="s">
        <v>102</v>
      </c>
      <c r="C310" s="67"/>
      <c r="D310" s="68"/>
      <c r="E310" s="9"/>
      <c r="F310" s="9"/>
      <c r="G310" s="89"/>
      <c r="H310" s="89"/>
      <c r="I310" s="9"/>
      <c r="J310" s="9"/>
      <c r="K310" s="9"/>
      <c r="L310" s="9"/>
      <c r="M310" s="9"/>
      <c r="N310" s="9"/>
      <c r="O310" s="9"/>
      <c r="P310" s="9"/>
      <c r="Q310" s="9"/>
      <c r="R310" s="9"/>
    </row>
    <row r="311" spans="1:21" ht="85.5" x14ac:dyDescent="0.25">
      <c r="A311" s="39" t="s">
        <v>9</v>
      </c>
      <c r="B311" s="37" t="s">
        <v>103</v>
      </c>
      <c r="C311" s="72">
        <v>1</v>
      </c>
      <c r="D311" s="72" t="s">
        <v>13</v>
      </c>
      <c r="E311" s="9"/>
      <c r="F311" s="9"/>
      <c r="G311" s="89"/>
      <c r="H311" s="89"/>
      <c r="I311" s="9"/>
      <c r="J311" s="9"/>
      <c r="K311" s="9"/>
      <c r="L311" s="9"/>
      <c r="M311" s="9"/>
      <c r="N311" s="9"/>
      <c r="O311" s="9"/>
      <c r="P311" s="9"/>
      <c r="Q311" s="9"/>
      <c r="R311" s="9"/>
      <c r="T311" s="4">
        <v>170000</v>
      </c>
      <c r="U311" s="4">
        <v>20000</v>
      </c>
    </row>
    <row r="312" spans="1:21" s="6" customFormat="1" ht="15" x14ac:dyDescent="0.25">
      <c r="A312" s="80"/>
      <c r="B312" s="33" t="s">
        <v>165</v>
      </c>
      <c r="C312" s="34"/>
      <c r="D312" s="35"/>
      <c r="E312" s="9">
        <v>170000</v>
      </c>
      <c r="F312" s="9">
        <f>E312*C311</f>
        <v>170000</v>
      </c>
      <c r="G312" s="89">
        <v>82500</v>
      </c>
      <c r="H312" s="89">
        <f>G312*C311</f>
        <v>82500</v>
      </c>
      <c r="I312" s="9"/>
      <c r="J312" s="9"/>
      <c r="K312" s="9"/>
      <c r="L312" s="9"/>
      <c r="M312" s="9"/>
      <c r="N312" s="9"/>
      <c r="O312" s="9"/>
      <c r="P312" s="9"/>
      <c r="Q312" s="9"/>
      <c r="R312" s="9"/>
      <c r="U312" s="6">
        <v>0</v>
      </c>
    </row>
    <row r="313" spans="1:21" s="6" customFormat="1" ht="15" x14ac:dyDescent="0.25">
      <c r="A313" s="80"/>
      <c r="B313" s="33" t="s">
        <v>166</v>
      </c>
      <c r="C313" s="34"/>
      <c r="D313" s="35"/>
      <c r="E313" s="9">
        <v>20000</v>
      </c>
      <c r="F313" s="9">
        <f>E313*C311</f>
        <v>20000</v>
      </c>
      <c r="G313" s="89">
        <v>7500</v>
      </c>
      <c r="H313" s="89">
        <f>G313*C311</f>
        <v>7500</v>
      </c>
      <c r="I313" s="9"/>
      <c r="J313" s="9"/>
      <c r="K313" s="9"/>
      <c r="L313" s="9"/>
      <c r="M313" s="9"/>
      <c r="N313" s="9"/>
      <c r="O313" s="9"/>
      <c r="P313" s="9"/>
      <c r="Q313" s="9"/>
      <c r="R313" s="9"/>
      <c r="U313" s="6">
        <v>0</v>
      </c>
    </row>
    <row r="314" spans="1:21" s="6" customFormat="1" ht="15" x14ac:dyDescent="0.25">
      <c r="A314" s="80"/>
      <c r="B314" s="33"/>
      <c r="C314" s="34"/>
      <c r="D314" s="35"/>
      <c r="E314" s="9"/>
      <c r="F314" s="9"/>
      <c r="G314" s="89"/>
      <c r="H314" s="89"/>
      <c r="I314" s="9"/>
      <c r="J314" s="9"/>
      <c r="K314" s="9"/>
      <c r="L314" s="9"/>
      <c r="M314" s="9"/>
      <c r="N314" s="9"/>
      <c r="O314" s="9"/>
      <c r="P314" s="9"/>
      <c r="Q314" s="9"/>
      <c r="R314" s="9"/>
    </row>
    <row r="315" spans="1:21" ht="24.95" customHeight="1" x14ac:dyDescent="0.25">
      <c r="A315" s="53">
        <v>233346</v>
      </c>
      <c r="B315" s="30" t="s">
        <v>104</v>
      </c>
      <c r="C315" s="67"/>
      <c r="D315" s="68"/>
      <c r="E315" s="9"/>
      <c r="F315" s="9"/>
      <c r="G315" s="89"/>
      <c r="H315" s="89"/>
      <c r="I315" s="9"/>
      <c r="J315" s="9"/>
      <c r="K315" s="9"/>
      <c r="L315" s="9"/>
      <c r="M315" s="9"/>
      <c r="N315" s="9"/>
      <c r="O315" s="9"/>
      <c r="P315" s="9"/>
      <c r="Q315" s="9"/>
      <c r="R315" s="9"/>
    </row>
    <row r="316" spans="1:21" ht="57" x14ac:dyDescent="0.25">
      <c r="A316" s="55" t="s">
        <v>9</v>
      </c>
      <c r="B316" s="37" t="s">
        <v>105</v>
      </c>
      <c r="C316" s="67"/>
      <c r="D316" s="68"/>
      <c r="E316" s="9"/>
      <c r="F316" s="9"/>
      <c r="G316" s="89"/>
      <c r="H316" s="89"/>
      <c r="I316" s="9"/>
      <c r="J316" s="9"/>
      <c r="K316" s="9"/>
      <c r="L316" s="9"/>
      <c r="M316" s="9"/>
      <c r="N316" s="9"/>
      <c r="O316" s="9"/>
      <c r="P316" s="9"/>
      <c r="Q316" s="9"/>
      <c r="R316" s="9"/>
    </row>
    <row r="317" spans="1:21" ht="24.95" customHeight="1" x14ac:dyDescent="0.25">
      <c r="A317" s="71"/>
      <c r="B317" s="37" t="s">
        <v>80</v>
      </c>
      <c r="C317" s="72">
        <v>30</v>
      </c>
      <c r="D317" s="72" t="s">
        <v>72</v>
      </c>
      <c r="E317" s="9"/>
      <c r="F317" s="9"/>
      <c r="G317" s="89"/>
      <c r="H317" s="89"/>
      <c r="I317" s="9"/>
      <c r="J317" s="9"/>
      <c r="K317" s="9"/>
      <c r="L317" s="9"/>
      <c r="M317" s="9"/>
      <c r="N317" s="9"/>
      <c r="O317" s="9"/>
      <c r="P317" s="9"/>
      <c r="Q317" s="9"/>
      <c r="R317" s="9"/>
      <c r="T317" s="4">
        <v>350</v>
      </c>
      <c r="U317" s="4">
        <v>100</v>
      </c>
    </row>
    <row r="318" spans="1:21" s="6" customFormat="1" ht="15" x14ac:dyDescent="0.25">
      <c r="A318" s="80"/>
      <c r="B318" s="33" t="s">
        <v>165</v>
      </c>
      <c r="C318" s="34"/>
      <c r="D318" s="35"/>
      <c r="E318" s="9">
        <v>350</v>
      </c>
      <c r="F318" s="9">
        <f>E318*C317</f>
        <v>10500</v>
      </c>
      <c r="G318" s="89">
        <v>220</v>
      </c>
      <c r="H318" s="89">
        <f>G318*C317</f>
        <v>6600</v>
      </c>
      <c r="I318" s="9"/>
      <c r="J318" s="9"/>
      <c r="K318" s="9"/>
      <c r="L318" s="9"/>
      <c r="M318" s="9"/>
      <c r="N318" s="9"/>
      <c r="O318" s="9"/>
      <c r="P318" s="9"/>
      <c r="Q318" s="9"/>
      <c r="R318" s="9"/>
      <c r="U318" s="6">
        <v>0</v>
      </c>
    </row>
    <row r="319" spans="1:21" s="6" customFormat="1" ht="15" x14ac:dyDescent="0.25">
      <c r="A319" s="80"/>
      <c r="B319" s="33" t="s">
        <v>166</v>
      </c>
      <c r="C319" s="34"/>
      <c r="D319" s="35"/>
      <c r="E319" s="9">
        <v>100</v>
      </c>
      <c r="F319" s="9">
        <f>E319*C317</f>
        <v>3000</v>
      </c>
      <c r="G319" s="89">
        <v>60</v>
      </c>
      <c r="H319" s="89">
        <f>G319*C317</f>
        <v>1800</v>
      </c>
      <c r="I319" s="9"/>
      <c r="J319" s="9"/>
      <c r="K319" s="9"/>
      <c r="L319" s="9"/>
      <c r="M319" s="9"/>
      <c r="N319" s="9"/>
      <c r="O319" s="9"/>
      <c r="P319" s="9"/>
      <c r="Q319" s="9"/>
      <c r="R319" s="9"/>
      <c r="U319" s="6">
        <v>0</v>
      </c>
    </row>
    <row r="320" spans="1:21" s="6" customFormat="1" ht="15" x14ac:dyDescent="0.25">
      <c r="A320" s="80"/>
      <c r="B320" s="33"/>
      <c r="C320" s="34"/>
      <c r="D320" s="35"/>
      <c r="E320" s="9"/>
      <c r="F320" s="9"/>
      <c r="G320" s="89"/>
      <c r="H320" s="89"/>
      <c r="I320" s="9"/>
      <c r="J320" s="9"/>
      <c r="K320" s="9"/>
      <c r="L320" s="9"/>
      <c r="M320" s="9"/>
      <c r="N320" s="9"/>
      <c r="O320" s="9"/>
      <c r="P320" s="9"/>
      <c r="Q320" s="9"/>
      <c r="R320" s="9"/>
    </row>
    <row r="321" spans="1:21" ht="24.95" customHeight="1" x14ac:dyDescent="0.25">
      <c r="A321" s="53">
        <v>233700</v>
      </c>
      <c r="B321" s="30" t="s">
        <v>106</v>
      </c>
      <c r="C321" s="53"/>
      <c r="D321" s="30"/>
      <c r="E321" s="15"/>
      <c r="F321" s="8"/>
      <c r="G321" s="96"/>
      <c r="H321" s="97"/>
      <c r="I321" s="15"/>
      <c r="J321" s="8"/>
      <c r="K321" s="15"/>
      <c r="L321" s="8"/>
      <c r="M321" s="15"/>
      <c r="N321" s="8"/>
      <c r="O321" s="15"/>
      <c r="P321" s="8"/>
      <c r="Q321" s="15"/>
      <c r="R321" s="8"/>
    </row>
    <row r="322" spans="1:21" ht="24.95" customHeight="1" x14ac:dyDescent="0.25">
      <c r="A322" s="55">
        <v>233713</v>
      </c>
      <c r="B322" s="37" t="s">
        <v>107</v>
      </c>
      <c r="C322" s="73"/>
      <c r="D322" s="74"/>
      <c r="E322" s="26"/>
      <c r="F322" s="26"/>
      <c r="G322" s="99"/>
      <c r="H322" s="99"/>
      <c r="I322" s="26"/>
      <c r="J322" s="26"/>
      <c r="K322" s="26"/>
      <c r="L322" s="26"/>
      <c r="M322" s="26"/>
      <c r="N322" s="26"/>
      <c r="O322" s="26"/>
      <c r="P322" s="26"/>
      <c r="Q322" s="26"/>
      <c r="R322" s="26"/>
    </row>
    <row r="323" spans="1:21" ht="71.25" x14ac:dyDescent="0.25">
      <c r="A323" s="71"/>
      <c r="B323" s="37" t="s">
        <v>108</v>
      </c>
      <c r="C323" s="75"/>
      <c r="D323" s="68"/>
      <c r="E323" s="25"/>
      <c r="F323" s="25"/>
      <c r="G323" s="98"/>
      <c r="H323" s="98"/>
      <c r="I323" s="25"/>
      <c r="J323" s="25"/>
      <c r="K323" s="25"/>
      <c r="L323" s="25"/>
      <c r="M323" s="25"/>
      <c r="N323" s="25"/>
      <c r="O323" s="25"/>
      <c r="P323" s="25"/>
      <c r="Q323" s="25"/>
      <c r="R323" s="25"/>
    </row>
    <row r="324" spans="1:21" ht="30" x14ac:dyDescent="0.25">
      <c r="A324" s="47" t="s">
        <v>9</v>
      </c>
      <c r="B324" s="30" t="s">
        <v>109</v>
      </c>
      <c r="C324" s="75"/>
      <c r="D324" s="68"/>
      <c r="E324" s="25"/>
      <c r="F324" s="25"/>
      <c r="G324" s="98"/>
      <c r="H324" s="98"/>
      <c r="I324" s="25"/>
      <c r="J324" s="25"/>
      <c r="K324" s="25"/>
      <c r="L324" s="25"/>
      <c r="M324" s="25"/>
      <c r="N324" s="25"/>
      <c r="O324" s="25"/>
      <c r="P324" s="25"/>
      <c r="Q324" s="25"/>
      <c r="R324" s="25"/>
    </row>
    <row r="325" spans="1:21" ht="24.95" customHeight="1" x14ac:dyDescent="0.25">
      <c r="A325" s="37"/>
      <c r="B325" s="37" t="s">
        <v>110</v>
      </c>
      <c r="C325" s="72">
        <v>3</v>
      </c>
      <c r="D325" s="72" t="s">
        <v>7</v>
      </c>
      <c r="E325" s="9"/>
      <c r="F325" s="9"/>
      <c r="G325" s="89"/>
      <c r="H325" s="89"/>
      <c r="I325" s="9"/>
      <c r="J325" s="9"/>
      <c r="K325" s="9"/>
      <c r="L325" s="9"/>
      <c r="M325" s="9"/>
      <c r="N325" s="9"/>
      <c r="O325" s="9"/>
      <c r="P325" s="9"/>
      <c r="Q325" s="9"/>
      <c r="R325" s="9"/>
      <c r="T325" s="4">
        <v>6500</v>
      </c>
      <c r="U325" s="4">
        <v>1000</v>
      </c>
    </row>
    <row r="326" spans="1:21" s="6" customFormat="1" ht="15" x14ac:dyDescent="0.25">
      <c r="A326" s="80"/>
      <c r="B326" s="33" t="s">
        <v>165</v>
      </c>
      <c r="C326" s="34"/>
      <c r="D326" s="35"/>
      <c r="E326" s="9">
        <v>6500</v>
      </c>
      <c r="F326" s="9">
        <f>E326*C325</f>
        <v>19500</v>
      </c>
      <c r="G326" s="89">
        <v>12850</v>
      </c>
      <c r="H326" s="89">
        <f>G326*C325</f>
        <v>38550</v>
      </c>
      <c r="I326" s="9"/>
      <c r="J326" s="9"/>
      <c r="K326" s="9"/>
      <c r="L326" s="9"/>
      <c r="M326" s="9"/>
      <c r="N326" s="9"/>
      <c r="O326" s="9"/>
      <c r="P326" s="9"/>
      <c r="Q326" s="9"/>
      <c r="R326" s="9"/>
      <c r="U326" s="6">
        <v>0</v>
      </c>
    </row>
    <row r="327" spans="1:21" s="6" customFormat="1" ht="15" x14ac:dyDescent="0.25">
      <c r="A327" s="80"/>
      <c r="B327" s="33" t="s">
        <v>166</v>
      </c>
      <c r="C327" s="34"/>
      <c r="D327" s="35"/>
      <c r="E327" s="9">
        <v>1000</v>
      </c>
      <c r="F327" s="9">
        <f>E327*C325</f>
        <v>3000</v>
      </c>
      <c r="G327" s="89">
        <v>1500</v>
      </c>
      <c r="H327" s="89">
        <f>G327*C325</f>
        <v>4500</v>
      </c>
      <c r="I327" s="9"/>
      <c r="J327" s="9"/>
      <c r="K327" s="9"/>
      <c r="L327" s="9"/>
      <c r="M327" s="9"/>
      <c r="N327" s="9"/>
      <c r="O327" s="9"/>
      <c r="P327" s="9"/>
      <c r="Q327" s="9"/>
      <c r="R327" s="9"/>
      <c r="U327" s="6">
        <v>0</v>
      </c>
    </row>
    <row r="328" spans="1:21" s="6" customFormat="1" ht="15" x14ac:dyDescent="0.25">
      <c r="A328" s="80"/>
      <c r="B328" s="33"/>
      <c r="C328" s="34"/>
      <c r="D328" s="35"/>
      <c r="E328" s="9"/>
      <c r="F328" s="9"/>
      <c r="G328" s="89"/>
      <c r="H328" s="89"/>
      <c r="I328" s="9"/>
      <c r="J328" s="9"/>
      <c r="K328" s="9"/>
      <c r="L328" s="9"/>
      <c r="M328" s="9"/>
      <c r="N328" s="9"/>
      <c r="O328" s="9"/>
      <c r="P328" s="9"/>
      <c r="Q328" s="9"/>
      <c r="R328" s="9"/>
    </row>
    <row r="329" spans="1:21" ht="88.5" customHeight="1" x14ac:dyDescent="0.25">
      <c r="A329" s="47" t="s">
        <v>111</v>
      </c>
      <c r="B329" s="37" t="s">
        <v>112</v>
      </c>
      <c r="C329" s="75"/>
      <c r="D329" s="68"/>
      <c r="E329" s="9"/>
      <c r="F329" s="9"/>
      <c r="G329" s="89"/>
      <c r="H329" s="89"/>
      <c r="I329" s="9"/>
      <c r="J329" s="9"/>
      <c r="K329" s="9"/>
      <c r="L329" s="9"/>
      <c r="M329" s="9"/>
      <c r="N329" s="9"/>
      <c r="O329" s="9"/>
      <c r="P329" s="9"/>
      <c r="Q329" s="9"/>
      <c r="R329" s="9"/>
    </row>
    <row r="330" spans="1:21" ht="24.95" customHeight="1" x14ac:dyDescent="0.25">
      <c r="A330" s="71"/>
      <c r="B330" s="37" t="s">
        <v>113</v>
      </c>
      <c r="C330" s="72">
        <v>8</v>
      </c>
      <c r="D330" s="72" t="s">
        <v>7</v>
      </c>
      <c r="E330" s="9"/>
      <c r="F330" s="9"/>
      <c r="G330" s="89"/>
      <c r="H330" s="89"/>
      <c r="I330" s="9"/>
      <c r="J330" s="9"/>
      <c r="K330" s="9"/>
      <c r="L330" s="9"/>
      <c r="M330" s="9"/>
      <c r="N330" s="9"/>
      <c r="O330" s="9"/>
      <c r="P330" s="9"/>
      <c r="Q330" s="9"/>
      <c r="R330" s="9"/>
      <c r="T330" s="4">
        <v>7900</v>
      </c>
      <c r="U330" s="4">
        <v>1000</v>
      </c>
    </row>
    <row r="331" spans="1:21" s="6" customFormat="1" ht="15" x14ac:dyDescent="0.25">
      <c r="A331" s="80"/>
      <c r="B331" s="33" t="s">
        <v>165</v>
      </c>
      <c r="C331" s="34"/>
      <c r="D331" s="35"/>
      <c r="E331" s="9">
        <v>7900</v>
      </c>
      <c r="F331" s="9">
        <f>E331*C330</f>
        <v>63200</v>
      </c>
      <c r="G331" s="89">
        <v>5407</v>
      </c>
      <c r="H331" s="89">
        <f>G331*C330</f>
        <v>43256</v>
      </c>
      <c r="I331" s="9"/>
      <c r="J331" s="9"/>
      <c r="K331" s="9"/>
      <c r="L331" s="9"/>
      <c r="M331" s="9"/>
      <c r="N331" s="9"/>
      <c r="O331" s="9"/>
      <c r="P331" s="9"/>
      <c r="Q331" s="9"/>
      <c r="R331" s="9"/>
      <c r="U331" s="6">
        <v>0</v>
      </c>
    </row>
    <row r="332" spans="1:21" s="6" customFormat="1" ht="15" x14ac:dyDescent="0.25">
      <c r="A332" s="80"/>
      <c r="B332" s="33" t="s">
        <v>166</v>
      </c>
      <c r="C332" s="34"/>
      <c r="D332" s="35"/>
      <c r="E332" s="9">
        <v>1000</v>
      </c>
      <c r="F332" s="9">
        <f>E332*C330</f>
        <v>8000</v>
      </c>
      <c r="G332" s="89">
        <v>750</v>
      </c>
      <c r="H332" s="89">
        <f>G332*C330</f>
        <v>6000</v>
      </c>
      <c r="I332" s="9"/>
      <c r="J332" s="9"/>
      <c r="K332" s="9"/>
      <c r="L332" s="9"/>
      <c r="M332" s="9"/>
      <c r="N332" s="9"/>
      <c r="O332" s="9"/>
      <c r="P332" s="9"/>
      <c r="Q332" s="9"/>
      <c r="R332" s="9"/>
      <c r="U332" s="6">
        <v>0</v>
      </c>
    </row>
    <row r="333" spans="1:21" s="6" customFormat="1" ht="15" x14ac:dyDescent="0.25">
      <c r="A333" s="80"/>
      <c r="B333" s="33"/>
      <c r="C333" s="34"/>
      <c r="D333" s="35"/>
      <c r="E333" s="9"/>
      <c r="F333" s="9"/>
      <c r="G333" s="89"/>
      <c r="H333" s="89"/>
      <c r="I333" s="9"/>
      <c r="J333" s="9"/>
      <c r="K333" s="9"/>
      <c r="L333" s="9"/>
      <c r="M333" s="9"/>
      <c r="N333" s="9"/>
      <c r="O333" s="9"/>
      <c r="P333" s="9"/>
      <c r="Q333" s="9"/>
      <c r="R333" s="9"/>
    </row>
    <row r="334" spans="1:21" s="27" customFormat="1" ht="30" x14ac:dyDescent="0.25">
      <c r="A334" s="53">
        <v>236419.13</v>
      </c>
      <c r="B334" s="45" t="s">
        <v>45</v>
      </c>
      <c r="C334" s="46"/>
      <c r="D334" s="36"/>
      <c r="E334" s="12"/>
      <c r="F334" s="12"/>
      <c r="G334" s="90"/>
      <c r="H334" s="90"/>
      <c r="I334" s="12"/>
      <c r="J334" s="12"/>
      <c r="K334" s="12"/>
      <c r="L334" s="12"/>
      <c r="M334" s="12"/>
      <c r="N334" s="12"/>
      <c r="O334" s="12"/>
      <c r="P334" s="12"/>
      <c r="Q334" s="12"/>
      <c r="R334" s="12"/>
    </row>
    <row r="335" spans="1:21" s="28" customFormat="1" ht="71.25" x14ac:dyDescent="0.25">
      <c r="A335" s="39" t="s">
        <v>9</v>
      </c>
      <c r="B335" s="37" t="s">
        <v>142</v>
      </c>
      <c r="C335" s="47">
        <v>2</v>
      </c>
      <c r="D335" s="39" t="s">
        <v>7</v>
      </c>
      <c r="E335" s="9"/>
      <c r="F335" s="9"/>
      <c r="G335" s="89"/>
      <c r="H335" s="89"/>
      <c r="I335" s="9"/>
      <c r="J335" s="9"/>
      <c r="K335" s="9"/>
      <c r="L335" s="9"/>
      <c r="M335" s="9"/>
      <c r="N335" s="9"/>
      <c r="O335" s="9"/>
      <c r="P335" s="9"/>
      <c r="Q335" s="9"/>
      <c r="R335" s="9"/>
      <c r="T335" s="28">
        <v>0</v>
      </c>
      <c r="U335" s="28">
        <v>50000</v>
      </c>
    </row>
    <row r="336" spans="1:21" s="6" customFormat="1" ht="15" x14ac:dyDescent="0.25">
      <c r="A336" s="80"/>
      <c r="B336" s="33" t="s">
        <v>165</v>
      </c>
      <c r="C336" s="34"/>
      <c r="D336" s="35"/>
      <c r="E336" s="9">
        <v>0</v>
      </c>
      <c r="F336" s="9">
        <f>E336*C335</f>
        <v>0</v>
      </c>
      <c r="G336" s="89"/>
      <c r="H336" s="89"/>
      <c r="I336" s="9"/>
      <c r="J336" s="9"/>
      <c r="K336" s="9"/>
      <c r="L336" s="9"/>
      <c r="M336" s="9"/>
      <c r="N336" s="9"/>
      <c r="O336" s="9"/>
      <c r="P336" s="9"/>
      <c r="Q336" s="9"/>
      <c r="R336" s="9"/>
      <c r="U336" s="6">
        <v>0</v>
      </c>
    </row>
    <row r="337" spans="1:21" s="6" customFormat="1" ht="15" x14ac:dyDescent="0.25">
      <c r="A337" s="80"/>
      <c r="B337" s="33" t="s">
        <v>166</v>
      </c>
      <c r="C337" s="34"/>
      <c r="D337" s="35"/>
      <c r="E337" s="9">
        <v>50000</v>
      </c>
      <c r="F337" s="9">
        <f>E337*C335</f>
        <v>100000</v>
      </c>
      <c r="G337" s="89">
        <v>75000</v>
      </c>
      <c r="H337" s="89">
        <f>G337*C336</f>
        <v>0</v>
      </c>
      <c r="I337" s="9"/>
      <c r="J337" s="9"/>
      <c r="K337" s="9"/>
      <c r="L337" s="9"/>
      <c r="M337" s="9"/>
      <c r="N337" s="9"/>
      <c r="O337" s="9"/>
      <c r="P337" s="9"/>
      <c r="Q337" s="9"/>
      <c r="R337" s="9"/>
      <c r="U337" s="6">
        <v>0</v>
      </c>
    </row>
    <row r="338" spans="1:21" s="6" customFormat="1" ht="15" x14ac:dyDescent="0.25">
      <c r="A338" s="80"/>
      <c r="B338" s="33"/>
      <c r="C338" s="34"/>
      <c r="D338" s="35"/>
      <c r="E338" s="9"/>
      <c r="F338" s="9"/>
      <c r="G338" s="89"/>
      <c r="H338" s="89">
        <f>G338*C336</f>
        <v>0</v>
      </c>
      <c r="I338" s="9"/>
      <c r="J338" s="9"/>
      <c r="K338" s="9"/>
      <c r="L338" s="9"/>
      <c r="M338" s="9"/>
      <c r="N338" s="9"/>
      <c r="O338" s="9"/>
      <c r="P338" s="9"/>
      <c r="Q338" s="9"/>
      <c r="R338" s="9"/>
    </row>
    <row r="339" spans="1:21" s="28" customFormat="1" ht="57" x14ac:dyDescent="0.25">
      <c r="A339" s="39" t="s">
        <v>10</v>
      </c>
      <c r="B339" s="37" t="s">
        <v>156</v>
      </c>
      <c r="C339" s="47">
        <v>3</v>
      </c>
      <c r="D339" s="39" t="s">
        <v>7</v>
      </c>
      <c r="E339" s="9"/>
      <c r="F339" s="9"/>
      <c r="G339" s="89"/>
      <c r="H339" s="89"/>
      <c r="I339" s="9"/>
      <c r="J339" s="9"/>
      <c r="K339" s="9"/>
      <c r="L339" s="9"/>
      <c r="M339" s="9"/>
      <c r="N339" s="9"/>
      <c r="O339" s="9"/>
      <c r="P339" s="9"/>
      <c r="Q339" s="9"/>
      <c r="R339" s="9"/>
      <c r="T339" s="28">
        <v>865000</v>
      </c>
      <c r="U339" s="28">
        <v>20000</v>
      </c>
    </row>
    <row r="340" spans="1:21" s="6" customFormat="1" ht="15" x14ac:dyDescent="0.25">
      <c r="A340" s="80"/>
      <c r="B340" s="33" t="s">
        <v>165</v>
      </c>
      <c r="C340" s="34"/>
      <c r="D340" s="35"/>
      <c r="E340" s="9">
        <v>865000</v>
      </c>
      <c r="F340" s="9">
        <f>E340*C339</f>
        <v>2595000</v>
      </c>
      <c r="G340" s="89">
        <v>636900</v>
      </c>
      <c r="H340" s="89">
        <f>G340*C339</f>
        <v>1910700</v>
      </c>
      <c r="I340" s="9"/>
      <c r="J340" s="9"/>
      <c r="K340" s="9"/>
      <c r="L340" s="9"/>
      <c r="M340" s="9"/>
      <c r="N340" s="9"/>
      <c r="O340" s="9"/>
      <c r="P340" s="9"/>
      <c r="Q340" s="9"/>
      <c r="R340" s="9"/>
      <c r="U340" s="6">
        <v>0</v>
      </c>
    </row>
    <row r="341" spans="1:21" s="6" customFormat="1" ht="15" x14ac:dyDescent="0.25">
      <c r="A341" s="80"/>
      <c r="B341" s="33" t="s">
        <v>166</v>
      </c>
      <c r="C341" s="34"/>
      <c r="D341" s="35"/>
      <c r="E341" s="9">
        <v>20000</v>
      </c>
      <c r="F341" s="9">
        <f>E341*C339</f>
        <v>60000</v>
      </c>
      <c r="G341" s="89">
        <v>52500</v>
      </c>
      <c r="H341" s="89">
        <f>G341*C339</f>
        <v>157500</v>
      </c>
      <c r="I341" s="9"/>
      <c r="J341" s="9"/>
      <c r="K341" s="9"/>
      <c r="L341" s="9"/>
      <c r="M341" s="9"/>
      <c r="N341" s="9"/>
      <c r="O341" s="9"/>
      <c r="P341" s="9"/>
      <c r="Q341" s="9"/>
      <c r="R341" s="9"/>
      <c r="U341" s="6">
        <v>0</v>
      </c>
    </row>
    <row r="342" spans="1:21" s="6" customFormat="1" ht="15" x14ac:dyDescent="0.25">
      <c r="A342" s="80"/>
      <c r="B342" s="33"/>
      <c r="C342" s="34"/>
      <c r="D342" s="35"/>
      <c r="E342" s="9"/>
      <c r="F342" s="9"/>
      <c r="G342" s="89"/>
      <c r="H342" s="89"/>
      <c r="I342" s="9"/>
      <c r="J342" s="9"/>
      <c r="K342" s="9"/>
      <c r="L342" s="9"/>
      <c r="M342" s="9"/>
      <c r="N342" s="9"/>
      <c r="O342" s="9"/>
      <c r="P342" s="9"/>
      <c r="Q342" s="9"/>
      <c r="R342" s="9"/>
    </row>
    <row r="343" spans="1:21" ht="24.95" customHeight="1" x14ac:dyDescent="0.25">
      <c r="A343" s="53">
        <v>238219</v>
      </c>
      <c r="B343" s="45" t="s">
        <v>93</v>
      </c>
      <c r="C343" s="73"/>
      <c r="D343" s="74"/>
      <c r="E343" s="13"/>
      <c r="F343" s="13"/>
      <c r="G343" s="89"/>
      <c r="H343" s="89"/>
      <c r="I343" s="13"/>
      <c r="J343" s="13"/>
      <c r="K343" s="13"/>
      <c r="L343" s="13"/>
      <c r="M343" s="13"/>
      <c r="N343" s="13"/>
      <c r="O343" s="13"/>
      <c r="P343" s="13"/>
      <c r="Q343" s="13"/>
      <c r="R343" s="13"/>
    </row>
    <row r="344" spans="1:21" ht="61.5" customHeight="1" x14ac:dyDescent="0.25">
      <c r="A344" s="39" t="s">
        <v>9</v>
      </c>
      <c r="B344" s="37" t="s">
        <v>157</v>
      </c>
      <c r="C344" s="47">
        <v>47</v>
      </c>
      <c r="D344" s="39" t="s">
        <v>7</v>
      </c>
      <c r="E344" s="9"/>
      <c r="F344" s="9"/>
      <c r="G344" s="89"/>
      <c r="H344" s="89"/>
      <c r="I344" s="9"/>
      <c r="J344" s="9"/>
      <c r="K344" s="9"/>
      <c r="L344" s="9"/>
      <c r="M344" s="9"/>
      <c r="N344" s="9"/>
      <c r="O344" s="9"/>
      <c r="P344" s="9"/>
      <c r="Q344" s="9"/>
      <c r="R344" s="9"/>
      <c r="T344" s="4">
        <v>135000</v>
      </c>
      <c r="U344" s="4">
        <v>1500</v>
      </c>
    </row>
    <row r="345" spans="1:21" s="6" customFormat="1" ht="15" x14ac:dyDescent="0.25">
      <c r="A345" s="80"/>
      <c r="B345" s="33" t="s">
        <v>165</v>
      </c>
      <c r="C345" s="34"/>
      <c r="D345" s="35"/>
      <c r="E345" s="9">
        <v>135000</v>
      </c>
      <c r="F345" s="9">
        <f>E345*C344</f>
        <v>6345000</v>
      </c>
      <c r="G345" s="89">
        <v>132000</v>
      </c>
      <c r="H345" s="89">
        <f>G345*C344</f>
        <v>6204000</v>
      </c>
      <c r="I345" s="9"/>
      <c r="J345" s="9"/>
      <c r="K345" s="9"/>
      <c r="L345" s="9"/>
      <c r="M345" s="9"/>
      <c r="N345" s="9"/>
      <c r="O345" s="9"/>
      <c r="P345" s="9"/>
      <c r="Q345" s="9"/>
      <c r="R345" s="9"/>
      <c r="U345" s="6">
        <v>0</v>
      </c>
    </row>
    <row r="346" spans="1:21" s="6" customFormat="1" ht="15" x14ac:dyDescent="0.25">
      <c r="A346" s="80"/>
      <c r="B346" s="33" t="s">
        <v>166</v>
      </c>
      <c r="C346" s="34"/>
      <c r="D346" s="35"/>
      <c r="E346" s="9">
        <v>1500</v>
      </c>
      <c r="F346" s="9">
        <f>E346*C344</f>
        <v>70500</v>
      </c>
      <c r="G346" s="89">
        <v>7500</v>
      </c>
      <c r="H346" s="89">
        <f>G346*C344</f>
        <v>352500</v>
      </c>
      <c r="I346" s="9"/>
      <c r="J346" s="9"/>
      <c r="K346" s="9"/>
      <c r="L346" s="9"/>
      <c r="M346" s="9"/>
      <c r="N346" s="9"/>
      <c r="O346" s="9"/>
      <c r="P346" s="9"/>
      <c r="Q346" s="9"/>
      <c r="R346" s="9"/>
      <c r="U346" s="6">
        <v>0</v>
      </c>
    </row>
    <row r="347" spans="1:21" s="6" customFormat="1" ht="15" x14ac:dyDescent="0.25">
      <c r="A347" s="80"/>
      <c r="B347" s="33"/>
      <c r="C347" s="34"/>
      <c r="D347" s="35"/>
      <c r="E347" s="9"/>
      <c r="F347" s="9"/>
      <c r="G347" s="89"/>
      <c r="H347" s="89"/>
      <c r="I347" s="9"/>
      <c r="J347" s="9"/>
      <c r="K347" s="9"/>
      <c r="L347" s="9"/>
      <c r="M347" s="9"/>
      <c r="N347" s="9"/>
      <c r="O347" s="9"/>
      <c r="P347" s="9"/>
      <c r="Q347" s="9"/>
      <c r="R347" s="9"/>
    </row>
    <row r="348" spans="1:21" ht="36" customHeight="1" x14ac:dyDescent="0.25">
      <c r="A348" s="131" t="s">
        <v>129</v>
      </c>
      <c r="B348" s="131"/>
      <c r="C348" s="131"/>
      <c r="D348" s="131"/>
      <c r="E348" s="13"/>
      <c r="F348" s="13">
        <f>SUM(F6:F347)</f>
        <v>21295090</v>
      </c>
      <c r="G348" s="89"/>
      <c r="H348" s="13">
        <f>SUM(H6:H347)</f>
        <v>29359950</v>
      </c>
      <c r="I348" s="13"/>
      <c r="J348" s="13"/>
      <c r="K348" s="13"/>
      <c r="L348" s="13"/>
      <c r="M348" s="13"/>
      <c r="N348" s="13"/>
      <c r="O348" s="13"/>
      <c r="P348" s="13"/>
      <c r="Q348" s="13"/>
      <c r="R348" s="13"/>
    </row>
  </sheetData>
  <mergeCells count="19">
    <mergeCell ref="A1:A2"/>
    <mergeCell ref="B1:B2"/>
    <mergeCell ref="C1:C2"/>
    <mergeCell ref="D1:D2"/>
    <mergeCell ref="E1:F1"/>
    <mergeCell ref="B245:R245"/>
    <mergeCell ref="A348:D348"/>
    <mergeCell ref="A4:R4"/>
    <mergeCell ref="A44:D44"/>
    <mergeCell ref="A45:R45"/>
    <mergeCell ref="B46:R46"/>
    <mergeCell ref="B71:R71"/>
    <mergeCell ref="K1:L1"/>
    <mergeCell ref="M1:N1"/>
    <mergeCell ref="O1:P1"/>
    <mergeCell ref="Q1:R1"/>
    <mergeCell ref="B81:R81"/>
    <mergeCell ref="G1:H1"/>
    <mergeCell ref="I1:J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Summary</vt:lpstr>
      <vt:lpstr>boq hvac </vt:lpstr>
      <vt:lpstr>less 8% tax BOQ</vt:lpstr>
      <vt:lpstr>revised summary</vt:lpstr>
      <vt:lpstr>working</vt:lpstr>
      <vt:lpstr>rates comparison</vt:lpstr>
      <vt:lpstr>'boq hvac '!Print_Area</vt:lpstr>
      <vt:lpstr>'less 8% tax BOQ'!Print_Area</vt:lpstr>
      <vt:lpstr>'revised summary'!Print_Area</vt:lpstr>
      <vt:lpstr>'boq hvac '!Print_Titles</vt:lpstr>
      <vt:lpstr>'less 8% tax 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2021-01-28T11:02:19Z</cp:lastPrinted>
  <dcterms:created xsi:type="dcterms:W3CDTF">2014-11-22T11:50:12Z</dcterms:created>
  <dcterms:modified xsi:type="dcterms:W3CDTF">2021-08-26T06:27:57Z</dcterms:modified>
</cp:coreProperties>
</file>