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H:\Pioneer\Projects 2023\Trifit T1 Karachi\BOQ\"/>
    </mc:Choice>
  </mc:AlternateContent>
  <xr:revisionPtr revIDLastSave="0" documentId="13_ncr:1_{A345D2A8-7A5F-4C3F-A629-15ADE99E1C95}" xr6:coauthVersionLast="47" xr6:coauthVersionMax="47" xr10:uidLastSave="{00000000-0000-0000-0000-000000000000}"/>
  <bookViews>
    <workbookView xWindow="-120" yWindow="-120" windowWidth="29040" windowHeight="15840" tabRatio="602" xr2:uid="{00000000-000D-0000-FFFF-FFFF00000000}"/>
  </bookViews>
  <sheets>
    <sheet name="Summary" sheetId="55" r:id="rId1"/>
    <sheet name="HVAC" sheetId="54" r:id="rId2"/>
    <sheet name="Fire" sheetId="57" r:id="rId3"/>
    <sheet name="VARIATION" sheetId="59" r:id="rId4"/>
  </sheets>
  <externalReferences>
    <externalReference r:id="rId5"/>
  </externalReferences>
  <definedNames>
    <definedName name="_xlnm._FilterDatabase" localSheetId="2" hidden="1">Fire!#REF!</definedName>
    <definedName name="_xlnm._FilterDatabase" localSheetId="1" hidden="1">HVAC!$C$67:$L$74</definedName>
    <definedName name="dlist" localSheetId="2">#REF!</definedName>
    <definedName name="dlist" localSheetId="1">#REF!</definedName>
    <definedName name="dlist">#REF!</definedName>
    <definedName name="List">[1]Sheet4!$G$4:$G$10</definedName>
    <definedName name="Plumbing" localSheetId="2">#REF!</definedName>
    <definedName name="Plumbing">#REF!</definedName>
    <definedName name="_xlnm.Print_Area" localSheetId="2">Fire!$A$1:$L$38</definedName>
    <definedName name="_xlnm.Print_Area" localSheetId="1">HVAC!$A$1:$L$80</definedName>
    <definedName name="_xlnm.Print_Titles" localSheetId="2">Fire!$1:$11</definedName>
    <definedName name="_xlnm.Print_Titles" localSheetId="1">HVAC!$1:$11</definedName>
    <definedName name="TO" localSheetId="2">#REF!</definedName>
    <definedName name="TO" localSheetId="1">#REF!</definedName>
    <definedName name="TO">#REF!</definedName>
  </definedNames>
  <calcPr calcId="181029"/>
</workbook>
</file>

<file path=xl/calcChain.xml><?xml version="1.0" encoding="utf-8"?>
<calcChain xmlns="http://schemas.openxmlformats.org/spreadsheetml/2006/main">
  <c r="E24" i="55" l="1"/>
  <c r="E23" i="55"/>
  <c r="E22" i="55"/>
  <c r="E20" i="55"/>
  <c r="E18" i="55"/>
  <c r="P42" i="55" l="1"/>
  <c r="P39" i="55"/>
  <c r="L5" i="57" l="1"/>
  <c r="K77" i="54"/>
  <c r="L77" i="54" s="1"/>
  <c r="I77" i="54"/>
  <c r="K76" i="54"/>
  <c r="I76" i="54"/>
  <c r="K75" i="54"/>
  <c r="L75" i="54" s="1"/>
  <c r="I75" i="54"/>
  <c r="K74" i="54"/>
  <c r="L74" i="54" s="1"/>
  <c r="I74" i="54"/>
  <c r="K73" i="54"/>
  <c r="I73" i="54"/>
  <c r="K72" i="54"/>
  <c r="I72" i="54"/>
  <c r="L72" i="54" s="1"/>
  <c r="K70" i="54"/>
  <c r="I70" i="54"/>
  <c r="K69" i="54"/>
  <c r="L69" i="54" s="1"/>
  <c r="I69" i="54"/>
  <c r="K68" i="54"/>
  <c r="I68" i="54"/>
  <c r="K67" i="54"/>
  <c r="L67" i="54" s="1"/>
  <c r="I67" i="54"/>
  <c r="K66" i="54"/>
  <c r="I66" i="54"/>
  <c r="L65" i="54"/>
  <c r="K65" i="54"/>
  <c r="I65" i="54"/>
  <c r="K64" i="54"/>
  <c r="I64" i="54"/>
  <c r="K63" i="54"/>
  <c r="L63" i="54" s="1"/>
  <c r="I63" i="54"/>
  <c r="K62" i="54"/>
  <c r="L62" i="54" s="1"/>
  <c r="I62" i="54"/>
  <c r="K61" i="54"/>
  <c r="I61" i="54"/>
  <c r="L61" i="54" s="1"/>
  <c r="L60" i="54"/>
  <c r="K60" i="54"/>
  <c r="I60" i="54"/>
  <c r="K59" i="54"/>
  <c r="L59" i="54" s="1"/>
  <c r="I59" i="54"/>
  <c r="K57" i="54"/>
  <c r="I57" i="54"/>
  <c r="K55" i="54"/>
  <c r="L55" i="54" s="1"/>
  <c r="I55" i="54"/>
  <c r="K54" i="54"/>
  <c r="L54" i="54" s="1"/>
  <c r="I54" i="54"/>
  <c r="K53" i="54"/>
  <c r="I53" i="54"/>
  <c r="K52" i="54"/>
  <c r="I52" i="54"/>
  <c r="L52" i="54" s="1"/>
  <c r="K51" i="54"/>
  <c r="L51" i="54" s="1"/>
  <c r="I51" i="54"/>
  <c r="K49" i="54"/>
  <c r="I49" i="54"/>
  <c r="K48" i="54"/>
  <c r="L48" i="54" s="1"/>
  <c r="I48" i="54"/>
  <c r="K47" i="54"/>
  <c r="I47" i="54"/>
  <c r="K46" i="54"/>
  <c r="I46" i="54"/>
  <c r="L46" i="54" s="1"/>
  <c r="K45" i="54"/>
  <c r="L45" i="54" s="1"/>
  <c r="I45" i="54"/>
  <c r="K44" i="54"/>
  <c r="I44" i="54"/>
  <c r="K43" i="54"/>
  <c r="L43" i="54" s="1"/>
  <c r="I43" i="54"/>
  <c r="K42" i="54"/>
  <c r="L42" i="54" s="1"/>
  <c r="I42" i="54"/>
  <c r="K41" i="54"/>
  <c r="L41" i="54" s="1"/>
  <c r="I41" i="54"/>
  <c r="K40" i="54"/>
  <c r="I40" i="54"/>
  <c r="K37" i="54"/>
  <c r="L37" i="54" s="1"/>
  <c r="I37" i="54"/>
  <c r="K36" i="54"/>
  <c r="I36" i="54"/>
  <c r="K35" i="54"/>
  <c r="I35" i="54"/>
  <c r="L35" i="54" s="1"/>
  <c r="K34" i="54"/>
  <c r="L34" i="54" s="1"/>
  <c r="I34" i="54"/>
  <c r="K33" i="54"/>
  <c r="I33" i="54"/>
  <c r="K32" i="54"/>
  <c r="L32" i="54" s="1"/>
  <c r="I32" i="54"/>
  <c r="K31" i="54"/>
  <c r="L31" i="54" s="1"/>
  <c r="I31" i="54"/>
  <c r="K30" i="54"/>
  <c r="L30" i="54" s="1"/>
  <c r="I30" i="54"/>
  <c r="K29" i="54"/>
  <c r="I29" i="54"/>
  <c r="K28" i="54"/>
  <c r="L28" i="54" s="1"/>
  <c r="I28" i="54"/>
  <c r="K25" i="54"/>
  <c r="I25" i="54"/>
  <c r="K24" i="54"/>
  <c r="I24" i="54"/>
  <c r="L24" i="54" s="1"/>
  <c r="K23" i="54"/>
  <c r="L23" i="54" s="1"/>
  <c r="I23" i="54"/>
  <c r="K22" i="54"/>
  <c r="I22" i="54"/>
  <c r="K21" i="54"/>
  <c r="L21" i="54" s="1"/>
  <c r="I21" i="54"/>
  <c r="K20" i="54"/>
  <c r="L20" i="54" s="1"/>
  <c r="I20" i="54"/>
  <c r="K19" i="54"/>
  <c r="L19" i="54" s="1"/>
  <c r="I19" i="54"/>
  <c r="K18" i="54"/>
  <c r="I18" i="54"/>
  <c r="K16" i="54"/>
  <c r="L16" i="54" s="1"/>
  <c r="I16" i="54"/>
  <c r="K15" i="54"/>
  <c r="L15" i="54" s="1"/>
  <c r="I15" i="54"/>
  <c r="F20" i="59"/>
  <c r="F19" i="59"/>
  <c r="F18" i="59"/>
  <c r="L29" i="54" l="1"/>
  <c r="L40" i="54"/>
  <c r="L47" i="54"/>
  <c r="L64" i="54"/>
  <c r="L22" i="54"/>
  <c r="L33" i="54"/>
  <c r="L44" i="54"/>
  <c r="L57" i="54"/>
  <c r="L66" i="54"/>
  <c r="L68" i="54"/>
  <c r="L76" i="54"/>
  <c r="L18" i="54"/>
  <c r="L25" i="54"/>
  <c r="L36" i="54"/>
  <c r="L49" i="54"/>
  <c r="L53" i="54"/>
  <c r="L70" i="54"/>
  <c r="L73" i="54"/>
  <c r="F21" i="59"/>
  <c r="K20" i="57"/>
  <c r="L20" i="57" s="1"/>
  <c r="I20" i="57"/>
  <c r="K19" i="57"/>
  <c r="L19" i="57" s="1"/>
  <c r="I19" i="57"/>
  <c r="K17" i="57"/>
  <c r="L17" i="57" s="1"/>
  <c r="I17" i="57"/>
  <c r="I37" i="57"/>
  <c r="I36" i="57"/>
  <c r="I35" i="57"/>
  <c r="I34" i="57"/>
  <c r="I33" i="57"/>
  <c r="I31" i="57"/>
  <c r="I29" i="57"/>
  <c r="I28" i="57"/>
  <c r="K37" i="57"/>
  <c r="L37" i="57" s="1"/>
  <c r="K36" i="57"/>
  <c r="K35" i="57"/>
  <c r="K34" i="57"/>
  <c r="K33" i="57"/>
  <c r="L32" i="57"/>
  <c r="K32" i="57"/>
  <c r="K31" i="57"/>
  <c r="K30" i="57"/>
  <c r="L30" i="57" s="1"/>
  <c r="K29" i="57"/>
  <c r="K28" i="57"/>
  <c r="L28" i="57" s="1"/>
  <c r="L22" i="57"/>
  <c r="K26" i="57"/>
  <c r="L26" i="57" s="1"/>
  <c r="K25" i="57"/>
  <c r="L25" i="57" s="1"/>
  <c r="K24" i="57"/>
  <c r="L24" i="57" s="1"/>
  <c r="K23" i="57"/>
  <c r="L23" i="57" s="1"/>
  <c r="K22" i="57"/>
  <c r="I26" i="57"/>
  <c r="I25" i="57"/>
  <c r="I24" i="57"/>
  <c r="I23" i="57"/>
  <c r="I22" i="57"/>
  <c r="L36" i="57" l="1"/>
  <c r="L34" i="57"/>
  <c r="L35" i="57"/>
  <c r="L33" i="57"/>
  <c r="L31" i="57"/>
  <c r="L29" i="57"/>
  <c r="D33" i="57" l="1"/>
  <c r="D31" i="57"/>
  <c r="D29" i="57"/>
  <c r="D28" i="57"/>
  <c r="D20" i="57"/>
  <c r="D19" i="57"/>
  <c r="A18" i="57"/>
  <c r="A20" i="57" s="1"/>
  <c r="A21" i="57" s="1"/>
  <c r="D17" i="57"/>
  <c r="B17" i="57"/>
  <c r="B22" i="57" l="1"/>
  <c r="B23" i="57" s="1"/>
  <c r="B24" i="57" s="1"/>
  <c r="B25" i="57" s="1"/>
  <c r="B26" i="57" s="1"/>
  <c r="A27" i="57"/>
  <c r="B19" i="57"/>
  <c r="L13" i="57"/>
  <c r="L38" i="57" l="1"/>
  <c r="E14" i="55" s="1"/>
  <c r="A30" i="57"/>
  <c r="B28" i="57"/>
  <c r="B29" i="57" s="1"/>
  <c r="E68" i="54"/>
  <c r="A17" i="54"/>
  <c r="A26" i="54" s="1"/>
  <c r="A37" i="54" s="1"/>
  <c r="B15" i="54"/>
  <c r="B16" i="54" s="1"/>
  <c r="B31" i="57" l="1"/>
  <c r="A32" i="57"/>
  <c r="B28" i="54"/>
  <c r="B29" i="54" s="1"/>
  <c r="B30" i="54" s="1"/>
  <c r="B31" i="54" s="1"/>
  <c r="B32" i="54" s="1"/>
  <c r="B33" i="54" s="1"/>
  <c r="B34" i="54" s="1"/>
  <c r="B35" i="54" s="1"/>
  <c r="B36" i="54" s="1"/>
  <c r="A38" i="54"/>
  <c r="B18" i="54"/>
  <c r="B19" i="54" s="1"/>
  <c r="B20" i="54" s="1"/>
  <c r="B21" i="54" s="1"/>
  <c r="B22" i="54" s="1"/>
  <c r="B23" i="54" s="1"/>
  <c r="B24" i="54" s="1"/>
  <c r="B25" i="54" s="1"/>
  <c r="L78" i="54" l="1"/>
  <c r="E12" i="55" s="1"/>
  <c r="A34" i="57"/>
  <c r="A35" i="57" s="1"/>
  <c r="A36" i="57" s="1"/>
  <c r="A37" i="57" s="1"/>
  <c r="B33" i="57"/>
  <c r="B40" i="54"/>
  <c r="B41" i="54" s="1"/>
  <c r="B42" i="54" s="1"/>
  <c r="B44" i="54" s="1"/>
  <c r="B45" i="54" s="1"/>
  <c r="B46" i="54" s="1"/>
  <c r="B47" i="54" s="1"/>
  <c r="B48" i="54" s="1"/>
  <c r="A49" i="54"/>
  <c r="A50" i="54" s="1"/>
  <c r="B51" i="54" s="1"/>
  <c r="B52" i="54" s="1"/>
  <c r="B53" i="54" s="1"/>
  <c r="A56" i="54" l="1"/>
  <c r="A58" i="54" s="1"/>
  <c r="L80" i="54"/>
  <c r="B54" i="54"/>
  <c r="B55" i="54"/>
  <c r="B57" i="54" l="1"/>
  <c r="B59" i="54"/>
  <c r="B60" i="54" s="1"/>
  <c r="B61" i="54" s="1"/>
  <c r="B62" i="54" s="1"/>
  <c r="A67" i="54"/>
  <c r="A68" i="54" s="1"/>
  <c r="A69" i="54" s="1"/>
  <c r="A70" i="54" s="1"/>
  <c r="A71" i="54" s="1"/>
  <c r="B72" i="54" l="1"/>
  <c r="B73" i="54" s="1"/>
  <c r="A74" i="54"/>
  <c r="A75" i="54" s="1"/>
  <c r="A76" i="54" s="1"/>
  <c r="A77" i="54" s="1"/>
  <c r="B66" i="54"/>
  <c r="B63" i="54"/>
  <c r="B64" i="54" s="1"/>
  <c r="B65" i="54" s="1"/>
</calcChain>
</file>

<file path=xl/sharedStrings.xml><?xml version="1.0" encoding="utf-8"?>
<sst xmlns="http://schemas.openxmlformats.org/spreadsheetml/2006/main" count="261" uniqueCount="152">
  <si>
    <t>DESCRIPTION</t>
  </si>
  <si>
    <t>UNIT</t>
  </si>
  <si>
    <t>QTY</t>
  </si>
  <si>
    <t>RATE</t>
  </si>
  <si>
    <t>Job.</t>
  </si>
  <si>
    <t>Nos.</t>
  </si>
  <si>
    <t>MATERIAL</t>
  </si>
  <si>
    <t>LABOUR</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</si>
  <si>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</si>
  <si>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</si>
  <si>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</si>
  <si>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</si>
  <si>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</si>
  <si>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</si>
  <si>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</si>
  <si>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</si>
  <si>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</si>
  <si>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</si>
  <si>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</si>
  <si>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</si>
  <si>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</si>
  <si>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</si>
  <si>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</si>
  <si>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</si>
  <si>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</si>
  <si>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</si>
  <si>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</si>
  <si>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</si>
  <si>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</si>
  <si>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</si>
  <si>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</si>
  <si>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</si>
  <si>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</si>
  <si>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</si>
  <si>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</si>
  <si>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</si>
  <si>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</si>
  <si>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</si>
  <si>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</si>
  <si>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</si>
  <si>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</si>
  <si>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</si>
  <si>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</si>
  <si>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</si>
  <si>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</si>
  <si>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</si>
  <si>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</si>
  <si>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Engineer's Estimate</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</si>
  <si>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</si>
  <si>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</si>
  <si>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</si>
  <si>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</si>
  <si>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</si>
  <si>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</si>
  <si>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</si>
  <si>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</si>
  <si>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</si>
  <si>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</si>
  <si>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</si>
  <si>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</si>
  <si>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</si>
  <si>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</si>
  <si>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</si>
  <si>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</si>
  <si>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</si>
  <si>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</si>
  <si>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</si>
  <si>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</si>
  <si>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</si>
  <si>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</si>
  <si>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</si>
  <si>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</si>
  <si>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</si>
  <si>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</si>
  <si>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</si>
  <si>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</si>
  <si>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</si>
  <si>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</si>
  <si>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</si>
  <si>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</si>
  <si>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Rev.03</t>
  </si>
  <si>
    <t>Bill of Quantities</t>
  </si>
  <si>
    <r>
      <t xml:space="preserve">Unloading, rigging, lifting, placement, installation, testing and commissioning of </t>
    </r>
    <r>
      <rPr>
        <b/>
        <sz val="10"/>
        <rFont val="Calibri"/>
        <family val="2"/>
        <scheme val="minor"/>
      </rPr>
      <t>(OWNER SUPPLIED)</t>
    </r>
    <r>
      <rPr>
        <sz val="10"/>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</si>
  <si>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Calibri"/>
        <family val="2"/>
        <scheme val="minor"/>
      </rPr>
      <t>(OWNER SUPPLIED)</t>
    </r>
    <r>
      <rPr>
        <sz val="1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</si>
  <si>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0"/>
        <rFont val="Calibri"/>
        <family val="2"/>
        <scheme val="minor"/>
      </rPr>
      <t xml:space="preserve"> for VRF Units</t>
    </r>
    <r>
      <rPr>
        <sz val="1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</si>
  <si>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0"/>
        <rFont val="Calibri"/>
        <family val="2"/>
        <scheme val="minor"/>
      </rPr>
      <t>VRF Units</t>
    </r>
    <r>
      <rPr>
        <sz val="10"/>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</si>
  <si>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0"/>
        <rFont val="Calibri"/>
        <family val="2"/>
        <scheme val="minor"/>
      </rPr>
      <t xml:space="preserve"> for Split Units</t>
    </r>
    <r>
      <rPr>
        <sz val="10"/>
        <rFont val="Calibri"/>
        <family val="2"/>
        <scheme val="minor"/>
      </rPr>
      <t xml:space="preserve"> (liquid + gas) with 1/2" thick expended rubber foam insulation, PVC tape wrapping + </t>
    </r>
    <r>
      <rPr>
        <b/>
        <sz val="10"/>
        <rFont val="Calibri"/>
        <family val="2"/>
        <scheme val="minor"/>
      </rPr>
      <t>control wiring</t>
    </r>
    <r>
      <rPr>
        <sz val="1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</si>
  <si>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0"/>
        <rFont val="Calibri"/>
        <family val="2"/>
        <scheme val="minor"/>
      </rPr>
      <t xml:space="preserve">(OWNER SUPPLIED) </t>
    </r>
    <r>
      <rPr>
        <sz val="10"/>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</si>
  <si>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SR.NO.</t>
  </si>
  <si>
    <t>AMOUNT
 PAK Rs.</t>
  </si>
  <si>
    <t>ACMV WORKS</t>
  </si>
  <si>
    <t>Rs.</t>
  </si>
  <si>
    <t>FSS WORKS</t>
  </si>
  <si>
    <t>Total Work:  Rs.</t>
  </si>
  <si>
    <t>TriFit Gym</t>
  </si>
  <si>
    <t>COM-01,  CLIFTON KARACHI.</t>
  </si>
  <si>
    <t>Rft.</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</si>
  <si>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</si>
  <si>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</si>
  <si>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</si>
  <si>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</si>
  <si>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</si>
  <si>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</si>
  <si>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</si>
  <si>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</si>
  <si>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</si>
  <si>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</si>
  <si>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</si>
  <si>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</si>
  <si>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</si>
  <si>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</si>
  <si>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r>
      <t>Type Class B&amp;C FX-3  (5 Kg. CO</t>
    </r>
    <r>
      <rPr>
        <sz val="8"/>
        <rFont val="Calibri"/>
        <family val="2"/>
      </rPr>
      <t>2</t>
    </r>
    <r>
      <rPr>
        <sz val="10"/>
        <rFont val="Calibri"/>
        <family val="2"/>
      </rPr>
      <t xml:space="preserve"> Carbon Dioxide Gas)</t>
    </r>
  </si>
  <si>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</si>
  <si>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</si>
  <si>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</si>
  <si>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</si>
  <si>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</si>
  <si>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</si>
  <si>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</si>
  <si>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</si>
  <si>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</si>
  <si>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</si>
  <si>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BILL OF QUANTITIES</t>
  </si>
  <si>
    <t>RUNNING BILL NO 1</t>
  </si>
  <si>
    <t>BILLED QTY</t>
  </si>
  <si>
    <t>TOTAL AMOUNT</t>
  </si>
  <si>
    <t>S. #</t>
  </si>
  <si>
    <t>Description</t>
  </si>
  <si>
    <t>Unit</t>
  </si>
  <si>
    <t>Qty</t>
  </si>
  <si>
    <t>Labour Rate</t>
  </si>
  <si>
    <t>Amount</t>
  </si>
  <si>
    <t>Dismantling of copper piping from room area &amp; installation of copper piping in corridor area.</t>
  </si>
  <si>
    <t>Job</t>
  </si>
  <si>
    <t>Dismantling of G.I Ducting &amp; installation of G.I Ducting in corridor area.</t>
  </si>
  <si>
    <t>Total Amount Rs.</t>
  </si>
  <si>
    <t>Thanking you,</t>
  </si>
  <si>
    <t>For PIONEER ENGINEERING SERVICES.</t>
  </si>
  <si>
    <t>Bilal Habib</t>
  </si>
  <si>
    <t>HVAC VARIATION</t>
  </si>
  <si>
    <t>Variation of Copper Pipe &amp; G.I ducting  - TRIFIT COM-1 Karachi</t>
  </si>
  <si>
    <t>VARIATION ORDER</t>
  </si>
  <si>
    <t>GRAND SUMMARY OF RUNNING BILL NO 1</t>
  </si>
  <si>
    <t>Date: 29-04-2023</t>
  </si>
  <si>
    <t>Less 5% amount that was added by Bilal bhai</t>
  </si>
  <si>
    <t>Release 50% amount on Running Bill No 1</t>
  </si>
  <si>
    <t>amount</t>
  </si>
  <si>
    <t>Given to Hood payment</t>
  </si>
  <si>
    <t>rem</t>
  </si>
  <si>
    <t>to iqbal sons</t>
  </si>
  <si>
    <t>to nadeem bhai</t>
  </si>
  <si>
    <t>Net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</si>
</sst>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_)"/>
    <numFmt numFmtId="165" formatCode="#,##0.0"/>
    <numFmt numFmtId="166" formatCode="_(* #,##0_);_(* \(#,##0\);_(* &quot;-&quot;??_);_(@_)"/>
  </numFmts>
  <fonts count="35" x14ac:knownFonts="1">
    <font>
      <sz val="11"/>
      <name val="Arial"/>
    </font>
    <font>
      <sz val="10"/>
      <name val="Arial"/>
      <family val="2"/>
    </font>
    <font>
      <sz val="12"/>
      <name val="Arial"/>
      <family val="2"/>
    </font>
    <font>
      <sz val="11"/>
      <name val="Arial"/>
      <family val="2"/>
    </font>
    <font>
      <sz val="11"/>
      <name val="Arial"/>
      <family val="2"/>
    </font>
    <font>
      <sz val="12"/>
      <name val="Times New Roman"/>
      <family val="1"/>
    </font>
    <font>
      <sz val="11"/>
      <name val="Arial"/>
      <family val="2"/>
    </font>
    <font>
      <b/>
      <sz val="12"/>
      <name val="Calibri"/>
      <family val="2"/>
      <scheme val="minor"/>
    </font>
    <font>
      <sz val="12"/>
      <name val="Calibri"/>
      <family val="2"/>
      <scheme val="minor"/>
    </font>
    <font>
      <i/>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b/>
      <sz val="11"/>
      <name val="Calibri"/>
      <family val="2"/>
      <scheme val="minor"/>
    </font>
    <font>
      <sz val="9"/>
      <name val="Calibri"/>
      <family val="2"/>
      <scheme val="minor"/>
    </font>
    <font>
      <sz val="11"/>
      <color theme="1"/>
      <name val="Arial"/>
      <family val="2"/>
    </font>
    <font>
      <b/>
      <u/>
      <sz val="14"/>
      <name val="Arial"/>
      <family val="2"/>
    </font>
    <font>
      <b/>
      <sz val="12"/>
      <name val="Arial"/>
      <family val="2"/>
    </font>
    <font>
      <b/>
      <sz val="11"/>
      <name val="Arial"/>
      <family val="2"/>
    </font>
    <font>
      <b/>
      <u/>
      <sz val="12"/>
      <name val="Arial"/>
      <family val="2"/>
    </font>
    <font>
      <b/>
      <sz val="10"/>
      <name val="Arial"/>
      <family val="2"/>
    </font>
    <font>
      <b/>
      <sz val="14"/>
      <name val="Arial"/>
      <family val="2"/>
    </font>
    <font>
      <b/>
      <u/>
      <sz val="10"/>
      <name val="Calibri"/>
      <family val="2"/>
      <scheme val="minor"/>
    </font>
    <font>
      <sz val="8"/>
      <name val="Calibri"/>
      <family val="2"/>
    </font>
    <font>
      <sz val="10"/>
      <name val="Calibri"/>
      <family val="2"/>
    </font>
    <font>
      <b/>
      <sz val="11"/>
      <color theme="1"/>
      <name val="Calibri"/>
      <family val="2"/>
      <scheme val="minor"/>
    </font>
    <font>
      <b/>
      <u/>
      <sz val="18"/>
      <color theme="1"/>
      <name val="Calibri"/>
      <family val="2"/>
      <scheme val="minor"/>
    </font>
    <font>
      <b/>
      <u/>
      <sz val="14"/>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4"/>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77">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double">
        <color indexed="64"/>
      </top>
      <bottom style="double">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medium">
        <color indexed="64"/>
      </left>
      <right style="hair">
        <color indexed="64"/>
      </right>
      <top/>
      <bottom style="thin">
        <color indexed="64"/>
      </bottom>
      <diagonal/>
    </border>
    <border>
      <left style="thin">
        <color indexed="64"/>
      </left>
      <right style="hair">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16">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0" fontId="2" fillId="0" borderId="0">
      <alignment vertical="center"/>
    </xf>
    <xf numFmtId="9" fontId="1" fillId="0" borderId="0" applyFont="0" applyFill="0" applyBorder="0" applyAlignment="0" applyProtection="0"/>
    <xf numFmtId="43" fontId="6" fillId="0" borderId="0" applyFont="0" applyFill="0" applyBorder="0" applyAlignment="0" applyProtection="0"/>
    <xf numFmtId="0" fontId="1" fillId="0" borderId="0"/>
  </cellStyleXfs>
  <cellXfs count="348">
    <xf numFmtId="0" fontId="0" fillId="0" borderId="0" xfId="0"/>
    <xf numFmtId="164" fontId="7" fillId="0" borderId="0" xfId="3" applyNumberFormat="1" applyFont="1" applyAlignment="1">
      <alignment horizontal="left" vertical="center"/>
    </xf>
    <xf numFmtId="0" fontId="8" fillId="0" borderId="0" xfId="3" applyFont="1" applyAlignment="1">
      <alignment vertical="center"/>
    </xf>
    <xf numFmtId="0" fontId="9" fillId="0" borderId="0" xfId="3" applyFont="1" applyAlignment="1">
      <alignment horizontal="center" vertical="center"/>
    </xf>
    <xf numFmtId="3" fontId="9" fillId="0" borderId="0" xfId="3" applyNumberFormat="1" applyFont="1" applyAlignment="1">
      <alignment horizontal="center" vertical="center"/>
    </xf>
    <xf numFmtId="3" fontId="10" fillId="0" borderId="0" xfId="3" applyNumberFormat="1" applyFont="1" applyAlignment="1">
      <alignment vertical="center"/>
    </xf>
    <xf numFmtId="3" fontId="11" fillId="0" borderId="0" xfId="3" applyNumberFormat="1" applyFont="1" applyAlignment="1">
      <alignment horizontal="center" vertical="center"/>
    </xf>
    <xf numFmtId="0" fontId="12" fillId="0" borderId="0" xfId="3" applyFont="1" applyAlignment="1">
      <alignment vertical="center"/>
    </xf>
    <xf numFmtId="164" fontId="8" fillId="0" borderId="0" xfId="3" applyNumberFormat="1" applyFont="1" applyAlignment="1">
      <alignment horizontal="left" vertical="center"/>
    </xf>
    <xf numFmtId="0" fontId="10" fillId="0" borderId="0" xfId="3" applyFont="1" applyAlignment="1">
      <alignment vertical="center"/>
    </xf>
    <xf numFmtId="3" fontId="12" fillId="0" borderId="0" xfId="3" applyNumberFormat="1" applyFont="1" applyAlignment="1">
      <alignment vertical="center"/>
    </xf>
    <xf numFmtId="0" fontId="10" fillId="0" borderId="0" xfId="3" applyFont="1" applyAlignment="1">
      <alignment horizontal="right" vertical="center"/>
    </xf>
    <xf numFmtId="0" fontId="10" fillId="0" borderId="0" xfId="0" applyFont="1" applyAlignment="1">
      <alignment horizontal="right"/>
    </xf>
    <xf numFmtId="164" fontId="12" fillId="0" borderId="0" xfId="3" applyNumberFormat="1" applyFont="1" applyAlignment="1">
      <alignment horizontal="left" vertical="center"/>
    </xf>
    <xf numFmtId="0" fontId="13" fillId="0" borderId="0" xfId="3" applyFont="1" applyAlignment="1">
      <alignment horizontal="center" vertical="center"/>
    </xf>
    <xf numFmtId="3" fontId="13" fillId="0" borderId="0" xfId="3" applyNumberFormat="1" applyFont="1" applyAlignment="1">
      <alignment horizontal="center" vertical="center"/>
    </xf>
    <xf numFmtId="0" fontId="11" fillId="0" borderId="0" xfId="3" applyFont="1" applyAlignment="1">
      <alignment vertical="center"/>
    </xf>
    <xf numFmtId="164" fontId="14" fillId="0" borderId="17" xfId="3" applyNumberFormat="1" applyFont="1" applyBorder="1" applyAlignment="1">
      <alignment horizontal="center" vertical="center"/>
    </xf>
    <xf numFmtId="3" fontId="14" fillId="0" borderId="30" xfId="3" applyNumberFormat="1" applyFont="1" applyBorder="1" applyAlignment="1">
      <alignment horizontal="center" vertical="center"/>
    </xf>
    <xf numFmtId="3" fontId="14" fillId="0" borderId="9" xfId="3" applyNumberFormat="1" applyFont="1" applyBorder="1" applyAlignment="1">
      <alignment horizontal="center" vertical="center"/>
    </xf>
    <xf numFmtId="0" fontId="14" fillId="0" borderId="0" xfId="3" applyFont="1" applyAlignment="1">
      <alignment vertical="center"/>
    </xf>
    <xf numFmtId="0" fontId="12" fillId="0" borderId="17" xfId="3" applyFont="1" applyBorder="1" applyAlignment="1">
      <alignment horizontal="center"/>
    </xf>
    <xf numFmtId="0" fontId="12" fillId="0" borderId="0" xfId="3" applyFont="1" applyAlignment="1">
      <alignment horizontal="left"/>
    </xf>
    <xf numFmtId="0" fontId="12" fillId="0" borderId="2" xfId="3" applyFont="1" applyBorder="1" applyAlignment="1">
      <alignment horizontal="justify" vertical="top"/>
    </xf>
    <xf numFmtId="0" fontId="12" fillId="0" borderId="1" xfId="3" applyFont="1" applyBorder="1" applyAlignment="1">
      <alignment horizontal="center"/>
    </xf>
    <xf numFmtId="3" fontId="12" fillId="0" borderId="6" xfId="3" applyNumberFormat="1" applyFont="1" applyBorder="1" applyAlignment="1">
      <alignment horizontal="center"/>
    </xf>
    <xf numFmtId="3" fontId="12" fillId="0" borderId="26" xfId="3" applyNumberFormat="1" applyFont="1" applyBorder="1"/>
    <xf numFmtId="3" fontId="12" fillId="0" borderId="30" xfId="3" applyNumberFormat="1" applyFont="1" applyBorder="1"/>
    <xf numFmtId="3" fontId="12" fillId="0" borderId="9" xfId="3" applyNumberFormat="1" applyFont="1" applyBorder="1"/>
    <xf numFmtId="0" fontId="12" fillId="0" borderId="0" xfId="3" applyFont="1"/>
    <xf numFmtId="0" fontId="12" fillId="0" borderId="17" xfId="3" quotePrefix="1" applyFont="1" applyBorder="1" applyAlignment="1">
      <alignment horizontal="center" vertical="top"/>
    </xf>
    <xf numFmtId="0" fontId="12" fillId="0" borderId="0" xfId="3" quotePrefix="1" applyFont="1" applyAlignment="1">
      <alignment horizontal="left" vertical="top"/>
    </xf>
    <xf numFmtId="0" fontId="12" fillId="0" borderId="6" xfId="3" applyFont="1" applyBorder="1" applyAlignment="1">
      <alignment horizontal="justify" vertical="top"/>
    </xf>
    <xf numFmtId="3" fontId="13" fillId="0" borderId="26" xfId="3" applyNumberFormat="1" applyFont="1" applyBorder="1" applyAlignment="1">
      <alignment horizontal="center"/>
    </xf>
    <xf numFmtId="3" fontId="13" fillId="0" borderId="30" xfId="3" applyNumberFormat="1" applyFont="1" applyBorder="1"/>
    <xf numFmtId="0" fontId="12" fillId="0" borderId="17" xfId="3" applyFont="1" applyBorder="1" applyAlignment="1">
      <alignment horizontal="center" vertical="center"/>
    </xf>
    <xf numFmtId="0" fontId="12" fillId="0" borderId="16" xfId="3" applyFont="1" applyBorder="1" applyAlignment="1">
      <alignment horizontal="left" vertical="top"/>
    </xf>
    <xf numFmtId="0" fontId="12" fillId="0" borderId="2" xfId="3" applyFont="1" applyBorder="1" applyAlignment="1">
      <alignment vertical="center" wrapText="1"/>
    </xf>
    <xf numFmtId="0" fontId="12" fillId="0" borderId="2" xfId="3" applyFont="1" applyBorder="1" applyAlignment="1">
      <alignment horizontal="center" vertical="center"/>
    </xf>
    <xf numFmtId="3" fontId="12" fillId="0" borderId="7" xfId="3" applyNumberFormat="1" applyFont="1" applyBorder="1" applyAlignment="1">
      <alignment horizontal="center" vertical="center"/>
    </xf>
    <xf numFmtId="0" fontId="12" fillId="0" borderId="3" xfId="3" applyFont="1" applyBorder="1" applyAlignment="1">
      <alignment horizontal="center" vertical="center"/>
    </xf>
    <xf numFmtId="3" fontId="12" fillId="0" borderId="8" xfId="3" applyNumberFormat="1" applyFont="1" applyBorder="1" applyAlignment="1">
      <alignment horizontal="center" vertical="center"/>
    </xf>
    <xf numFmtId="0" fontId="12" fillId="0" borderId="16" xfId="3" applyFont="1" applyBorder="1" applyAlignment="1">
      <alignment horizontal="left" vertical="center"/>
    </xf>
    <xf numFmtId="0" fontId="12" fillId="0" borderId="3" xfId="3" applyFont="1" applyBorder="1" applyAlignment="1">
      <alignment vertical="center" wrapText="1"/>
    </xf>
    <xf numFmtId="0" fontId="12" fillId="0" borderId="41" xfId="3" applyFont="1" applyBorder="1" applyAlignment="1">
      <alignment vertical="center" wrapText="1"/>
    </xf>
    <xf numFmtId="0" fontId="12" fillId="0" borderId="42" xfId="3" applyFont="1" applyBorder="1" applyAlignment="1">
      <alignment horizontal="center" vertical="center"/>
    </xf>
    <xf numFmtId="3" fontId="12" fillId="0" borderId="43" xfId="3" applyNumberFormat="1" applyFont="1" applyBorder="1" applyAlignment="1">
      <alignment horizontal="center" vertical="center"/>
    </xf>
    <xf numFmtId="0" fontId="12" fillId="0" borderId="16" xfId="3" quotePrefix="1" applyFont="1" applyBorder="1" applyAlignment="1">
      <alignment horizontal="left" vertical="top"/>
    </xf>
    <xf numFmtId="3" fontId="15" fillId="0" borderId="9" xfId="3" applyNumberFormat="1" applyFont="1" applyBorder="1" applyAlignment="1">
      <alignment vertical="center" wrapText="1"/>
    </xf>
    <xf numFmtId="3" fontId="12" fillId="0" borderId="26" xfId="3" applyNumberFormat="1" applyFont="1" applyBorder="1" applyAlignment="1">
      <alignment horizontal="center" wrapText="1"/>
    </xf>
    <xf numFmtId="12" fontId="12" fillId="0" borderId="9" xfId="3" applyNumberFormat="1" applyFont="1" applyBorder="1"/>
    <xf numFmtId="0" fontId="12" fillId="0" borderId="17" xfId="3" quotePrefix="1" applyFont="1" applyBorder="1" applyAlignment="1">
      <alignment horizontal="center" vertical="center"/>
    </xf>
    <xf numFmtId="0" fontId="11" fillId="0" borderId="16" xfId="3" quotePrefix="1" applyFont="1" applyBorder="1" applyAlignment="1">
      <alignment horizontal="left" vertical="center"/>
    </xf>
    <xf numFmtId="0" fontId="11" fillId="0" borderId="6" xfId="3" applyFont="1" applyBorder="1" applyAlignment="1">
      <alignment horizontal="justify" vertical="top"/>
    </xf>
    <xf numFmtId="0" fontId="12" fillId="0" borderId="1" xfId="3" applyFont="1" applyBorder="1" applyAlignment="1">
      <alignment horizontal="center" vertical="center"/>
    </xf>
    <xf numFmtId="3" fontId="12" fillId="0" borderId="26" xfId="3" applyNumberFormat="1" applyFont="1" applyBorder="1" applyAlignment="1">
      <alignment vertical="center"/>
    </xf>
    <xf numFmtId="3" fontId="12" fillId="0" borderId="30" xfId="3" applyNumberFormat="1" applyFont="1" applyBorder="1" applyAlignment="1">
      <alignment vertical="center"/>
    </xf>
    <xf numFmtId="12" fontId="12" fillId="0" borderId="9" xfId="3" applyNumberFormat="1" applyFont="1" applyBorder="1" applyAlignment="1">
      <alignment vertical="center"/>
    </xf>
    <xf numFmtId="12" fontId="12" fillId="0" borderId="17" xfId="3" quotePrefix="1" applyNumberFormat="1" applyFont="1" applyBorder="1" applyAlignment="1">
      <alignment horizontal="center" vertical="center"/>
    </xf>
    <xf numFmtId="0" fontId="15" fillId="0" borderId="16" xfId="3" applyFont="1" applyBorder="1" applyAlignment="1">
      <alignment horizontal="left" vertical="center"/>
    </xf>
    <xf numFmtId="9" fontId="12" fillId="0" borderId="7" xfId="10" applyFont="1" applyFill="1" applyBorder="1" applyAlignment="1">
      <alignment horizontal="left" vertical="center"/>
    </xf>
    <xf numFmtId="9" fontId="12" fillId="0" borderId="8" xfId="10" applyFont="1" applyFill="1" applyBorder="1" applyAlignment="1">
      <alignment horizontal="left" vertical="center"/>
    </xf>
    <xf numFmtId="12" fontId="12" fillId="0" borderId="39" xfId="3" quotePrefix="1" applyNumberFormat="1" applyFont="1" applyBorder="1" applyAlignment="1">
      <alignment horizontal="center" vertical="center"/>
    </xf>
    <xf numFmtId="0" fontId="15" fillId="0" borderId="40" xfId="3" applyFont="1" applyBorder="1" applyAlignment="1">
      <alignment horizontal="left" vertical="center"/>
    </xf>
    <xf numFmtId="9" fontId="12" fillId="0" borderId="43" xfId="10" applyFont="1" applyFill="1" applyBorder="1" applyAlignment="1">
      <alignment horizontal="left" vertical="center"/>
    </xf>
    <xf numFmtId="0" fontId="12" fillId="0" borderId="44" xfId="3" quotePrefix="1" applyFont="1" applyBorder="1" applyAlignment="1">
      <alignment horizontal="center" vertical="top"/>
    </xf>
    <xf numFmtId="0" fontId="12" fillId="0" borderId="45" xfId="3" quotePrefix="1" applyFont="1" applyBorder="1" applyAlignment="1">
      <alignment horizontal="left" vertical="top"/>
    </xf>
    <xf numFmtId="0" fontId="12" fillId="0" borderId="46" xfId="3" applyFont="1" applyBorder="1" applyAlignment="1">
      <alignment horizontal="justify" vertical="top"/>
    </xf>
    <xf numFmtId="0" fontId="12" fillId="0" borderId="46" xfId="3" applyFont="1" applyBorder="1" applyAlignment="1">
      <alignment horizontal="center"/>
    </xf>
    <xf numFmtId="3" fontId="12" fillId="0" borderId="47" xfId="3" applyNumberFormat="1" applyFont="1" applyBorder="1" applyAlignment="1">
      <alignment horizontal="center"/>
    </xf>
    <xf numFmtId="0" fontId="12" fillId="0" borderId="0" xfId="3" quotePrefix="1" applyFont="1" applyAlignment="1">
      <alignment horizontal="left" vertical="center"/>
    </xf>
    <xf numFmtId="0" fontId="11" fillId="0" borderId="6" xfId="3" applyFont="1" applyBorder="1" applyAlignment="1">
      <alignment horizontal="justify" vertical="center"/>
    </xf>
    <xf numFmtId="3" fontId="12" fillId="0" borderId="6" xfId="3" applyNumberFormat="1" applyFont="1" applyBorder="1" applyAlignment="1">
      <alignment horizontal="center" vertical="center"/>
    </xf>
    <xf numFmtId="3" fontId="13" fillId="0" borderId="26" xfId="3" applyNumberFormat="1" applyFont="1" applyBorder="1" applyAlignment="1">
      <alignment horizontal="center" vertical="center"/>
    </xf>
    <xf numFmtId="3" fontId="13" fillId="0" borderId="30" xfId="3" applyNumberFormat="1" applyFont="1" applyBorder="1" applyAlignment="1">
      <alignment vertical="center"/>
    </xf>
    <xf numFmtId="3" fontId="12" fillId="0" borderId="9" xfId="3" applyNumberFormat="1" applyFont="1" applyBorder="1" applyAlignment="1">
      <alignment vertical="center"/>
    </xf>
    <xf numFmtId="0" fontId="11" fillId="0" borderId="10" xfId="3" applyFont="1" applyBorder="1" applyAlignment="1">
      <alignment horizontal="justify" vertical="center"/>
    </xf>
    <xf numFmtId="0" fontId="12" fillId="0" borderId="4" xfId="3" applyFont="1" applyBorder="1" applyAlignment="1">
      <alignment horizontal="center" vertical="center"/>
    </xf>
    <xf numFmtId="3" fontId="12" fillId="0" borderId="10" xfId="3" applyNumberFormat="1" applyFont="1" applyBorder="1" applyAlignment="1">
      <alignment horizontal="center" vertical="center"/>
    </xf>
    <xf numFmtId="3" fontId="12" fillId="0" borderId="12" xfId="3" applyNumberFormat="1" applyFont="1" applyBorder="1" applyAlignment="1">
      <alignment vertical="center"/>
    </xf>
    <xf numFmtId="0" fontId="15" fillId="0" borderId="45" xfId="3" applyFont="1" applyBorder="1" applyAlignment="1">
      <alignment horizontal="left" vertical="center"/>
    </xf>
    <xf numFmtId="0" fontId="12" fillId="0" borderId="47" xfId="3" applyFont="1" applyBorder="1" applyAlignment="1">
      <alignment horizontal="justify" vertical="top"/>
    </xf>
    <xf numFmtId="0" fontId="12" fillId="0" borderId="10" xfId="3" quotePrefix="1" applyFont="1" applyBorder="1" applyAlignment="1">
      <alignment horizontal="justify" vertical="top"/>
    </xf>
    <xf numFmtId="3" fontId="12" fillId="0" borderId="28" xfId="3" applyNumberFormat="1" applyFont="1" applyBorder="1" applyAlignment="1">
      <alignment vertical="center"/>
    </xf>
    <xf numFmtId="3" fontId="12" fillId="0" borderId="32" xfId="3" applyNumberFormat="1" applyFont="1" applyBorder="1" applyAlignment="1">
      <alignment vertical="center"/>
    </xf>
    <xf numFmtId="0" fontId="12" fillId="0" borderId="7" xfId="3" applyFont="1" applyBorder="1" applyAlignment="1">
      <alignment horizontal="left" vertical="center"/>
    </xf>
    <xf numFmtId="0" fontId="12" fillId="0" borderId="8" xfId="3" applyFont="1" applyBorder="1" applyAlignment="1">
      <alignment horizontal="left" vertical="center"/>
    </xf>
    <xf numFmtId="164" fontId="12" fillId="0" borderId="17" xfId="3" applyNumberFormat="1" applyFont="1" applyBorder="1" applyAlignment="1">
      <alignment horizontal="center" vertical="top"/>
    </xf>
    <xf numFmtId="0" fontId="12" fillId="0" borderId="6" xfId="3" quotePrefix="1" applyFont="1" applyBorder="1" applyAlignment="1">
      <alignment horizontal="justify" vertical="top"/>
    </xf>
    <xf numFmtId="0" fontId="12" fillId="0" borderId="39" xfId="3" applyFont="1" applyBorder="1" applyAlignment="1">
      <alignment vertical="center"/>
    </xf>
    <xf numFmtId="164" fontId="12" fillId="0" borderId="40" xfId="3" applyNumberFormat="1" applyFont="1" applyBorder="1" applyAlignment="1">
      <alignment horizontal="left" vertical="center"/>
    </xf>
    <xf numFmtId="164" fontId="12" fillId="0" borderId="42" xfId="3" applyNumberFormat="1" applyFont="1" applyBorder="1" applyAlignment="1">
      <alignment horizontal="left" vertical="center"/>
    </xf>
    <xf numFmtId="164" fontId="12" fillId="0" borderId="42" xfId="3" applyNumberFormat="1" applyFont="1" applyBorder="1" applyAlignment="1">
      <alignment horizontal="center" vertical="center"/>
    </xf>
    <xf numFmtId="3" fontId="12" fillId="0" borderId="48" xfId="3" applyNumberFormat="1" applyFont="1" applyBorder="1" applyAlignment="1">
      <alignment horizontal="center" vertical="center"/>
    </xf>
    <xf numFmtId="164" fontId="12" fillId="0" borderId="44" xfId="3" applyNumberFormat="1" applyFont="1" applyBorder="1" applyAlignment="1">
      <alignment horizontal="center" vertical="top"/>
    </xf>
    <xf numFmtId="0" fontId="12" fillId="0" borderId="49" xfId="3" quotePrefix="1" applyFont="1" applyBorder="1" applyAlignment="1">
      <alignment horizontal="justify" vertical="top"/>
    </xf>
    <xf numFmtId="0" fontId="12" fillId="0" borderId="50" xfId="3" applyFont="1" applyBorder="1" applyAlignment="1">
      <alignment horizontal="center"/>
    </xf>
    <xf numFmtId="3" fontId="12" fillId="0" borderId="49" xfId="3" applyNumberFormat="1" applyFont="1" applyBorder="1" applyAlignment="1">
      <alignment horizontal="center"/>
    </xf>
    <xf numFmtId="3" fontId="13" fillId="0" borderId="37" xfId="3" applyNumberFormat="1" applyFont="1" applyBorder="1" applyAlignment="1">
      <alignment horizontal="center" vertical="center"/>
    </xf>
    <xf numFmtId="3" fontId="12" fillId="0" borderId="38" xfId="3" applyNumberFormat="1" applyFont="1" applyBorder="1"/>
    <xf numFmtId="3" fontId="12" fillId="0" borderId="35" xfId="3" applyNumberFormat="1" applyFont="1" applyBorder="1"/>
    <xf numFmtId="0" fontId="12" fillId="0" borderId="17" xfId="3" applyFont="1" applyBorder="1" applyAlignment="1">
      <alignment vertical="center"/>
    </xf>
    <xf numFmtId="164" fontId="12" fillId="0" borderId="16" xfId="3" applyNumberFormat="1" applyFont="1" applyBorder="1" applyAlignment="1">
      <alignment horizontal="left" vertical="center"/>
    </xf>
    <xf numFmtId="164" fontId="12" fillId="0" borderId="2" xfId="3" applyNumberFormat="1" applyFont="1" applyBorder="1" applyAlignment="1">
      <alignment horizontal="left" vertical="center"/>
    </xf>
    <xf numFmtId="164" fontId="12" fillId="0" borderId="2" xfId="3" applyNumberFormat="1" applyFont="1" applyBorder="1" applyAlignment="1">
      <alignment horizontal="center" vertical="center"/>
    </xf>
    <xf numFmtId="164" fontId="12" fillId="0" borderId="39" xfId="3" applyNumberFormat="1" applyFont="1" applyBorder="1" applyAlignment="1">
      <alignment horizontal="center" vertical="top"/>
    </xf>
    <xf numFmtId="164" fontId="12" fillId="0" borderId="40" xfId="3" applyNumberFormat="1" applyFont="1" applyBorder="1" applyAlignment="1">
      <alignment horizontal="left" vertical="top"/>
    </xf>
    <xf numFmtId="164" fontId="12" fillId="0" borderId="43" xfId="3" quotePrefix="1" applyNumberFormat="1" applyFont="1" applyBorder="1" applyAlignment="1">
      <alignment horizontal="justify" vertical="top"/>
    </xf>
    <xf numFmtId="0" fontId="12" fillId="0" borderId="41" xfId="3" applyFont="1" applyBorder="1" applyAlignment="1">
      <alignment horizontal="center"/>
    </xf>
    <xf numFmtId="3" fontId="12" fillId="0" borderId="43" xfId="3" applyNumberFormat="1" applyFont="1" applyBorder="1" applyAlignment="1">
      <alignment horizontal="center"/>
    </xf>
    <xf numFmtId="164" fontId="12" fillId="0" borderId="45" xfId="3" applyNumberFormat="1" applyFont="1" applyBorder="1" applyAlignment="1">
      <alignment horizontal="left" vertical="top"/>
    </xf>
    <xf numFmtId="164" fontId="12" fillId="0" borderId="47" xfId="3" quotePrefix="1" applyNumberFormat="1" applyFont="1" applyBorder="1" applyAlignment="1">
      <alignment horizontal="justify" vertical="top"/>
    </xf>
    <xf numFmtId="164" fontId="12" fillId="0" borderId="16" xfId="3" applyNumberFormat="1" applyFont="1" applyBorder="1" applyAlignment="1">
      <alignment horizontal="left" vertical="top"/>
    </xf>
    <xf numFmtId="164" fontId="12" fillId="0" borderId="8" xfId="3" quotePrefix="1" applyNumberFormat="1" applyFont="1" applyBorder="1" applyAlignment="1">
      <alignment horizontal="justify" vertical="top"/>
    </xf>
    <xf numFmtId="0" fontId="12" fillId="0" borderId="3" xfId="3" applyFont="1" applyBorder="1" applyAlignment="1">
      <alignment horizontal="center"/>
    </xf>
    <xf numFmtId="3" fontId="12" fillId="0" borderId="8" xfId="3" applyNumberFormat="1" applyFont="1" applyBorder="1" applyAlignment="1">
      <alignment horizontal="center"/>
    </xf>
    <xf numFmtId="2" fontId="12" fillId="0" borderId="8" xfId="3" applyNumberFormat="1" applyFont="1" applyBorder="1" applyAlignment="1">
      <alignment horizontal="justify" vertical="top"/>
    </xf>
    <xf numFmtId="164" fontId="12" fillId="0" borderId="17" xfId="3" quotePrefix="1" applyNumberFormat="1" applyFont="1" applyBorder="1" applyAlignment="1">
      <alignment horizontal="center" vertical="top"/>
    </xf>
    <xf numFmtId="164" fontId="12" fillId="0" borderId="16" xfId="3" quotePrefix="1" applyNumberFormat="1" applyFont="1" applyBorder="1" applyAlignment="1">
      <alignment horizontal="left" vertical="top"/>
    </xf>
    <xf numFmtId="164" fontId="12" fillId="0" borderId="1" xfId="3" quotePrefix="1" applyNumberFormat="1" applyFont="1" applyBorder="1" applyAlignment="1">
      <alignment horizontal="justify" vertical="top"/>
    </xf>
    <xf numFmtId="3" fontId="12" fillId="0" borderId="26" xfId="3" applyNumberFormat="1" applyFont="1" applyBorder="1" applyAlignment="1">
      <alignment horizontal="right"/>
    </xf>
    <xf numFmtId="3" fontId="12" fillId="0" borderId="30" xfId="3" applyNumberFormat="1" applyFont="1" applyBorder="1" applyAlignment="1">
      <alignment horizontal="right"/>
    </xf>
    <xf numFmtId="165" fontId="12" fillId="0" borderId="16" xfId="3" applyNumberFormat="1" applyFont="1" applyBorder="1" applyAlignment="1">
      <alignment horizontal="left" vertical="center"/>
    </xf>
    <xf numFmtId="164" fontId="12" fillId="0" borderId="3" xfId="3" applyNumberFormat="1" applyFont="1" applyBorder="1" applyAlignment="1">
      <alignment horizontal="left" vertical="center"/>
    </xf>
    <xf numFmtId="164" fontId="12" fillId="0" borderId="3" xfId="3" applyNumberFormat="1" applyFont="1" applyBorder="1" applyAlignment="1">
      <alignment horizontal="center" vertical="center"/>
    </xf>
    <xf numFmtId="0" fontId="12" fillId="0" borderId="8" xfId="3" quotePrefix="1" applyFont="1" applyBorder="1" applyAlignment="1">
      <alignment horizontal="justify" vertical="top"/>
    </xf>
    <xf numFmtId="164" fontId="12" fillId="0" borderId="3" xfId="3" applyNumberFormat="1" applyFont="1" applyBorder="1" applyAlignment="1">
      <alignment horizontal="center"/>
    </xf>
    <xf numFmtId="0" fontId="12" fillId="0" borderId="43" xfId="3" quotePrefix="1" applyFont="1" applyBorder="1" applyAlignment="1">
      <alignment horizontal="justify" vertical="top"/>
    </xf>
    <xf numFmtId="164" fontId="12" fillId="0" borderId="41" xfId="3" applyNumberFormat="1" applyFont="1" applyBorder="1" applyAlignment="1">
      <alignment horizontal="center"/>
    </xf>
    <xf numFmtId="164" fontId="12" fillId="0" borderId="45" xfId="3" quotePrefix="1" applyNumberFormat="1" applyFont="1" applyBorder="1" applyAlignment="1">
      <alignment horizontal="left" vertical="top"/>
    </xf>
    <xf numFmtId="164" fontId="12" fillId="0" borderId="46" xfId="3" applyNumberFormat="1" applyFont="1" applyBorder="1" applyAlignment="1">
      <alignment horizontal="center"/>
    </xf>
    <xf numFmtId="164" fontId="12" fillId="0" borderId="23" xfId="3" applyNumberFormat="1" applyFont="1" applyBorder="1" applyAlignment="1">
      <alignment horizontal="center" vertical="top"/>
    </xf>
    <xf numFmtId="164" fontId="12" fillId="0" borderId="24" xfId="3" quotePrefix="1" applyNumberFormat="1" applyFont="1" applyBorder="1" applyAlignment="1">
      <alignment horizontal="left" vertical="top"/>
    </xf>
    <xf numFmtId="164" fontId="12" fillId="0" borderId="19" xfId="3" applyNumberFormat="1" applyFont="1" applyBorder="1" applyAlignment="1">
      <alignment horizontal="justify" vertical="top"/>
    </xf>
    <xf numFmtId="164" fontId="12" fillId="0" borderId="20" xfId="3" applyNumberFormat="1" applyFont="1" applyBorder="1" applyAlignment="1">
      <alignment horizontal="center"/>
    </xf>
    <xf numFmtId="3" fontId="12" fillId="0" borderId="19" xfId="3" applyNumberFormat="1" applyFont="1" applyBorder="1" applyAlignment="1">
      <alignment horizontal="center"/>
    </xf>
    <xf numFmtId="0" fontId="12" fillId="0" borderId="13" xfId="3" applyFont="1" applyBorder="1" applyAlignment="1">
      <alignment horizontal="center" vertical="center"/>
    </xf>
    <xf numFmtId="0" fontId="12" fillId="0" borderId="15" xfId="3" applyFont="1" applyBorder="1" applyAlignment="1">
      <alignment horizontal="left" vertical="center"/>
    </xf>
    <xf numFmtId="164" fontId="11" fillId="0" borderId="18" xfId="3" applyNumberFormat="1" applyFont="1" applyBorder="1" applyAlignment="1">
      <alignment horizontal="right" vertical="center"/>
    </xf>
    <xf numFmtId="3" fontId="11" fillId="0" borderId="18" xfId="3" applyNumberFormat="1" applyFont="1" applyBorder="1" applyAlignment="1">
      <alignment horizontal="right" vertical="center"/>
    </xf>
    <xf numFmtId="0" fontId="12" fillId="0" borderId="21" xfId="3" applyFont="1" applyBorder="1" applyAlignment="1">
      <alignment vertical="center"/>
    </xf>
    <xf numFmtId="3" fontId="11" fillId="0" borderId="29" xfId="3" applyNumberFormat="1" applyFont="1" applyBorder="1" applyAlignment="1">
      <alignment vertical="center"/>
    </xf>
    <xf numFmtId="3" fontId="11" fillId="0" borderId="33" xfId="3" applyNumberFormat="1" applyFont="1" applyBorder="1" applyAlignment="1">
      <alignment vertical="center"/>
    </xf>
    <xf numFmtId="3" fontId="11" fillId="0" borderId="14" xfId="3" applyNumberFormat="1" applyFont="1" applyBorder="1" applyAlignment="1">
      <alignment vertical="center"/>
    </xf>
    <xf numFmtId="0" fontId="12" fillId="0" borderId="36" xfId="3" applyFont="1" applyBorder="1" applyAlignment="1">
      <alignment vertical="center"/>
    </xf>
    <xf numFmtId="0" fontId="12" fillId="0" borderId="22" xfId="3" applyFont="1" applyBorder="1" applyAlignment="1">
      <alignment vertical="center"/>
    </xf>
    <xf numFmtId="0" fontId="12" fillId="0" borderId="25" xfId="3" applyFont="1" applyBorder="1" applyAlignment="1">
      <alignment horizontal="center" vertical="center"/>
    </xf>
    <xf numFmtId="0" fontId="12" fillId="0" borderId="25" xfId="3" applyFont="1" applyBorder="1" applyAlignment="1">
      <alignment horizontal="left" vertical="center"/>
    </xf>
    <xf numFmtId="164" fontId="12" fillId="0" borderId="25" xfId="3" applyNumberFormat="1" applyFont="1" applyBorder="1" applyAlignment="1">
      <alignment horizontal="justify" vertical="center"/>
    </xf>
    <xf numFmtId="3" fontId="11" fillId="0" borderId="25" xfId="3" applyNumberFormat="1" applyFont="1" applyBorder="1" applyAlignment="1">
      <alignment horizontal="right" vertical="center"/>
    </xf>
    <xf numFmtId="0" fontId="12" fillId="0" borderId="25" xfId="3" applyFont="1" applyBorder="1" applyAlignment="1">
      <alignment vertical="center"/>
    </xf>
    <xf numFmtId="0" fontId="11" fillId="0" borderId="0" xfId="3" applyFont="1" applyAlignment="1">
      <alignment horizontal="left"/>
    </xf>
    <xf numFmtId="0" fontId="12" fillId="0" borderId="0" xfId="3" applyFont="1" applyAlignment="1">
      <alignment horizontal="center"/>
    </xf>
    <xf numFmtId="3" fontId="12" fillId="0" borderId="0" xfId="3" applyNumberFormat="1" applyFont="1" applyAlignment="1">
      <alignment horizontal="center"/>
    </xf>
    <xf numFmtId="0" fontId="12" fillId="0" borderId="0" xfId="3" applyFont="1" applyAlignment="1">
      <alignment horizontal="center" vertical="top"/>
    </xf>
    <xf numFmtId="0" fontId="12" fillId="0" borderId="0" xfId="3" applyFont="1" applyAlignment="1">
      <alignment vertical="top"/>
    </xf>
    <xf numFmtId="0" fontId="10" fillId="0" borderId="0" xfId="3" applyFont="1" applyAlignment="1">
      <alignment horizontal="center"/>
    </xf>
    <xf numFmtId="0" fontId="10" fillId="0" borderId="0" xfId="3" applyFont="1" applyAlignment="1">
      <alignment horizontal="left"/>
    </xf>
    <xf numFmtId="0" fontId="10" fillId="0" borderId="0" xfId="3" applyFont="1"/>
    <xf numFmtId="3" fontId="10" fillId="0" borderId="0" xfId="3" applyNumberFormat="1" applyFont="1" applyAlignment="1">
      <alignment horizontal="center"/>
    </xf>
    <xf numFmtId="3" fontId="10" fillId="0" borderId="0" xfId="3" applyNumberFormat="1" applyFont="1"/>
    <xf numFmtId="166" fontId="12" fillId="0" borderId="27" xfId="14" applyNumberFormat="1" applyFont="1" applyBorder="1" applyAlignment="1">
      <alignment vertical="center"/>
    </xf>
    <xf numFmtId="166" fontId="12" fillId="0" borderId="31" xfId="14" applyNumberFormat="1" applyFont="1" applyBorder="1" applyAlignment="1">
      <alignment vertical="center"/>
    </xf>
    <xf numFmtId="166" fontId="14" fillId="0" borderId="14" xfId="14" applyNumberFormat="1" applyFont="1" applyBorder="1" applyAlignment="1">
      <alignment vertical="center"/>
    </xf>
    <xf numFmtId="0" fontId="12" fillId="0" borderId="51" xfId="3" applyFont="1" applyBorder="1" applyAlignment="1">
      <alignment horizontal="center" vertical="center"/>
    </xf>
    <xf numFmtId="0" fontId="12" fillId="0" borderId="52" xfId="3" applyFont="1" applyBorder="1" applyAlignment="1">
      <alignment horizontal="left" vertical="center"/>
    </xf>
    <xf numFmtId="0" fontId="12" fillId="0" borderId="53" xfId="3" applyFont="1" applyBorder="1" applyAlignment="1">
      <alignment vertical="center" wrapText="1"/>
    </xf>
    <xf numFmtId="0" fontId="12" fillId="0" borderId="54" xfId="3" applyFont="1" applyBorder="1" applyAlignment="1">
      <alignment horizontal="center" vertical="center"/>
    </xf>
    <xf numFmtId="3" fontId="12" fillId="0" borderId="55" xfId="3" applyNumberFormat="1" applyFont="1" applyBorder="1" applyAlignment="1">
      <alignment horizontal="center" vertical="center"/>
    </xf>
    <xf numFmtId="166" fontId="12" fillId="0" borderId="56" xfId="14" applyNumberFormat="1" applyFont="1" applyBorder="1" applyAlignment="1">
      <alignment vertical="center"/>
    </xf>
    <xf numFmtId="166" fontId="12" fillId="0" borderId="57" xfId="14" applyNumberFormat="1" applyFont="1" applyBorder="1" applyAlignment="1">
      <alignment vertical="center"/>
    </xf>
    <xf numFmtId="166" fontId="12" fillId="0" borderId="27" xfId="14" applyNumberFormat="1" applyFont="1" applyBorder="1" applyAlignment="1"/>
    <xf numFmtId="166" fontId="12" fillId="0" borderId="31" xfId="14" applyNumberFormat="1" applyFont="1" applyBorder="1" applyAlignment="1"/>
    <xf numFmtId="166" fontId="12" fillId="0" borderId="0" xfId="3" applyNumberFormat="1" applyFont="1" applyAlignment="1">
      <alignment vertical="center"/>
    </xf>
    <xf numFmtId="0" fontId="18" fillId="0" borderId="0" xfId="15" applyFont="1" applyAlignment="1">
      <alignment vertical="center"/>
    </xf>
    <xf numFmtId="0" fontId="17" fillId="0" borderId="0" xfId="15" applyFont="1" applyAlignment="1">
      <alignment horizontal="center" vertical="center"/>
    </xf>
    <xf numFmtId="0" fontId="21" fillId="0" borderId="0" xfId="8" applyFont="1" applyAlignment="1">
      <alignment vertical="center"/>
    </xf>
    <xf numFmtId="0" fontId="19" fillId="0" borderId="0" xfId="8" applyFont="1" applyAlignment="1">
      <alignment vertical="center"/>
    </xf>
    <xf numFmtId="0" fontId="16" fillId="0" borderId="0" xfId="0" applyFont="1"/>
    <xf numFmtId="1" fontId="18" fillId="2" borderId="34" xfId="8" applyNumberFormat="1" applyFont="1" applyFill="1" applyBorder="1" applyAlignment="1">
      <alignment horizontal="center" vertical="center" wrapText="1"/>
    </xf>
    <xf numFmtId="0" fontId="18" fillId="2" borderId="34" xfId="8" applyFont="1" applyFill="1" applyBorder="1" applyAlignment="1">
      <alignment horizontal="center" vertical="center"/>
    </xf>
    <xf numFmtId="0" fontId="18" fillId="2" borderId="34" xfId="8" applyFont="1" applyFill="1" applyBorder="1" applyAlignment="1">
      <alignment horizontal="center" vertical="top" wrapText="1"/>
    </xf>
    <xf numFmtId="0" fontId="18" fillId="0" borderId="58" xfId="15" applyFont="1" applyBorder="1" applyAlignment="1">
      <alignment horizontal="center" vertical="center"/>
    </xf>
    <xf numFmtId="166" fontId="18" fillId="0" borderId="58" xfId="15" applyNumberFormat="1" applyFont="1" applyBorder="1" applyAlignment="1">
      <alignment horizontal="left" vertical="center"/>
    </xf>
    <xf numFmtId="166" fontId="18" fillId="0" borderId="58" xfId="14" applyNumberFormat="1" applyFont="1" applyBorder="1" applyAlignment="1">
      <alignment horizontal="right" vertical="center"/>
    </xf>
    <xf numFmtId="0" fontId="2" fillId="2" borderId="34" xfId="15" applyFont="1" applyFill="1" applyBorder="1" applyAlignment="1">
      <alignment horizontal="center" vertical="center"/>
    </xf>
    <xf numFmtId="0" fontId="18" fillId="2" borderId="34" xfId="15" applyFont="1" applyFill="1" applyBorder="1" applyAlignment="1">
      <alignment vertical="center"/>
    </xf>
    <xf numFmtId="166" fontId="0" fillId="0" borderId="0" xfId="14" applyNumberFormat="1" applyFont="1"/>
    <xf numFmtId="166" fontId="22" fillId="2" borderId="34" xfId="15" applyNumberFormat="1" applyFont="1" applyFill="1" applyBorder="1" applyAlignment="1">
      <alignment vertical="center"/>
    </xf>
    <xf numFmtId="15" fontId="0" fillId="0" borderId="0" xfId="0" applyNumberFormat="1"/>
    <xf numFmtId="0" fontId="12" fillId="0" borderId="17" xfId="0" applyFont="1" applyBorder="1" applyAlignment="1">
      <alignment horizontal="center" vertical="top"/>
    </xf>
    <xf numFmtId="0" fontId="12" fillId="0" borderId="16" xfId="0" applyFont="1" applyBorder="1" applyAlignment="1">
      <alignment horizontal="center" vertical="top"/>
    </xf>
    <xf numFmtId="0" fontId="12" fillId="0" borderId="2" xfId="0" applyFont="1" applyBorder="1" applyAlignment="1">
      <alignment horizontal="center"/>
    </xf>
    <xf numFmtId="0" fontId="12" fillId="0" borderId="1" xfId="0" applyFont="1" applyBorder="1" applyAlignment="1">
      <alignment horizontal="justify" vertical="top" wrapText="1"/>
    </xf>
    <xf numFmtId="0" fontId="12" fillId="0" borderId="16" xfId="0" applyFont="1" applyBorder="1" applyAlignment="1">
      <alignment horizontal="center"/>
    </xf>
    <xf numFmtId="0" fontId="12" fillId="0" borderId="2" xfId="0" applyFont="1" applyBorder="1" applyAlignment="1">
      <alignment horizontal="justify" vertical="top" wrapText="1"/>
    </xf>
    <xf numFmtId="0" fontId="12" fillId="0" borderId="17" xfId="0" applyFont="1" applyBorder="1" applyAlignment="1">
      <alignment horizontal="center" vertical="center"/>
    </xf>
    <xf numFmtId="0" fontId="12" fillId="0" borderId="13" xfId="0" applyFont="1" applyBorder="1" applyAlignment="1">
      <alignment horizontal="center" vertical="top"/>
    </xf>
    <xf numFmtId="0" fontId="12" fillId="0" borderId="64" xfId="0" applyFont="1" applyBorder="1" applyAlignment="1">
      <alignment horizontal="center" vertical="top"/>
    </xf>
    <xf numFmtId="0" fontId="12" fillId="0" borderId="1" xfId="0" applyFont="1" applyBorder="1" applyAlignment="1">
      <alignment horizontal="justify" vertical="center" wrapText="1"/>
    </xf>
    <xf numFmtId="164" fontId="12" fillId="0" borderId="2" xfId="0" applyNumberFormat="1" applyFont="1" applyBorder="1" applyAlignment="1">
      <alignment horizontal="justify" vertical="top"/>
    </xf>
    <xf numFmtId="43" fontId="0" fillId="0" borderId="0" xfId="0" applyNumberFormat="1"/>
    <xf numFmtId="0" fontId="11" fillId="0" borderId="17" xfId="0" quotePrefix="1" applyFont="1" applyBorder="1" applyAlignment="1">
      <alignment horizontal="left"/>
    </xf>
    <xf numFmtId="0" fontId="11" fillId="0" borderId="16" xfId="0" quotePrefix="1" applyFont="1" applyBorder="1" applyAlignment="1">
      <alignment horizontal="left"/>
    </xf>
    <xf numFmtId="164" fontId="11" fillId="0" borderId="1" xfId="0" applyNumberFormat="1" applyFont="1" applyBorder="1" applyAlignment="1">
      <alignment horizontal="left" vertical="center" wrapText="1"/>
    </xf>
    <xf numFmtId="164" fontId="23" fillId="0" borderId="1" xfId="0" applyNumberFormat="1" applyFont="1" applyBorder="1" applyAlignment="1">
      <alignment horizontal="left" vertical="center"/>
    </xf>
    <xf numFmtId="3" fontId="12" fillId="0" borderId="1" xfId="0" applyNumberFormat="1" applyFont="1" applyBorder="1" applyAlignment="1">
      <alignment horizontal="center" vertical="center"/>
    </xf>
    <xf numFmtId="3" fontId="12" fillId="0" borderId="63" xfId="0" applyNumberFormat="1" applyFont="1" applyBorder="1" applyAlignment="1">
      <alignment horizontal="center" vertical="center"/>
    </xf>
    <xf numFmtId="0" fontId="10" fillId="3" borderId="0" xfId="0" applyFont="1" applyFill="1"/>
    <xf numFmtId="164" fontId="12" fillId="0" borderId="17" xfId="0" applyNumberFormat="1" applyFont="1" applyBorder="1" applyAlignment="1">
      <alignment horizontal="center" vertical="top"/>
    </xf>
    <xf numFmtId="164" fontId="12" fillId="0" borderId="16" xfId="0" applyNumberFormat="1" applyFont="1" applyBorder="1" applyAlignment="1">
      <alignment horizontal="center" vertical="top"/>
    </xf>
    <xf numFmtId="164" fontId="12" fillId="0" borderId="2" xfId="0" applyNumberFormat="1" applyFont="1" applyBorder="1" applyAlignment="1">
      <alignment horizontal="justify" vertical="top" wrapText="1"/>
    </xf>
    <xf numFmtId="164" fontId="12" fillId="0" borderId="1" xfId="0" applyNumberFormat="1" applyFont="1" applyBorder="1" applyAlignment="1">
      <alignment horizontal="center" vertical="center"/>
    </xf>
    <xf numFmtId="3" fontId="12" fillId="0" borderId="9" xfId="0" applyNumberFormat="1" applyFont="1" applyBorder="1" applyAlignment="1">
      <alignment horizontal="center" vertical="center"/>
    </xf>
    <xf numFmtId="0" fontId="12" fillId="0" borderId="1" xfId="0" applyFont="1" applyBorder="1" applyAlignment="1">
      <alignment horizontal="center" vertical="center"/>
    </xf>
    <xf numFmtId="0" fontId="15" fillId="0" borderId="16" xfId="0" applyFont="1" applyBorder="1" applyAlignment="1">
      <alignment horizontal="right" vertical="top"/>
    </xf>
    <xf numFmtId="0" fontId="12" fillId="0" borderId="2" xfId="0" applyFont="1" applyBorder="1" applyAlignment="1">
      <alignment horizontal="justify" wrapText="1"/>
    </xf>
    <xf numFmtId="166" fontId="12" fillId="0" borderId="2" xfId="0" applyNumberFormat="1" applyFont="1" applyBorder="1" applyAlignment="1">
      <alignment horizontal="center"/>
    </xf>
    <xf numFmtId="3" fontId="12" fillId="0" borderId="2" xfId="0" applyNumberFormat="1" applyFont="1" applyBorder="1" applyAlignment="1">
      <alignment horizontal="center"/>
    </xf>
    <xf numFmtId="166" fontId="12" fillId="0" borderId="2" xfId="9" applyNumberFormat="1" applyFont="1" applyFill="1" applyBorder="1" applyAlignment="1">
      <alignment horizontal="right"/>
    </xf>
    <xf numFmtId="166" fontId="12" fillId="0" borderId="7" xfId="9" applyNumberFormat="1" applyFont="1" applyFill="1" applyBorder="1" applyAlignment="1">
      <alignment horizontal="right"/>
    </xf>
    <xf numFmtId="166" fontId="12" fillId="0" borderId="11" xfId="9" applyNumberFormat="1" applyFont="1" applyFill="1" applyBorder="1" applyAlignment="1">
      <alignment horizontal="right"/>
    </xf>
    <xf numFmtId="0" fontId="15" fillId="0" borderId="16" xfId="0" applyFont="1" applyBorder="1" applyAlignment="1">
      <alignment horizontal="right" vertical="center"/>
    </xf>
    <xf numFmtId="1" fontId="12" fillId="0" borderId="17" xfId="0" applyNumberFormat="1" applyFont="1" applyBorder="1" applyAlignment="1">
      <alignment horizontal="center" vertical="top"/>
    </xf>
    <xf numFmtId="0" fontId="12" fillId="0" borderId="3" xfId="0" applyFont="1" applyBorder="1" applyAlignment="1">
      <alignment horizontal="justify" vertical="top" wrapText="1"/>
    </xf>
    <xf numFmtId="166" fontId="12" fillId="0" borderId="3" xfId="0" applyNumberFormat="1" applyFont="1" applyBorder="1" applyAlignment="1">
      <alignment horizontal="center"/>
    </xf>
    <xf numFmtId="3" fontId="12" fillId="0" borderId="3" xfId="0" applyNumberFormat="1" applyFont="1" applyBorder="1" applyAlignment="1">
      <alignment horizontal="center"/>
    </xf>
    <xf numFmtId="166" fontId="12" fillId="0" borderId="1" xfId="0" applyNumberFormat="1" applyFont="1" applyBorder="1" applyAlignment="1">
      <alignment horizontal="center"/>
    </xf>
    <xf numFmtId="3" fontId="12" fillId="0" borderId="1" xfId="0" applyNumberFormat="1" applyFont="1" applyBorder="1" applyAlignment="1">
      <alignment horizontal="center"/>
    </xf>
    <xf numFmtId="166" fontId="12" fillId="0" borderId="1" xfId="9" applyNumberFormat="1" applyFont="1" applyFill="1" applyBorder="1" applyAlignment="1">
      <alignment horizontal="right"/>
    </xf>
    <xf numFmtId="166" fontId="12" fillId="0" borderId="9" xfId="0" applyNumberFormat="1" applyFont="1" applyBorder="1"/>
    <xf numFmtId="0" fontId="12" fillId="0" borderId="2" xfId="0" applyFont="1" applyBorder="1" applyAlignment="1">
      <alignment horizontal="justify" vertical="center" wrapText="1"/>
    </xf>
    <xf numFmtId="0" fontId="12" fillId="0" borderId="51" xfId="0" applyFont="1" applyBorder="1" applyAlignment="1">
      <alignment horizontal="center" vertical="top"/>
    </xf>
    <xf numFmtId="0" fontId="15" fillId="0" borderId="52" xfId="0" applyFont="1" applyBorder="1" applyAlignment="1">
      <alignment horizontal="right" vertical="top"/>
    </xf>
    <xf numFmtId="0" fontId="12" fillId="0" borderId="54" xfId="0" applyFont="1" applyBorder="1" applyAlignment="1">
      <alignment horizontal="justify" vertical="center" wrapText="1"/>
    </xf>
    <xf numFmtId="166" fontId="12" fillId="0" borderId="54" xfId="0" applyNumberFormat="1" applyFont="1" applyBorder="1" applyAlignment="1">
      <alignment horizontal="center"/>
    </xf>
    <xf numFmtId="3" fontId="12" fillId="0" borderId="54" xfId="0" applyNumberFormat="1" applyFont="1" applyBorder="1" applyAlignment="1">
      <alignment horizontal="center"/>
    </xf>
    <xf numFmtId="166" fontId="12" fillId="0" borderId="54" xfId="9" applyNumberFormat="1" applyFont="1" applyFill="1" applyBorder="1" applyAlignment="1">
      <alignment horizontal="right"/>
    </xf>
    <xf numFmtId="166" fontId="12" fillId="0" borderId="65" xfId="9" applyNumberFormat="1" applyFont="1" applyFill="1" applyBorder="1" applyAlignment="1">
      <alignment horizontal="right"/>
    </xf>
    <xf numFmtId="1" fontId="12" fillId="0" borderId="16" xfId="0" applyNumberFormat="1" applyFont="1" applyBorder="1" applyAlignment="1">
      <alignment horizontal="center" vertical="center"/>
    </xf>
    <xf numFmtId="0" fontId="11" fillId="0" borderId="1" xfId="0" applyFont="1" applyBorder="1" applyAlignment="1">
      <alignment horizontal="justify" vertical="center" wrapText="1"/>
    </xf>
    <xf numFmtId="166" fontId="12" fillId="0" borderId="1" xfId="0" applyNumberFormat="1" applyFont="1" applyBorder="1" applyAlignment="1">
      <alignment horizontal="center" vertical="center"/>
    </xf>
    <xf numFmtId="166" fontId="12" fillId="0" borderId="1" xfId="9" applyNumberFormat="1" applyFont="1" applyFill="1" applyBorder="1" applyAlignment="1">
      <alignment horizontal="right" vertical="center"/>
    </xf>
    <xf numFmtId="166" fontId="12" fillId="0" borderId="6" xfId="9" applyNumberFormat="1" applyFont="1" applyFill="1" applyBorder="1" applyAlignment="1">
      <alignment horizontal="right"/>
    </xf>
    <xf numFmtId="166" fontId="12" fillId="0" borderId="9" xfId="9" applyNumberFormat="1" applyFont="1" applyFill="1" applyBorder="1" applyAlignment="1">
      <alignment horizontal="right"/>
    </xf>
    <xf numFmtId="0" fontId="10" fillId="3" borderId="0" xfId="0" applyFont="1" applyFill="1" applyAlignment="1">
      <alignment vertical="center"/>
    </xf>
    <xf numFmtId="1" fontId="12" fillId="0" borderId="17" xfId="0" applyNumberFormat="1" applyFont="1" applyBorder="1" applyAlignment="1">
      <alignment horizontal="center"/>
    </xf>
    <xf numFmtId="0" fontId="12" fillId="0" borderId="2" xfId="0" applyFont="1" applyBorder="1" applyAlignment="1">
      <alignment horizontal="left" wrapText="1"/>
    </xf>
    <xf numFmtId="0" fontId="12" fillId="0" borderId="16" xfId="0" applyFont="1" applyBorder="1" applyAlignment="1">
      <alignment horizontal="center" vertical="center"/>
    </xf>
    <xf numFmtId="0" fontId="12" fillId="0" borderId="3" xfId="0" applyFont="1" applyBorder="1" applyAlignment="1">
      <alignment horizontal="justify" vertical="center" wrapText="1"/>
    </xf>
    <xf numFmtId="0" fontId="14" fillId="0" borderId="22" xfId="0" applyFont="1" applyBorder="1" applyAlignment="1">
      <alignment horizontal="right" vertical="center"/>
    </xf>
    <xf numFmtId="0" fontId="14" fillId="0" borderId="18" xfId="0" applyFont="1" applyBorder="1" applyAlignment="1">
      <alignment horizontal="center" vertical="center"/>
    </xf>
    <xf numFmtId="0" fontId="14" fillId="0" borderId="15" xfId="0" applyFont="1" applyBorder="1" applyAlignment="1">
      <alignment horizontal="center" vertical="center"/>
    </xf>
    <xf numFmtId="166" fontId="14" fillId="0" borderId="14" xfId="0" applyNumberFormat="1" applyFont="1" applyBorder="1" applyAlignment="1">
      <alignment vertical="center"/>
    </xf>
    <xf numFmtId="166" fontId="12" fillId="0" borderId="0" xfId="14" applyNumberFormat="1" applyFont="1" applyAlignment="1">
      <alignment vertical="center"/>
    </xf>
    <xf numFmtId="166" fontId="10" fillId="3" borderId="0" xfId="14" applyNumberFormat="1" applyFont="1" applyFill="1" applyBorder="1"/>
    <xf numFmtId="166" fontId="10" fillId="3" borderId="0" xfId="14" applyNumberFormat="1" applyFont="1" applyFill="1" applyBorder="1" applyAlignment="1">
      <alignment vertical="center"/>
    </xf>
    <xf numFmtId="166" fontId="10" fillId="3" borderId="0" xfId="14" applyNumberFormat="1" applyFont="1" applyFill="1" applyBorder="1" applyAlignment="1"/>
    <xf numFmtId="0" fontId="18" fillId="0" borderId="59" xfId="15" applyFont="1" applyBorder="1" applyAlignment="1">
      <alignment horizontal="left" vertical="center"/>
    </xf>
    <xf numFmtId="0" fontId="18" fillId="0" borderId="60" xfId="15" applyFont="1" applyBorder="1" applyAlignment="1">
      <alignment horizontal="left" vertical="center"/>
    </xf>
    <xf numFmtId="3" fontId="11" fillId="0" borderId="22" xfId="3" applyNumberFormat="1" applyFont="1" applyBorder="1" applyAlignment="1">
      <alignment vertical="center"/>
    </xf>
    <xf numFmtId="3" fontId="12" fillId="0" borderId="6" xfId="0" applyNumberFormat="1" applyFont="1" applyBorder="1" applyAlignment="1">
      <alignment horizontal="center" vertical="center"/>
    </xf>
    <xf numFmtId="166" fontId="12" fillId="0" borderId="6" xfId="9" applyNumberFormat="1" applyFont="1" applyFill="1" applyBorder="1" applyAlignment="1">
      <alignment horizontal="right" vertical="center"/>
    </xf>
    <xf numFmtId="0" fontId="12" fillId="0" borderId="39" xfId="3" applyFont="1" applyBorder="1" applyAlignment="1">
      <alignment horizontal="center" vertical="center"/>
    </xf>
    <xf numFmtId="0" fontId="12" fillId="0" borderId="5" xfId="3" applyFont="1" applyBorder="1" applyAlignment="1">
      <alignment horizontal="left" vertical="center"/>
    </xf>
    <xf numFmtId="164" fontId="11" fillId="0" borderId="42" xfId="3" applyNumberFormat="1" applyFont="1" applyBorder="1" applyAlignment="1">
      <alignment horizontal="right" vertical="center"/>
    </xf>
    <xf numFmtId="3" fontId="11" fillId="0" borderId="42" xfId="3" applyNumberFormat="1" applyFont="1" applyBorder="1" applyAlignment="1">
      <alignment horizontal="right" vertical="center"/>
    </xf>
    <xf numFmtId="0" fontId="12" fillId="0" borderId="73" xfId="3" applyFont="1" applyBorder="1" applyAlignment="1">
      <alignment vertical="center"/>
    </xf>
    <xf numFmtId="3" fontId="11" fillId="0" borderId="68" xfId="3" applyNumberFormat="1" applyFont="1" applyBorder="1" applyAlignment="1">
      <alignment vertical="center"/>
    </xf>
    <xf numFmtId="3" fontId="11" fillId="0" borderId="69" xfId="3" applyNumberFormat="1" applyFont="1" applyBorder="1" applyAlignment="1">
      <alignment vertical="center"/>
    </xf>
    <xf numFmtId="3" fontId="11" fillId="0" borderId="48" xfId="3" applyNumberFormat="1" applyFont="1" applyBorder="1" applyAlignment="1">
      <alignment vertical="center"/>
    </xf>
    <xf numFmtId="3" fontId="11" fillId="0" borderId="74" xfId="3" applyNumberFormat="1" applyFont="1" applyBorder="1" applyAlignment="1">
      <alignment vertical="center"/>
    </xf>
    <xf numFmtId="3" fontId="11" fillId="0" borderId="66" xfId="3" applyNumberFormat="1" applyFont="1" applyBorder="1" applyAlignment="1">
      <alignment horizontal="center" vertical="center"/>
    </xf>
    <xf numFmtId="0" fontId="0" fillId="0" borderId="0" xfId="0" applyAlignment="1">
      <alignment horizontal="center"/>
    </xf>
    <xf numFmtId="166" fontId="0" fillId="0" borderId="0" xfId="14" applyNumberFormat="1" applyFont="1" applyAlignment="1">
      <alignment vertical="center"/>
    </xf>
    <xf numFmtId="14" fontId="0" fillId="0" borderId="0" xfId="14" applyNumberFormat="1" applyFont="1" applyAlignment="1">
      <alignment vertical="center"/>
    </xf>
    <xf numFmtId="0" fontId="27" fillId="0" borderId="0" xfId="0" applyFont="1" applyAlignment="1">
      <alignment horizontal="center"/>
    </xf>
    <xf numFmtId="0" fontId="29" fillId="0" borderId="75" xfId="0" applyFont="1" applyBorder="1" applyAlignment="1">
      <alignment horizontal="center" vertical="center" wrapText="1"/>
    </xf>
    <xf numFmtId="166" fontId="29" fillId="0" borderId="75" xfId="14" applyNumberFormat="1" applyFont="1" applyBorder="1" applyAlignment="1">
      <alignment horizontal="center" vertical="center" wrapText="1"/>
    </xf>
    <xf numFmtId="166" fontId="29" fillId="0" borderId="75" xfId="14" applyNumberFormat="1" applyFont="1" applyFill="1" applyBorder="1" applyAlignment="1">
      <alignment horizontal="center" vertical="center" wrapText="1"/>
    </xf>
    <xf numFmtId="0" fontId="30" fillId="0" borderId="66" xfId="0" applyFont="1" applyBorder="1" applyAlignment="1">
      <alignment horizontal="center" vertical="center"/>
    </xf>
    <xf numFmtId="0" fontId="31" fillId="0" borderId="66" xfId="0" applyFont="1" applyBorder="1" applyAlignment="1">
      <alignment horizontal="justify" vertical="center" wrapText="1"/>
    </xf>
    <xf numFmtId="166" fontId="30" fillId="0" borderId="66" xfId="14" applyNumberFormat="1" applyFont="1" applyFill="1" applyBorder="1" applyAlignment="1">
      <alignment horizontal="right" vertical="center"/>
    </xf>
    <xf numFmtId="166" fontId="30" fillId="0" borderId="66" xfId="14" applyNumberFormat="1" applyFont="1" applyBorder="1" applyAlignment="1">
      <alignment horizontal="right" vertical="center"/>
    </xf>
    <xf numFmtId="0" fontId="32" fillId="0" borderId="0" xfId="0" applyFont="1"/>
    <xf numFmtId="0" fontId="33" fillId="0" borderId="76" xfId="0" applyFont="1" applyBorder="1"/>
    <xf numFmtId="166" fontId="33" fillId="0" borderId="76" xfId="0" applyNumberFormat="1" applyFont="1" applyBorder="1"/>
    <xf numFmtId="166" fontId="32" fillId="0" borderId="0" xfId="14" applyNumberFormat="1" applyFont="1"/>
    <xf numFmtId="166" fontId="32" fillId="0" borderId="0" xfId="0" applyNumberFormat="1" applyFont="1"/>
    <xf numFmtId="0" fontId="7" fillId="0" borderId="0" xfId="0" applyFont="1" applyAlignment="1">
      <alignment horizontal="left" vertical="center"/>
    </xf>
    <xf numFmtId="0" fontId="8" fillId="0" borderId="0" xfId="0" applyFont="1" applyAlignment="1">
      <alignment horizontal="left" vertical="center" wrapText="1"/>
    </xf>
    <xf numFmtId="166" fontId="0" fillId="0" borderId="0" xfId="0" applyNumberFormat="1"/>
    <xf numFmtId="0" fontId="30" fillId="0" borderId="0" xfId="0" applyFont="1" applyAlignment="1">
      <alignment horizontal="left"/>
    </xf>
    <xf numFmtId="166" fontId="30" fillId="0" borderId="0" xfId="14" applyNumberFormat="1" applyFont="1" applyAlignment="1">
      <alignment vertical="center"/>
    </xf>
    <xf numFmtId="0" fontId="30" fillId="0" borderId="0" xfId="0" applyFont="1"/>
    <xf numFmtId="0" fontId="30" fillId="0" borderId="0" xfId="0" applyFont="1" applyAlignment="1">
      <alignment horizontal="center"/>
    </xf>
    <xf numFmtId="0" fontId="8" fillId="0" borderId="0" xfId="0" applyFont="1" applyAlignment="1">
      <alignment horizontal="left" vertical="center"/>
    </xf>
    <xf numFmtId="0" fontId="34" fillId="0" borderId="0" xfId="0" applyFont="1" applyAlignment="1">
      <alignment horizontal="left" vertical="center"/>
    </xf>
    <xf numFmtId="0" fontId="34" fillId="0" borderId="0" xfId="0" applyFont="1" applyAlignment="1">
      <alignment horizontal="left" vertical="center" wrapText="1"/>
    </xf>
    <xf numFmtId="0" fontId="32" fillId="0" borderId="0" xfId="0" applyFont="1" applyAlignment="1">
      <alignment horizontal="center"/>
    </xf>
    <xf numFmtId="166" fontId="32" fillId="0" borderId="0" xfId="14" applyNumberFormat="1" applyFont="1" applyAlignment="1">
      <alignment vertical="center"/>
    </xf>
    <xf numFmtId="0" fontId="34" fillId="0" borderId="0" xfId="0" applyFont="1" applyAlignment="1">
      <alignment horizontal="left"/>
    </xf>
    <xf numFmtId="0" fontId="34" fillId="0" borderId="0" xfId="0" applyFont="1"/>
    <xf numFmtId="166" fontId="26" fillId="0" borderId="0" xfId="14" applyNumberFormat="1" applyFont="1"/>
    <xf numFmtId="3" fontId="14" fillId="0" borderId="6" xfId="3" applyNumberFormat="1" applyFont="1" applyBorder="1" applyAlignment="1">
      <alignment horizontal="center" vertical="center"/>
    </xf>
    <xf numFmtId="3" fontId="12" fillId="0" borderId="6" xfId="3" applyNumberFormat="1" applyFont="1" applyBorder="1"/>
    <xf numFmtId="3" fontId="13" fillId="0" borderId="6" xfId="3" applyNumberFormat="1" applyFont="1" applyBorder="1"/>
    <xf numFmtId="3" fontId="12" fillId="0" borderId="6" xfId="3" applyNumberFormat="1" applyFont="1" applyBorder="1" applyAlignment="1">
      <alignment vertical="center"/>
    </xf>
    <xf numFmtId="3" fontId="13" fillId="0" borderId="6" xfId="3" applyNumberFormat="1" applyFont="1" applyBorder="1" applyAlignment="1">
      <alignment vertical="center"/>
    </xf>
    <xf numFmtId="3" fontId="12" fillId="0" borderId="10" xfId="3" applyNumberFormat="1" applyFont="1" applyBorder="1" applyAlignment="1">
      <alignment vertical="center"/>
    </xf>
    <xf numFmtId="3" fontId="12" fillId="0" borderId="49" xfId="3" applyNumberFormat="1" applyFont="1" applyBorder="1"/>
    <xf numFmtId="3" fontId="12" fillId="0" borderId="6" xfId="3" applyNumberFormat="1" applyFont="1" applyBorder="1" applyAlignment="1">
      <alignment horizontal="right"/>
    </xf>
    <xf numFmtId="164" fontId="14" fillId="0" borderId="0" xfId="3" applyNumberFormat="1" applyFont="1" applyAlignment="1">
      <alignment horizontal="center" vertical="center"/>
    </xf>
    <xf numFmtId="164" fontId="14" fillId="0" borderId="1" xfId="3" applyNumberFormat="1" applyFont="1" applyBorder="1" applyAlignment="1">
      <alignment horizontal="center" vertical="center"/>
    </xf>
    <xf numFmtId="3" fontId="14" fillId="0" borderId="26" xfId="3" applyNumberFormat="1" applyFont="1" applyBorder="1" applyAlignment="1">
      <alignment horizontal="center" vertical="center"/>
    </xf>
    <xf numFmtId="3" fontId="11" fillId="0" borderId="66" xfId="3" applyNumberFormat="1" applyFont="1" applyBorder="1" applyAlignment="1">
      <alignment horizontal="center" vertical="center" wrapText="1"/>
    </xf>
    <xf numFmtId="166" fontId="10" fillId="0" borderId="0" xfId="14" applyNumberFormat="1" applyFont="1" applyAlignment="1">
      <alignment vertical="center"/>
    </xf>
    <xf numFmtId="166" fontId="11" fillId="0" borderId="0" xfId="14" applyNumberFormat="1" applyFont="1" applyAlignment="1">
      <alignment vertical="center"/>
    </xf>
    <xf numFmtId="166" fontId="14" fillId="0" borderId="0" xfId="14" applyNumberFormat="1" applyFont="1" applyAlignment="1">
      <alignment vertical="center"/>
    </xf>
    <xf numFmtId="166" fontId="12" fillId="0" borderId="0" xfId="14" applyNumberFormat="1" applyFont="1"/>
    <xf numFmtId="166" fontId="12" fillId="0" borderId="0" xfId="14" applyNumberFormat="1" applyFont="1" applyAlignment="1">
      <alignment vertical="top"/>
    </xf>
    <xf numFmtId="166" fontId="10" fillId="0" borderId="0" xfId="14" applyNumberFormat="1" applyFont="1"/>
    <xf numFmtId="166" fontId="10" fillId="3" borderId="0" xfId="0" applyNumberFormat="1" applyFont="1" applyFill="1"/>
    <xf numFmtId="9" fontId="0" fillId="0" borderId="0" xfId="0" applyNumberFormat="1"/>
    <xf numFmtId="0" fontId="18" fillId="2" borderId="61" xfId="15" applyFont="1" applyFill="1" applyBorder="1" applyAlignment="1">
      <alignment horizontal="right" vertical="center"/>
    </xf>
    <xf numFmtId="0" fontId="18" fillId="2" borderId="62" xfId="15" applyFont="1" applyFill="1" applyBorder="1" applyAlignment="1">
      <alignment horizontal="right" vertical="center"/>
    </xf>
    <xf numFmtId="0" fontId="17" fillId="0" borderId="0" xfId="15" applyFont="1" applyAlignment="1">
      <alignment horizontal="center" vertical="center"/>
    </xf>
    <xf numFmtId="0" fontId="19" fillId="0" borderId="0" xfId="15" applyFont="1" applyAlignment="1">
      <alignment horizontal="center" vertical="center"/>
    </xf>
    <xf numFmtId="0" fontId="18" fillId="0" borderId="0" xfId="15" applyFont="1" applyAlignment="1">
      <alignment horizontal="center" vertical="center" wrapText="1"/>
    </xf>
    <xf numFmtId="0" fontId="20" fillId="0" borderId="0" xfId="8" applyFont="1" applyAlignment="1">
      <alignment horizontal="center" vertical="center"/>
    </xf>
    <xf numFmtId="0" fontId="18" fillId="2" borderId="34" xfId="8" applyFont="1" applyFill="1" applyBorder="1" applyAlignment="1">
      <alignment horizontal="center" vertical="center"/>
    </xf>
    <xf numFmtId="0" fontId="18" fillId="0" borderId="59" xfId="15" applyFont="1" applyBorder="1" applyAlignment="1">
      <alignment horizontal="center" vertical="center"/>
    </xf>
    <xf numFmtId="0" fontId="18" fillId="0" borderId="60" xfId="15" applyFont="1" applyBorder="1" applyAlignment="1">
      <alignment horizontal="center" vertical="center"/>
    </xf>
    <xf numFmtId="0" fontId="18" fillId="0" borderId="59" xfId="15" applyFont="1" applyBorder="1" applyAlignment="1">
      <alignment horizontal="left" vertical="center"/>
    </xf>
    <xf numFmtId="0" fontId="18" fillId="0" borderId="60" xfId="15" applyFont="1" applyBorder="1" applyAlignment="1">
      <alignment horizontal="left" vertical="center"/>
    </xf>
    <xf numFmtId="0" fontId="18" fillId="0" borderId="58" xfId="15" applyFont="1" applyBorder="1" applyAlignment="1">
      <alignment horizontal="left" vertical="center"/>
    </xf>
    <xf numFmtId="3" fontId="11" fillId="0" borderId="66" xfId="3" applyNumberFormat="1" applyFont="1" applyBorder="1" applyAlignment="1">
      <alignment horizontal="center" vertical="center"/>
    </xf>
    <xf numFmtId="3" fontId="11" fillId="0" borderId="67" xfId="3" applyNumberFormat="1" applyFont="1" applyBorder="1" applyAlignment="1">
      <alignment horizontal="center" vertical="center"/>
    </xf>
    <xf numFmtId="0" fontId="12" fillId="0" borderId="0" xfId="3" applyFont="1" applyAlignment="1">
      <alignment horizontal="left" vertical="top" wrapText="1"/>
    </xf>
    <xf numFmtId="164" fontId="11" fillId="0" borderId="66" xfId="3" applyNumberFormat="1" applyFont="1" applyBorder="1" applyAlignment="1">
      <alignment horizontal="center" vertical="center"/>
    </xf>
    <xf numFmtId="3" fontId="11" fillId="0" borderId="75" xfId="3" applyNumberFormat="1" applyFont="1" applyBorder="1" applyAlignment="1">
      <alignment horizontal="center" vertical="center"/>
    </xf>
    <xf numFmtId="3" fontId="11" fillId="0" borderId="54" xfId="3" applyNumberFormat="1" applyFont="1" applyBorder="1" applyAlignment="1">
      <alignment horizontal="center" vertical="center"/>
    </xf>
    <xf numFmtId="3" fontId="11" fillId="0" borderId="70" xfId="3" applyNumberFormat="1" applyFont="1" applyBorder="1" applyAlignment="1">
      <alignment horizontal="center" vertical="center"/>
    </xf>
    <xf numFmtId="3" fontId="11" fillId="0" borderId="71" xfId="3" applyNumberFormat="1" applyFont="1" applyBorder="1" applyAlignment="1">
      <alignment horizontal="center" vertical="center"/>
    </xf>
    <xf numFmtId="3" fontId="11" fillId="0" borderId="72" xfId="3" applyNumberFormat="1" applyFont="1" applyBorder="1" applyAlignment="1">
      <alignment horizontal="center" vertical="center"/>
    </xf>
    <xf numFmtId="0" fontId="27" fillId="0" borderId="0" xfId="0" applyFont="1" applyAlignment="1">
      <alignment horizontal="center"/>
    </xf>
    <xf numFmtId="0" fontId="28" fillId="0" borderId="0" xfId="0" applyFont="1" applyAlignment="1">
      <alignment horizontal="center" vertical="center" wrapText="1"/>
    </xf>
    <xf numFmtId="0" fontId="30" fillId="0" borderId="0" xfId="0" applyFont="1" applyAlignment="1">
      <alignment horizontal="left"/>
    </xf>
  </cellXfs>
  <cellStyles count="16">
    <cellStyle name="Comma" xfId="14"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front page" xfId="15" xr:uid="{EF258954-B4D2-4EF8-A802-05A81ED34AB2}"/>
    <cellStyle name="Percent" xfId="10" builtinId="5"/>
    <cellStyle name="Percent 2" xfId="5" xr:uid="{00000000-0005-0000-0000-00000C000000}"/>
    <cellStyle name="Percent 3" xfId="13" xr:uid="{00000000-0005-0000-0000-00000D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581025</xdr:colOff>
      <xdr:row>0</xdr:row>
      <xdr:rowOff>0</xdr:rowOff>
    </xdr:from>
    <xdr:to>
      <xdr:col>20</xdr:col>
      <xdr:colOff>162913</xdr:colOff>
      <xdr:row>30</xdr:row>
      <xdr:rowOff>10393</xdr:rowOff>
    </xdr:to>
    <xdr:pic>
      <xdr:nvPicPr>
        <xdr:cNvPr id="2" name="Picture 1">
          <a:extLst>
            <a:ext uri="{FF2B5EF4-FFF2-40B4-BE49-F238E27FC236}">
              <a16:creationId xmlns:a16="http://schemas.microsoft.com/office/drawing/2014/main" id="{EAED3C29-187D-8FB5-4449-9CF3F9659920}"/>
            </a:ext>
          </a:extLst>
        </xdr:cNvPr>
        <xdr:cNvPicPr>
          <a:picLocks noChangeAspect="1"/>
        </xdr:cNvPicPr>
      </xdr:nvPicPr>
      <xdr:blipFill>
        <a:blip xmlns:r="http://schemas.openxmlformats.org/officeDocument/2006/relationships" r:embed="rId1"/>
        <a:stretch>
          <a:fillRect/>
        </a:stretch>
      </xdr:blipFill>
      <xdr:spPr>
        <a:xfrm>
          <a:off x="12115800" y="0"/>
          <a:ext cx="5877913" cy="6220693"/>
        </a:xfrm>
        <a:prstGeom prst="rect">
          <a:avLst/>
        </a:prstGeom>
      </xdr:spPr>
    </xdr:pic>
    <xdr:clientData/>
  </xdr:twoCellAnchor>
  <xdr:twoCellAnchor editAs="oneCell">
    <xdr:from>
      <xdr:col>7</xdr:col>
      <xdr:colOff>485775</xdr:colOff>
      <xdr:row>6</xdr:row>
      <xdr:rowOff>142875</xdr:rowOff>
    </xdr:from>
    <xdr:to>
      <xdr:col>14</xdr:col>
      <xdr:colOff>381000</xdr:colOff>
      <xdr:row>45</xdr:row>
      <xdr:rowOff>134427</xdr:rowOff>
    </xdr:to>
    <xdr:pic>
      <xdr:nvPicPr>
        <xdr:cNvPr id="4" name="Picture 3">
          <a:extLst>
            <a:ext uri="{FF2B5EF4-FFF2-40B4-BE49-F238E27FC236}">
              <a16:creationId xmlns:a16="http://schemas.microsoft.com/office/drawing/2014/main" id="{7DCA0618-ED0B-BE24-EF18-171819787ADE}"/>
            </a:ext>
          </a:extLst>
        </xdr:cNvPr>
        <xdr:cNvPicPr>
          <a:picLocks noChangeAspect="1"/>
        </xdr:cNvPicPr>
      </xdr:nvPicPr>
      <xdr:blipFill>
        <a:blip xmlns:r="http://schemas.openxmlformats.org/officeDocument/2006/relationships" r:embed="rId2"/>
        <a:stretch>
          <a:fillRect/>
        </a:stretch>
      </xdr:blipFill>
      <xdr:spPr>
        <a:xfrm>
          <a:off x="8229600" y="1343025"/>
          <a:ext cx="5057775" cy="7716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64134</xdr:colOff>
      <xdr:row>36</xdr:row>
      <xdr:rowOff>26670</xdr:rowOff>
    </xdr:from>
    <xdr:to>
      <xdr:col>1</xdr:col>
      <xdr:colOff>419099</xdr:colOff>
      <xdr:row>38</xdr:row>
      <xdr:rowOff>152400</xdr:rowOff>
    </xdr:to>
    <xdr:pic>
      <xdr:nvPicPr>
        <xdr:cNvPr id="3" name="Picture 2">
          <a:extLst>
            <a:ext uri="{FF2B5EF4-FFF2-40B4-BE49-F238E27FC236}">
              <a16:creationId xmlns:a16="http://schemas.microsoft.com/office/drawing/2014/main" id="{CF87BAB0-978F-4277-96FB-8EE636040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34" y="8884920"/>
          <a:ext cx="640715" cy="468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6A87-0299-43B3-BD32-1871B856B448}">
  <dimension ref="A1:P42"/>
  <sheetViews>
    <sheetView tabSelected="1" topLeftCell="A9" workbookViewId="0">
      <selection activeCell="G27" sqref="G27"/>
    </sheetView>
  </sheetViews>
  <sheetFormatPr defaultRowHeight="14.25" x14ac:dyDescent="0.2"/>
  <cols>
    <col min="1" max="1" width="9.25" customWidth="1"/>
    <col min="2" max="2" width="33.875" customWidth="1"/>
    <col min="3" max="3" width="5.625" customWidth="1"/>
    <col min="4" max="4" width="6.25" customWidth="1"/>
    <col min="5" max="5" width="20.375" customWidth="1"/>
    <col min="6" max="6" width="12.5" bestFit="1" customWidth="1"/>
    <col min="7" max="7" width="13.75" bestFit="1" customWidth="1"/>
    <col min="9" max="9" width="13.75" bestFit="1" customWidth="1"/>
    <col min="15" max="15" width="13.75" customWidth="1"/>
    <col min="16" max="16" width="13.75" bestFit="1" customWidth="1"/>
    <col min="17" max="17" width="10.125" customWidth="1"/>
  </cols>
  <sheetData>
    <row r="1" spans="1:9" x14ac:dyDescent="0.2">
      <c r="E1" s="189">
        <v>45045</v>
      </c>
    </row>
    <row r="2" spans="1:9" x14ac:dyDescent="0.2">
      <c r="E2" s="189"/>
    </row>
    <row r="3" spans="1:9" x14ac:dyDescent="0.2">
      <c r="E3" s="189"/>
    </row>
    <row r="4" spans="1:9" ht="18" x14ac:dyDescent="0.2">
      <c r="A4" s="326" t="s">
        <v>94</v>
      </c>
      <c r="B4" s="326"/>
      <c r="C4" s="326"/>
      <c r="D4" s="326"/>
      <c r="E4" s="326"/>
      <c r="F4" s="174"/>
      <c r="G4" s="174"/>
      <c r="H4" s="174"/>
    </row>
    <row r="5" spans="1:9" ht="18" x14ac:dyDescent="0.2">
      <c r="A5" s="175"/>
      <c r="B5" s="175"/>
      <c r="C5" s="175"/>
      <c r="D5" s="175"/>
      <c r="E5" s="175"/>
      <c r="F5" s="174"/>
      <c r="G5" s="174"/>
      <c r="H5" s="174"/>
    </row>
    <row r="6" spans="1:9" ht="15.75" x14ac:dyDescent="0.2">
      <c r="A6" s="327" t="s">
        <v>95</v>
      </c>
      <c r="B6" s="327"/>
      <c r="C6" s="327"/>
      <c r="D6" s="327"/>
      <c r="E6" s="327"/>
      <c r="F6" s="174"/>
      <c r="G6" s="174"/>
      <c r="H6" s="174"/>
    </row>
    <row r="7" spans="1:9" ht="15.75" x14ac:dyDescent="0.2">
      <c r="A7" s="328"/>
      <c r="B7" s="328"/>
      <c r="C7" s="328"/>
      <c r="D7" s="328"/>
      <c r="E7" s="328"/>
    </row>
    <row r="8" spans="1:9" ht="15.75" x14ac:dyDescent="0.2">
      <c r="A8" s="329" t="s">
        <v>142</v>
      </c>
      <c r="B8" s="329"/>
      <c r="C8" s="329"/>
      <c r="D8" s="329"/>
      <c r="E8" s="329"/>
    </row>
    <row r="9" spans="1:9" ht="15.75" thickBot="1" x14ac:dyDescent="0.25">
      <c r="A9" s="176"/>
      <c r="B9" s="177"/>
      <c r="C9" s="178"/>
      <c r="D9" s="178"/>
      <c r="E9" s="178"/>
    </row>
    <row r="10" spans="1:9" ht="32.25" thickBot="1" x14ac:dyDescent="0.25">
      <c r="A10" s="179" t="s">
        <v>88</v>
      </c>
      <c r="B10" s="330" t="s">
        <v>0</v>
      </c>
      <c r="C10" s="330"/>
      <c r="D10" s="180"/>
      <c r="E10" s="181" t="s">
        <v>89</v>
      </c>
    </row>
    <row r="11" spans="1:9" ht="15.75" x14ac:dyDescent="0.2">
      <c r="A11" s="182"/>
      <c r="B11" s="331"/>
      <c r="C11" s="332"/>
      <c r="D11" s="182"/>
      <c r="E11" s="183"/>
    </row>
    <row r="12" spans="1:9" ht="15.75" x14ac:dyDescent="0.2">
      <c r="A12" s="182">
        <v>1</v>
      </c>
      <c r="B12" s="333" t="s">
        <v>90</v>
      </c>
      <c r="C12" s="334"/>
      <c r="D12" s="182" t="s">
        <v>91</v>
      </c>
      <c r="E12" s="183">
        <f>HVAC!L78</f>
        <v>0</v>
      </c>
    </row>
    <row r="13" spans="1:9" ht="15.75" x14ac:dyDescent="0.2">
      <c r="A13" s="182"/>
      <c r="B13" s="333"/>
      <c r="C13" s="334"/>
      <c r="D13" s="182"/>
      <c r="E13" s="183"/>
    </row>
    <row r="14" spans="1:9" ht="15.75" x14ac:dyDescent="0.2">
      <c r="A14" s="182">
        <v>2</v>
      </c>
      <c r="B14" s="333" t="s">
        <v>92</v>
      </c>
      <c r="C14" s="334"/>
      <c r="D14" s="182" t="s">
        <v>91</v>
      </c>
      <c r="E14" s="184">
        <f>Fire!L38</f>
        <v>1753920</v>
      </c>
      <c r="I14" s="187"/>
    </row>
    <row r="15" spans="1:9" ht="15.75" x14ac:dyDescent="0.2">
      <c r="A15" s="182"/>
      <c r="B15" s="258"/>
      <c r="C15" s="259"/>
      <c r="D15" s="182"/>
      <c r="E15" s="184"/>
      <c r="I15" s="187"/>
    </row>
    <row r="16" spans="1:9" ht="25.5" customHeight="1" x14ac:dyDescent="0.2">
      <c r="A16" s="182">
        <v>3</v>
      </c>
      <c r="B16" s="333" t="s">
        <v>139</v>
      </c>
      <c r="C16" s="334"/>
      <c r="D16" s="182" t="s">
        <v>91</v>
      </c>
      <c r="E16" s="184"/>
      <c r="I16" s="187"/>
    </row>
    <row r="17" spans="1:7" ht="16.5" thickBot="1" x14ac:dyDescent="0.25">
      <c r="A17" s="182"/>
      <c r="B17" s="335"/>
      <c r="C17" s="335"/>
      <c r="D17" s="182"/>
      <c r="E17" s="183"/>
    </row>
    <row r="18" spans="1:7" ht="23.25" customHeight="1" thickBot="1" x14ac:dyDescent="0.25">
      <c r="A18" s="185"/>
      <c r="B18" s="324" t="s">
        <v>93</v>
      </c>
      <c r="C18" s="325"/>
      <c r="D18" s="186"/>
      <c r="E18" s="188">
        <f>SUM(E11:E17)</f>
        <v>1753920</v>
      </c>
    </row>
    <row r="19" spans="1:7" x14ac:dyDescent="0.2">
      <c r="E19" s="187"/>
    </row>
    <row r="20" spans="1:7" x14ac:dyDescent="0.2">
      <c r="B20" t="s">
        <v>144</v>
      </c>
      <c r="D20" s="323">
        <v>0.05</v>
      </c>
      <c r="E20" s="187">
        <f>E18/105%</f>
        <v>1670400</v>
      </c>
      <c r="G20" s="187"/>
    </row>
    <row r="21" spans="1:7" x14ac:dyDescent="0.2">
      <c r="E21" s="187"/>
      <c r="F21" s="291"/>
    </row>
    <row r="22" spans="1:7" x14ac:dyDescent="0.2">
      <c r="B22" t="s">
        <v>145</v>
      </c>
      <c r="D22" s="323">
        <v>0.5</v>
      </c>
      <c r="E22" s="291">
        <f>E20*50%</f>
        <v>835200</v>
      </c>
      <c r="G22" s="201"/>
    </row>
    <row r="23" spans="1:7" x14ac:dyDescent="0.2">
      <c r="E23" s="291">
        <f>E22*5%</f>
        <v>41760</v>
      </c>
    </row>
    <row r="24" spans="1:7" x14ac:dyDescent="0.2">
      <c r="E24" s="291">
        <f>E22-E23</f>
        <v>793440</v>
      </c>
    </row>
    <row r="26" spans="1:7" x14ac:dyDescent="0.2">
      <c r="E26" s="291"/>
    </row>
    <row r="37" spans="15:16" x14ac:dyDescent="0.2">
      <c r="O37" t="s">
        <v>146</v>
      </c>
      <c r="P37" s="187">
        <v>1437135</v>
      </c>
    </row>
    <row r="38" spans="15:16" x14ac:dyDescent="0.2">
      <c r="O38" t="s">
        <v>147</v>
      </c>
      <c r="P38" s="187">
        <v>220000</v>
      </c>
    </row>
    <row r="39" spans="15:16" x14ac:dyDescent="0.2">
      <c r="O39" t="s">
        <v>148</v>
      </c>
      <c r="P39" s="187">
        <f>P37-P38</f>
        <v>1217135</v>
      </c>
    </row>
    <row r="40" spans="15:16" x14ac:dyDescent="0.2">
      <c r="O40" t="s">
        <v>149</v>
      </c>
      <c r="P40" s="187">
        <v>200000</v>
      </c>
    </row>
    <row r="41" spans="15:16" x14ac:dyDescent="0.2">
      <c r="O41" t="s">
        <v>150</v>
      </c>
      <c r="P41" s="187">
        <v>500000</v>
      </c>
    </row>
    <row r="42" spans="15:16" x14ac:dyDescent="0.2">
      <c r="O42" t="s">
        <v>151</v>
      </c>
      <c r="P42" s="291">
        <f>P39-P40-P41</f>
        <v>517135</v>
      </c>
    </row>
  </sheetData>
  <mergeCells count="12">
    <mergeCell ref="B18:C18"/>
    <mergeCell ref="A4:E4"/>
    <mergeCell ref="A6:E6"/>
    <mergeCell ref="A7:E7"/>
    <mergeCell ref="A8:E8"/>
    <mergeCell ref="B10:C10"/>
    <mergeCell ref="B11:C11"/>
    <mergeCell ref="B12:C12"/>
    <mergeCell ref="B13:C13"/>
    <mergeCell ref="B14:C14"/>
    <mergeCell ref="B17:C17"/>
    <mergeCell ref="B16:C16"/>
  </mergeCells>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
  <sheetViews>
    <sheetView showGridLines="0" view="pageBreakPreview" zoomScaleNormal="100" zoomScaleSheetLayoutView="100" workbookViewId="0">
      <pane ySplit="11" topLeftCell="A36" activePane="bottomLeft" state="frozen"/>
      <selection activeCell="I16" sqref="I16"/>
      <selection pane="bottomLeft" activeCell="N38" sqref="N38"/>
    </sheetView>
  </sheetViews>
  <sheetFormatPr defaultColWidth="9" defaultRowHeight="15" x14ac:dyDescent="0.25"/>
  <cols>
    <col min="1" max="1" width="4.625" style="156" customWidth="1"/>
    <col min="2" max="2" width="4.625" style="157" customWidth="1"/>
    <col min="3" max="3" width="46.125" style="158" customWidth="1"/>
    <col min="4" max="4" width="6.375" style="156" customWidth="1"/>
    <col min="5" max="5" width="7.875" style="159" customWidth="1"/>
    <col min="6" max="6" width="8" style="160" bestFit="1" customWidth="1"/>
    <col min="7" max="7" width="7.5" style="160" bestFit="1" customWidth="1"/>
    <col min="8" max="8" width="7.625" style="160" customWidth="1"/>
    <col min="9" max="9" width="10.625" style="160" customWidth="1"/>
    <col min="10" max="10" width="8" style="160" customWidth="1"/>
    <col min="11" max="11" width="10.625" style="160" customWidth="1"/>
    <col min="12" max="12" width="15.625" style="160" customWidth="1"/>
    <col min="13" max="14" width="9.625" style="321" bestFit="1" customWidth="1"/>
    <col min="15" max="18" width="9" style="321"/>
    <col min="19" max="16384" width="9" style="158"/>
  </cols>
  <sheetData>
    <row r="1" spans="1:18" s="7" customFormat="1" ht="18" customHeight="1" x14ac:dyDescent="0.2">
      <c r="A1" s="1" t="s">
        <v>81</v>
      </c>
      <c r="B1" s="1"/>
      <c r="C1" s="2"/>
      <c r="D1" s="3"/>
      <c r="E1" s="4"/>
      <c r="F1" s="5"/>
      <c r="G1" s="5"/>
      <c r="H1" s="5"/>
      <c r="I1" s="5"/>
      <c r="J1" s="5"/>
      <c r="K1" s="5"/>
      <c r="L1" s="6"/>
      <c r="M1" s="254"/>
      <c r="N1" s="254"/>
      <c r="O1" s="254"/>
      <c r="P1" s="254"/>
      <c r="Q1" s="254"/>
      <c r="R1" s="254"/>
    </row>
    <row r="2" spans="1:18" s="7" customFormat="1" ht="18" customHeight="1" x14ac:dyDescent="0.2">
      <c r="A2" s="8" t="s">
        <v>42</v>
      </c>
      <c r="B2" s="8"/>
      <c r="C2" s="2"/>
      <c r="D2" s="3"/>
      <c r="E2" s="4"/>
      <c r="F2" s="5"/>
      <c r="G2" s="9"/>
      <c r="H2" s="9"/>
      <c r="I2" s="9"/>
      <c r="J2" s="9"/>
      <c r="K2" s="9"/>
      <c r="L2" s="10"/>
      <c r="M2" s="254"/>
      <c r="N2" s="254"/>
      <c r="O2" s="254"/>
      <c r="P2" s="254"/>
      <c r="Q2" s="254"/>
      <c r="R2" s="254"/>
    </row>
    <row r="3" spans="1:18" s="9" customFormat="1" ht="7.5" customHeight="1" x14ac:dyDescent="0.2">
      <c r="A3" s="8"/>
      <c r="B3" s="8"/>
      <c r="C3" s="2"/>
      <c r="D3" s="3"/>
      <c r="E3" s="4"/>
      <c r="F3" s="5"/>
      <c r="G3" s="5"/>
      <c r="H3" s="5"/>
      <c r="I3" s="5"/>
      <c r="J3" s="5"/>
      <c r="K3" s="5"/>
      <c r="L3" s="5"/>
      <c r="M3" s="316"/>
      <c r="N3" s="316"/>
      <c r="O3" s="316"/>
      <c r="P3" s="316"/>
      <c r="Q3" s="316"/>
      <c r="R3" s="316"/>
    </row>
    <row r="4" spans="1:18" s="9" customFormat="1" ht="18" customHeight="1" x14ac:dyDescent="0.2">
      <c r="A4" s="1" t="s">
        <v>48</v>
      </c>
      <c r="B4" s="8"/>
      <c r="D4" s="3"/>
      <c r="E4" s="4"/>
      <c r="F4" s="5"/>
      <c r="G4" s="5"/>
      <c r="H4" s="5"/>
      <c r="I4" s="5"/>
      <c r="J4" s="5"/>
      <c r="K4" s="5"/>
      <c r="L4" s="11" t="s">
        <v>80</v>
      </c>
      <c r="M4" s="316"/>
      <c r="N4" s="316"/>
      <c r="O4" s="316"/>
      <c r="P4" s="316"/>
      <c r="Q4" s="316"/>
      <c r="R4" s="316"/>
    </row>
    <row r="5" spans="1:18" s="9" customFormat="1" ht="17.25" customHeight="1" x14ac:dyDescent="0.2">
      <c r="A5" s="8" t="s">
        <v>49</v>
      </c>
      <c r="B5" s="8"/>
      <c r="D5" s="3"/>
      <c r="E5" s="4"/>
      <c r="F5" s="5"/>
      <c r="G5" s="5"/>
      <c r="H5" s="5"/>
      <c r="I5" s="5"/>
      <c r="J5" s="5"/>
      <c r="K5" s="5"/>
      <c r="L5" s="11" t="s">
        <v>143</v>
      </c>
      <c r="M5" s="316"/>
      <c r="N5" s="316"/>
      <c r="O5" s="316"/>
      <c r="P5" s="316"/>
      <c r="Q5" s="316"/>
      <c r="R5" s="316"/>
    </row>
    <row r="6" spans="1:18" s="9" customFormat="1" ht="12" customHeight="1" x14ac:dyDescent="0.25">
      <c r="A6" s="8"/>
      <c r="B6" s="8"/>
      <c r="D6" s="3"/>
      <c r="E6" s="4"/>
      <c r="F6" s="5"/>
      <c r="G6" s="5"/>
      <c r="H6" s="5"/>
      <c r="I6" s="5"/>
      <c r="J6" s="5"/>
      <c r="K6" s="5"/>
      <c r="L6" s="12"/>
      <c r="M6" s="316"/>
      <c r="N6" s="316"/>
      <c r="O6" s="316"/>
      <c r="P6" s="316"/>
      <c r="Q6" s="316"/>
      <c r="R6" s="316"/>
    </row>
    <row r="7" spans="1:18" s="9" customFormat="1" ht="18" hidden="1" customHeight="1" thickBot="1" x14ac:dyDescent="0.3">
      <c r="A7" s="8"/>
      <c r="B7" s="8"/>
      <c r="D7" s="3"/>
      <c r="E7" s="4"/>
      <c r="F7" s="5"/>
      <c r="G7" s="5"/>
      <c r="H7" s="5"/>
      <c r="I7" s="5"/>
      <c r="J7" s="5"/>
      <c r="K7" s="5"/>
      <c r="L7" s="12"/>
      <c r="M7" s="316"/>
      <c r="N7" s="316"/>
      <c r="O7" s="316"/>
      <c r="P7" s="316"/>
      <c r="Q7" s="316"/>
      <c r="R7" s="316"/>
    </row>
    <row r="8" spans="1:18" s="7" customFormat="1" ht="18" hidden="1" customHeight="1" thickBot="1" x14ac:dyDescent="0.25">
      <c r="A8" s="13"/>
      <c r="B8" s="13"/>
      <c r="D8" s="14"/>
      <c r="E8" s="15"/>
      <c r="F8" s="337" t="s">
        <v>47</v>
      </c>
      <c r="G8" s="337"/>
      <c r="H8" s="337"/>
      <c r="I8" s="337"/>
      <c r="J8" s="337"/>
      <c r="K8" s="337"/>
      <c r="L8" s="337"/>
      <c r="M8" s="254"/>
      <c r="N8" s="254"/>
      <c r="O8" s="254"/>
      <c r="P8" s="254"/>
      <c r="Q8" s="254"/>
      <c r="R8" s="254"/>
    </row>
    <row r="9" spans="1:18" s="16" customFormat="1" ht="18" customHeight="1" x14ac:dyDescent="0.2">
      <c r="A9" s="339" t="s">
        <v>122</v>
      </c>
      <c r="B9" s="339"/>
      <c r="C9" s="339"/>
      <c r="D9" s="339"/>
      <c r="E9" s="339"/>
      <c r="F9" s="339"/>
      <c r="G9" s="339"/>
      <c r="H9" s="336" t="s">
        <v>123</v>
      </c>
      <c r="I9" s="336"/>
      <c r="J9" s="336"/>
      <c r="K9" s="336"/>
      <c r="L9" s="336"/>
      <c r="M9" s="317"/>
      <c r="N9" s="317"/>
      <c r="O9" s="317"/>
      <c r="P9" s="317"/>
      <c r="Q9" s="317"/>
      <c r="R9" s="317"/>
    </row>
    <row r="10" spans="1:18" s="16" customFormat="1" ht="18" customHeight="1" x14ac:dyDescent="0.2">
      <c r="A10" s="339" t="s">
        <v>79</v>
      </c>
      <c r="B10" s="339"/>
      <c r="C10" s="339" t="s">
        <v>0</v>
      </c>
      <c r="D10" s="339" t="s">
        <v>1</v>
      </c>
      <c r="E10" s="336" t="s">
        <v>2</v>
      </c>
      <c r="F10" s="272" t="s">
        <v>6</v>
      </c>
      <c r="G10" s="272" t="s">
        <v>7</v>
      </c>
      <c r="H10" s="336" t="s">
        <v>6</v>
      </c>
      <c r="I10" s="336"/>
      <c r="J10" s="336" t="s">
        <v>7</v>
      </c>
      <c r="K10" s="336"/>
      <c r="L10" s="336" t="s">
        <v>125</v>
      </c>
      <c r="M10" s="317"/>
      <c r="N10" s="317"/>
      <c r="O10" s="317"/>
      <c r="P10" s="317"/>
      <c r="Q10" s="317"/>
      <c r="R10" s="317"/>
    </row>
    <row r="11" spans="1:18" s="16" customFormat="1" ht="25.5" x14ac:dyDescent="0.2">
      <c r="A11" s="339"/>
      <c r="B11" s="339"/>
      <c r="C11" s="339"/>
      <c r="D11" s="339"/>
      <c r="E11" s="336"/>
      <c r="F11" s="272" t="s">
        <v>3</v>
      </c>
      <c r="G11" s="272" t="s">
        <v>3</v>
      </c>
      <c r="H11" s="315" t="s">
        <v>124</v>
      </c>
      <c r="I11" s="272" t="s">
        <v>10</v>
      </c>
      <c r="J11" s="315" t="s">
        <v>124</v>
      </c>
      <c r="K11" s="272" t="s">
        <v>10</v>
      </c>
      <c r="L11" s="336"/>
      <c r="M11" s="317"/>
      <c r="N11" s="317"/>
      <c r="O11" s="317"/>
      <c r="P11" s="317"/>
      <c r="Q11" s="317"/>
      <c r="R11" s="317"/>
    </row>
    <row r="12" spans="1:18" s="20" customFormat="1" ht="8.25" customHeight="1" x14ac:dyDescent="0.2">
      <c r="A12" s="17"/>
      <c r="B12" s="312"/>
      <c r="C12" s="313"/>
      <c r="D12" s="313"/>
      <c r="E12" s="304"/>
      <c r="F12" s="314"/>
      <c r="G12" s="18"/>
      <c r="H12" s="304"/>
      <c r="I12" s="304"/>
      <c r="J12" s="304"/>
      <c r="K12" s="304"/>
      <c r="L12" s="19"/>
      <c r="M12" s="318"/>
      <c r="N12" s="318"/>
      <c r="O12" s="318"/>
      <c r="P12" s="318"/>
      <c r="Q12" s="318"/>
      <c r="R12" s="318"/>
    </row>
    <row r="13" spans="1:18" s="29" customFormat="1" ht="25.5" x14ac:dyDescent="0.2">
      <c r="A13" s="21"/>
      <c r="B13" s="22"/>
      <c r="C13" s="23" t="s">
        <v>43</v>
      </c>
      <c r="D13" s="24"/>
      <c r="E13" s="25"/>
      <c r="F13" s="26"/>
      <c r="G13" s="27"/>
      <c r="H13" s="305"/>
      <c r="I13" s="305"/>
      <c r="J13" s="305"/>
      <c r="K13" s="305"/>
      <c r="L13" s="28"/>
      <c r="M13" s="319"/>
      <c r="N13" s="319"/>
      <c r="O13" s="319"/>
      <c r="P13" s="319"/>
      <c r="Q13" s="319"/>
      <c r="R13" s="319"/>
    </row>
    <row r="14" spans="1:18" s="29" customFormat="1" ht="127.5" x14ac:dyDescent="0.2">
      <c r="A14" s="30">
        <v>1</v>
      </c>
      <c r="B14" s="31"/>
      <c r="C14" s="32" t="s">
        <v>82</v>
      </c>
      <c r="D14" s="24"/>
      <c r="E14" s="25"/>
      <c r="F14" s="33"/>
      <c r="G14" s="34"/>
      <c r="H14" s="306"/>
      <c r="I14" s="306"/>
      <c r="J14" s="306"/>
      <c r="K14" s="306"/>
      <c r="L14" s="28"/>
      <c r="M14" s="319"/>
      <c r="N14" s="319"/>
      <c r="O14" s="319"/>
      <c r="P14" s="319"/>
      <c r="Q14" s="319"/>
      <c r="R14" s="319"/>
    </row>
    <row r="15" spans="1:18" s="7" customFormat="1" ht="25.5" x14ac:dyDescent="0.2">
      <c r="A15" s="35"/>
      <c r="B15" s="36">
        <f>A14+0.1</f>
        <v>1.1000000000000001</v>
      </c>
      <c r="C15" s="37" t="s">
        <v>69</v>
      </c>
      <c r="D15" s="38" t="s">
        <v>9</v>
      </c>
      <c r="E15" s="39">
        <v>0</v>
      </c>
      <c r="F15" s="161"/>
      <c r="G15" s="162"/>
      <c r="H15" s="220"/>
      <c r="I15" s="220">
        <f>H15*F15</f>
        <v>0</v>
      </c>
      <c r="J15" s="220">
        <v>0</v>
      </c>
      <c r="K15" s="220">
        <f>J15*G15</f>
        <v>0</v>
      </c>
      <c r="L15" s="221">
        <f>K15+I15</f>
        <v>0</v>
      </c>
      <c r="M15" s="254"/>
      <c r="N15" s="254"/>
      <c r="O15" s="254"/>
      <c r="P15" s="254"/>
      <c r="Q15" s="254"/>
      <c r="R15" s="254"/>
    </row>
    <row r="16" spans="1:18" s="7" customFormat="1" ht="25.5" x14ac:dyDescent="0.2">
      <c r="A16" s="35"/>
      <c r="B16" s="36">
        <f t="shared" ref="B16" si="0">B15+0.1</f>
        <v>1.2000000000000002</v>
      </c>
      <c r="C16" s="37" t="s">
        <v>70</v>
      </c>
      <c r="D16" s="40" t="s">
        <v>9</v>
      </c>
      <c r="E16" s="41">
        <v>0</v>
      </c>
      <c r="F16" s="161"/>
      <c r="G16" s="162"/>
      <c r="H16" s="220"/>
      <c r="I16" s="220">
        <f>H16*F16</f>
        <v>0</v>
      </c>
      <c r="J16" s="220">
        <v>0</v>
      </c>
      <c r="K16" s="220">
        <f>J16*G16</f>
        <v>0</v>
      </c>
      <c r="L16" s="221">
        <f>K16+I16</f>
        <v>0</v>
      </c>
      <c r="M16" s="254"/>
      <c r="N16" s="254"/>
      <c r="O16" s="254"/>
      <c r="P16" s="254"/>
      <c r="Q16" s="254"/>
      <c r="R16" s="254"/>
    </row>
    <row r="17" spans="1:18" s="29" customFormat="1" ht="89.25" x14ac:dyDescent="0.2">
      <c r="A17" s="30">
        <f>A14+1</f>
        <v>2</v>
      </c>
      <c r="B17" s="31"/>
      <c r="C17" s="32" t="s">
        <v>83</v>
      </c>
      <c r="D17" s="24"/>
      <c r="E17" s="25"/>
      <c r="F17" s="33"/>
      <c r="G17" s="34"/>
      <c r="H17" s="306"/>
      <c r="I17" s="306"/>
      <c r="J17" s="306"/>
      <c r="K17" s="306"/>
      <c r="L17" s="28"/>
      <c r="M17" s="319"/>
      <c r="N17" s="319"/>
      <c r="O17" s="319"/>
      <c r="P17" s="319"/>
      <c r="Q17" s="319"/>
      <c r="R17" s="319"/>
    </row>
    <row r="18" spans="1:18" s="7" customFormat="1" ht="24" customHeight="1" x14ac:dyDescent="0.2">
      <c r="A18" s="35"/>
      <c r="B18" s="42">
        <f>A17+0.1</f>
        <v>2.1</v>
      </c>
      <c r="C18" s="37" t="s">
        <v>61</v>
      </c>
      <c r="D18" s="38" t="s">
        <v>5</v>
      </c>
      <c r="E18" s="39">
        <v>2</v>
      </c>
      <c r="F18" s="161">
        <v>5250</v>
      </c>
      <c r="G18" s="162">
        <v>5250</v>
      </c>
      <c r="H18" s="220"/>
      <c r="I18" s="220">
        <f t="shared" ref="I18:I25" si="1">H18*F18</f>
        <v>0</v>
      </c>
      <c r="J18" s="220">
        <v>0</v>
      </c>
      <c r="K18" s="220">
        <f t="shared" ref="K18:K25" si="2">J18*G18</f>
        <v>0</v>
      </c>
      <c r="L18" s="221">
        <f t="shared" ref="L18:L25" si="3">K18+I18</f>
        <v>0</v>
      </c>
      <c r="M18" s="254"/>
      <c r="N18" s="254"/>
      <c r="O18" s="254"/>
      <c r="P18" s="254"/>
      <c r="Q18" s="254"/>
      <c r="R18" s="254"/>
    </row>
    <row r="19" spans="1:18" s="7" customFormat="1" ht="24" customHeight="1" x14ac:dyDescent="0.2">
      <c r="A19" s="35"/>
      <c r="B19" s="42">
        <f t="shared" ref="B19:B25" si="4">B18+0.1</f>
        <v>2.2000000000000002</v>
      </c>
      <c r="C19" s="37" t="s">
        <v>62</v>
      </c>
      <c r="D19" s="38" t="s">
        <v>5</v>
      </c>
      <c r="E19" s="41">
        <v>2</v>
      </c>
      <c r="F19" s="161">
        <v>5250</v>
      </c>
      <c r="G19" s="162">
        <v>5250</v>
      </c>
      <c r="H19" s="220"/>
      <c r="I19" s="220">
        <f t="shared" si="1"/>
        <v>0</v>
      </c>
      <c r="J19" s="220">
        <v>0</v>
      </c>
      <c r="K19" s="220">
        <f t="shared" si="2"/>
        <v>0</v>
      </c>
      <c r="L19" s="221">
        <f t="shared" si="3"/>
        <v>0</v>
      </c>
      <c r="M19" s="254"/>
      <c r="N19" s="254"/>
      <c r="O19" s="254"/>
      <c r="P19" s="254"/>
      <c r="Q19" s="254"/>
      <c r="R19" s="254"/>
    </row>
    <row r="20" spans="1:18" s="7" customFormat="1" ht="24" customHeight="1" x14ac:dyDescent="0.2">
      <c r="A20" s="35"/>
      <c r="B20" s="42">
        <f t="shared" si="4"/>
        <v>2.3000000000000003</v>
      </c>
      <c r="C20" s="43" t="s">
        <v>68</v>
      </c>
      <c r="D20" s="38" t="s">
        <v>11</v>
      </c>
      <c r="E20" s="41">
        <v>1</v>
      </c>
      <c r="F20" s="161">
        <v>7350</v>
      </c>
      <c r="G20" s="162">
        <v>6300</v>
      </c>
      <c r="H20" s="220"/>
      <c r="I20" s="220">
        <f t="shared" si="1"/>
        <v>0</v>
      </c>
      <c r="J20" s="220">
        <v>0</v>
      </c>
      <c r="K20" s="220">
        <f t="shared" si="2"/>
        <v>0</v>
      </c>
      <c r="L20" s="221">
        <f t="shared" si="3"/>
        <v>0</v>
      </c>
      <c r="M20" s="254"/>
      <c r="N20" s="254"/>
      <c r="O20" s="254"/>
      <c r="P20" s="254"/>
      <c r="Q20" s="254"/>
      <c r="R20" s="254"/>
    </row>
    <row r="21" spans="1:18" s="7" customFormat="1" ht="24" customHeight="1" x14ac:dyDescent="0.2">
      <c r="A21" s="35"/>
      <c r="B21" s="42">
        <f>B20+0.1</f>
        <v>2.4000000000000004</v>
      </c>
      <c r="C21" s="43" t="s">
        <v>63</v>
      </c>
      <c r="D21" s="38" t="s">
        <v>5</v>
      </c>
      <c r="E21" s="41">
        <v>2</v>
      </c>
      <c r="F21" s="161">
        <v>9450</v>
      </c>
      <c r="G21" s="162">
        <v>8400</v>
      </c>
      <c r="H21" s="220"/>
      <c r="I21" s="220">
        <f t="shared" si="1"/>
        <v>0</v>
      </c>
      <c r="J21" s="220">
        <v>0</v>
      </c>
      <c r="K21" s="220">
        <f t="shared" si="2"/>
        <v>0</v>
      </c>
      <c r="L21" s="221">
        <f t="shared" si="3"/>
        <v>0</v>
      </c>
      <c r="M21" s="254"/>
      <c r="N21" s="254"/>
      <c r="O21" s="254"/>
      <c r="P21" s="254"/>
      <c r="Q21" s="254"/>
      <c r="R21" s="254"/>
    </row>
    <row r="22" spans="1:18" s="7" customFormat="1" ht="24" customHeight="1" x14ac:dyDescent="0.2">
      <c r="A22" s="164"/>
      <c r="B22" s="165">
        <f t="shared" si="4"/>
        <v>2.5000000000000004</v>
      </c>
      <c r="C22" s="166" t="s">
        <v>64</v>
      </c>
      <c r="D22" s="167" t="s">
        <v>5</v>
      </c>
      <c r="E22" s="168">
        <v>13</v>
      </c>
      <c r="F22" s="169">
        <v>8925</v>
      </c>
      <c r="G22" s="170">
        <v>4725</v>
      </c>
      <c r="H22" s="220"/>
      <c r="I22" s="220">
        <f t="shared" si="1"/>
        <v>0</v>
      </c>
      <c r="J22" s="220">
        <v>0</v>
      </c>
      <c r="K22" s="220">
        <f t="shared" si="2"/>
        <v>0</v>
      </c>
      <c r="L22" s="221">
        <f t="shared" si="3"/>
        <v>0</v>
      </c>
      <c r="M22" s="254"/>
      <c r="N22" s="254"/>
      <c r="O22" s="254"/>
      <c r="P22" s="254"/>
      <c r="Q22" s="254"/>
      <c r="R22" s="254"/>
    </row>
    <row r="23" spans="1:18" s="7" customFormat="1" ht="24" customHeight="1" x14ac:dyDescent="0.2">
      <c r="A23" s="35"/>
      <c r="B23" s="42">
        <f t="shared" si="4"/>
        <v>2.6000000000000005</v>
      </c>
      <c r="C23" s="37" t="s">
        <v>65</v>
      </c>
      <c r="D23" s="38" t="s">
        <v>5</v>
      </c>
      <c r="E23" s="39">
        <v>7</v>
      </c>
      <c r="F23" s="161">
        <v>8925</v>
      </c>
      <c r="G23" s="162">
        <v>6300</v>
      </c>
      <c r="H23" s="220"/>
      <c r="I23" s="220">
        <f t="shared" si="1"/>
        <v>0</v>
      </c>
      <c r="J23" s="220">
        <v>0</v>
      </c>
      <c r="K23" s="220">
        <f t="shared" si="2"/>
        <v>0</v>
      </c>
      <c r="L23" s="221">
        <f t="shared" si="3"/>
        <v>0</v>
      </c>
      <c r="M23" s="254"/>
      <c r="N23" s="254"/>
      <c r="O23" s="254"/>
      <c r="P23" s="254"/>
      <c r="Q23" s="254"/>
      <c r="R23" s="254"/>
    </row>
    <row r="24" spans="1:18" s="7" customFormat="1" ht="24" customHeight="1" x14ac:dyDescent="0.2">
      <c r="A24" s="35"/>
      <c r="B24" s="42">
        <f t="shared" si="4"/>
        <v>2.7000000000000006</v>
      </c>
      <c r="C24" s="43" t="s">
        <v>66</v>
      </c>
      <c r="D24" s="38" t="s">
        <v>5</v>
      </c>
      <c r="E24" s="41">
        <v>5</v>
      </c>
      <c r="F24" s="161">
        <v>7875</v>
      </c>
      <c r="G24" s="162">
        <v>6300</v>
      </c>
      <c r="H24" s="220"/>
      <c r="I24" s="220">
        <f t="shared" si="1"/>
        <v>0</v>
      </c>
      <c r="J24" s="220">
        <v>0</v>
      </c>
      <c r="K24" s="220">
        <f t="shared" si="2"/>
        <v>0</v>
      </c>
      <c r="L24" s="221">
        <f t="shared" si="3"/>
        <v>0</v>
      </c>
      <c r="M24" s="254"/>
      <c r="N24" s="254"/>
      <c r="O24" s="254"/>
      <c r="P24" s="254"/>
      <c r="Q24" s="254"/>
      <c r="R24" s="254"/>
    </row>
    <row r="25" spans="1:18" s="7" customFormat="1" ht="24" customHeight="1" x14ac:dyDescent="0.2">
      <c r="A25" s="35"/>
      <c r="B25" s="42">
        <f t="shared" si="4"/>
        <v>2.8000000000000007</v>
      </c>
      <c r="C25" s="43" t="s">
        <v>67</v>
      </c>
      <c r="D25" s="38" t="s">
        <v>5</v>
      </c>
      <c r="E25" s="41">
        <v>12</v>
      </c>
      <c r="F25" s="161">
        <v>8925</v>
      </c>
      <c r="G25" s="162">
        <v>6300</v>
      </c>
      <c r="H25" s="220"/>
      <c r="I25" s="220">
        <f t="shared" si="1"/>
        <v>0</v>
      </c>
      <c r="J25" s="220">
        <v>0</v>
      </c>
      <c r="K25" s="220">
        <f t="shared" si="2"/>
        <v>0</v>
      </c>
      <c r="L25" s="221">
        <f t="shared" si="3"/>
        <v>0</v>
      </c>
      <c r="M25" s="254"/>
      <c r="N25" s="254"/>
      <c r="O25" s="254"/>
      <c r="P25" s="254"/>
      <c r="Q25" s="254"/>
      <c r="R25" s="254"/>
    </row>
    <row r="26" spans="1:18" s="29" customFormat="1" ht="89.25" x14ac:dyDescent="0.2">
      <c r="A26" s="30">
        <f>A17+1</f>
        <v>3</v>
      </c>
      <c r="B26" s="47"/>
      <c r="C26" s="32" t="s">
        <v>84</v>
      </c>
      <c r="D26" s="24"/>
      <c r="E26" s="48"/>
      <c r="F26" s="49">
        <v>0</v>
      </c>
      <c r="G26" s="27">
        <v>0</v>
      </c>
      <c r="H26" s="305"/>
      <c r="I26" s="305"/>
      <c r="J26" s="305"/>
      <c r="K26" s="305"/>
      <c r="L26" s="50"/>
      <c r="M26" s="319"/>
      <c r="N26" s="319"/>
      <c r="O26" s="254"/>
      <c r="P26" s="254"/>
      <c r="Q26" s="254"/>
      <c r="R26" s="254"/>
    </row>
    <row r="27" spans="1:18" s="7" customFormat="1" ht="25.5" x14ac:dyDescent="0.2">
      <c r="A27" s="51"/>
      <c r="B27" s="52"/>
      <c r="C27" s="53" t="s">
        <v>38</v>
      </c>
      <c r="D27" s="54"/>
      <c r="E27" s="48"/>
      <c r="F27" s="55">
        <v>0</v>
      </c>
      <c r="G27" s="56">
        <v>0</v>
      </c>
      <c r="H27" s="307"/>
      <c r="I27" s="307"/>
      <c r="J27" s="307"/>
      <c r="K27" s="307"/>
      <c r="L27" s="57"/>
      <c r="M27" s="254"/>
      <c r="N27" s="254"/>
      <c r="O27" s="254"/>
      <c r="P27" s="254"/>
      <c r="Q27" s="254"/>
      <c r="R27" s="254"/>
    </row>
    <row r="28" spans="1:18" s="7" customFormat="1" ht="23.1" customHeight="1" x14ac:dyDescent="0.2">
      <c r="A28" s="58"/>
      <c r="B28" s="59">
        <f>A26+0.1</f>
        <v>3.1</v>
      </c>
      <c r="C28" s="60" t="s">
        <v>24</v>
      </c>
      <c r="D28" s="38" t="s">
        <v>31</v>
      </c>
      <c r="E28" s="39">
        <v>0</v>
      </c>
      <c r="F28" s="161">
        <v>0</v>
      </c>
      <c r="G28" s="162">
        <v>0</v>
      </c>
      <c r="H28" s="220"/>
      <c r="I28" s="220">
        <f t="shared" ref="I28:I37" si="5">H28*F28</f>
        <v>0</v>
      </c>
      <c r="J28" s="220">
        <v>0</v>
      </c>
      <c r="K28" s="220">
        <f t="shared" ref="K28:K37" si="6">J28*G28</f>
        <v>0</v>
      </c>
      <c r="L28" s="221">
        <f t="shared" ref="L28:L37" si="7">K28+I28</f>
        <v>0</v>
      </c>
      <c r="M28" s="254"/>
      <c r="N28" s="254"/>
      <c r="O28" s="254"/>
      <c r="P28" s="254"/>
      <c r="Q28" s="254"/>
      <c r="R28" s="254"/>
    </row>
    <row r="29" spans="1:18" s="7" customFormat="1" ht="23.1" customHeight="1" x14ac:dyDescent="0.2">
      <c r="A29" s="58"/>
      <c r="B29" s="59">
        <f>B28+0.1</f>
        <v>3.2</v>
      </c>
      <c r="C29" s="61" t="s">
        <v>25</v>
      </c>
      <c r="D29" s="40" t="s">
        <v>31</v>
      </c>
      <c r="E29" s="41">
        <v>0</v>
      </c>
      <c r="F29" s="161">
        <v>0</v>
      </c>
      <c r="G29" s="162">
        <v>0</v>
      </c>
      <c r="H29" s="220"/>
      <c r="I29" s="220">
        <f t="shared" si="5"/>
        <v>0</v>
      </c>
      <c r="J29" s="220">
        <v>0</v>
      </c>
      <c r="K29" s="220">
        <f t="shared" si="6"/>
        <v>0</v>
      </c>
      <c r="L29" s="221">
        <f t="shared" si="7"/>
        <v>0</v>
      </c>
      <c r="M29" s="254"/>
      <c r="N29" s="254"/>
      <c r="O29" s="254"/>
      <c r="P29" s="254"/>
      <c r="Q29" s="254"/>
      <c r="R29" s="254"/>
    </row>
    <row r="30" spans="1:18" s="7" customFormat="1" ht="23.1" customHeight="1" x14ac:dyDescent="0.2">
      <c r="A30" s="58"/>
      <c r="B30" s="59">
        <f>B29+0.1</f>
        <v>3.3000000000000003</v>
      </c>
      <c r="C30" s="61" t="s">
        <v>26</v>
      </c>
      <c r="D30" s="40" t="s">
        <v>31</v>
      </c>
      <c r="E30" s="41">
        <v>160</v>
      </c>
      <c r="F30" s="161">
        <v>945</v>
      </c>
      <c r="G30" s="162">
        <v>210</v>
      </c>
      <c r="H30" s="220"/>
      <c r="I30" s="220">
        <f t="shared" si="5"/>
        <v>0</v>
      </c>
      <c r="J30" s="220">
        <v>0</v>
      </c>
      <c r="K30" s="220">
        <f t="shared" si="6"/>
        <v>0</v>
      </c>
      <c r="L30" s="221">
        <f t="shared" si="7"/>
        <v>0</v>
      </c>
      <c r="M30" s="254"/>
      <c r="N30" s="254"/>
      <c r="O30" s="254"/>
      <c r="P30" s="254"/>
      <c r="Q30" s="254"/>
      <c r="R30" s="254"/>
    </row>
    <row r="31" spans="1:18" s="7" customFormat="1" ht="23.1" customHeight="1" x14ac:dyDescent="0.2">
      <c r="A31" s="58"/>
      <c r="B31" s="59">
        <f>B30+0.1</f>
        <v>3.4000000000000004</v>
      </c>
      <c r="C31" s="60" t="s">
        <v>27</v>
      </c>
      <c r="D31" s="38" t="s">
        <v>31</v>
      </c>
      <c r="E31" s="39">
        <v>0</v>
      </c>
      <c r="F31" s="161">
        <v>0</v>
      </c>
      <c r="G31" s="162">
        <v>0</v>
      </c>
      <c r="H31" s="220"/>
      <c r="I31" s="220">
        <f t="shared" si="5"/>
        <v>0</v>
      </c>
      <c r="J31" s="220">
        <v>0</v>
      </c>
      <c r="K31" s="220">
        <f t="shared" si="6"/>
        <v>0</v>
      </c>
      <c r="L31" s="221">
        <f t="shared" si="7"/>
        <v>0</v>
      </c>
      <c r="M31" s="254"/>
      <c r="N31" s="254"/>
      <c r="O31" s="254"/>
      <c r="P31" s="254"/>
      <c r="Q31" s="254"/>
      <c r="R31" s="254"/>
    </row>
    <row r="32" spans="1:18" s="7" customFormat="1" ht="23.1" customHeight="1" x14ac:dyDescent="0.2">
      <c r="A32" s="58"/>
      <c r="B32" s="59">
        <f t="shared" ref="B32:B36" si="8">B31+0.1</f>
        <v>3.5000000000000004</v>
      </c>
      <c r="C32" s="61" t="s">
        <v>28</v>
      </c>
      <c r="D32" s="38" t="s">
        <v>31</v>
      </c>
      <c r="E32" s="41">
        <v>160</v>
      </c>
      <c r="F32" s="161">
        <v>1375.5</v>
      </c>
      <c r="G32" s="162">
        <v>210</v>
      </c>
      <c r="H32" s="220"/>
      <c r="I32" s="220">
        <f t="shared" si="5"/>
        <v>0</v>
      </c>
      <c r="J32" s="220">
        <v>0</v>
      </c>
      <c r="K32" s="220">
        <f t="shared" si="6"/>
        <v>0</v>
      </c>
      <c r="L32" s="221">
        <f t="shared" si="7"/>
        <v>0</v>
      </c>
      <c r="M32" s="254"/>
      <c r="N32" s="254"/>
      <c r="O32" s="254"/>
      <c r="P32" s="254"/>
      <c r="Q32" s="254"/>
      <c r="R32" s="254"/>
    </row>
    <row r="33" spans="1:18" s="7" customFormat="1" ht="23.1" customHeight="1" x14ac:dyDescent="0.2">
      <c r="A33" s="58"/>
      <c r="B33" s="59">
        <f t="shared" si="8"/>
        <v>3.6000000000000005</v>
      </c>
      <c r="C33" s="61" t="s">
        <v>29</v>
      </c>
      <c r="D33" s="38" t="s">
        <v>31</v>
      </c>
      <c r="E33" s="41">
        <v>0</v>
      </c>
      <c r="F33" s="161">
        <v>0</v>
      </c>
      <c r="G33" s="162">
        <v>0</v>
      </c>
      <c r="H33" s="220"/>
      <c r="I33" s="220">
        <f t="shared" si="5"/>
        <v>0</v>
      </c>
      <c r="J33" s="220">
        <v>0</v>
      </c>
      <c r="K33" s="220">
        <f t="shared" si="6"/>
        <v>0</v>
      </c>
      <c r="L33" s="221">
        <f t="shared" si="7"/>
        <v>0</v>
      </c>
      <c r="M33" s="254"/>
      <c r="N33" s="254"/>
      <c r="O33" s="254"/>
      <c r="P33" s="254"/>
      <c r="Q33" s="254"/>
      <c r="R33" s="254"/>
    </row>
    <row r="34" spans="1:18" s="7" customFormat="1" ht="23.1" customHeight="1" x14ac:dyDescent="0.2">
      <c r="A34" s="58"/>
      <c r="B34" s="59">
        <f t="shared" si="8"/>
        <v>3.7000000000000006</v>
      </c>
      <c r="C34" s="60" t="s">
        <v>30</v>
      </c>
      <c r="D34" s="38" t="s">
        <v>31</v>
      </c>
      <c r="E34" s="41">
        <v>160</v>
      </c>
      <c r="F34" s="161">
        <v>2677.5</v>
      </c>
      <c r="G34" s="162">
        <v>230.99999999999997</v>
      </c>
      <c r="H34" s="220"/>
      <c r="I34" s="220">
        <f t="shared" si="5"/>
        <v>0</v>
      </c>
      <c r="J34" s="220">
        <v>0</v>
      </c>
      <c r="K34" s="220">
        <f t="shared" si="6"/>
        <v>0</v>
      </c>
      <c r="L34" s="221">
        <f t="shared" si="7"/>
        <v>0</v>
      </c>
      <c r="M34" s="254"/>
      <c r="N34" s="254"/>
      <c r="O34" s="254"/>
      <c r="P34" s="254"/>
      <c r="Q34" s="254"/>
      <c r="R34" s="254"/>
    </row>
    <row r="35" spans="1:18" s="7" customFormat="1" ht="23.1" customHeight="1" x14ac:dyDescent="0.2">
      <c r="A35" s="58"/>
      <c r="B35" s="59">
        <f t="shared" si="8"/>
        <v>3.8000000000000007</v>
      </c>
      <c r="C35" s="60" t="s">
        <v>41</v>
      </c>
      <c r="D35" s="38" t="s">
        <v>31</v>
      </c>
      <c r="E35" s="41">
        <v>160</v>
      </c>
      <c r="F35" s="161">
        <v>3528</v>
      </c>
      <c r="G35" s="162">
        <v>236.25</v>
      </c>
      <c r="H35" s="220"/>
      <c r="I35" s="220">
        <f t="shared" si="5"/>
        <v>0</v>
      </c>
      <c r="J35" s="220">
        <v>0</v>
      </c>
      <c r="K35" s="220">
        <f t="shared" si="6"/>
        <v>0</v>
      </c>
      <c r="L35" s="221">
        <f t="shared" si="7"/>
        <v>0</v>
      </c>
      <c r="M35" s="254"/>
      <c r="N35" s="254"/>
      <c r="O35" s="254"/>
      <c r="P35" s="254"/>
      <c r="Q35" s="254"/>
      <c r="R35" s="254"/>
    </row>
    <row r="36" spans="1:18" s="7" customFormat="1" ht="23.1" customHeight="1" thickBot="1" x14ac:dyDescent="0.25">
      <c r="A36" s="62"/>
      <c r="B36" s="63">
        <f t="shared" si="8"/>
        <v>3.9000000000000008</v>
      </c>
      <c r="C36" s="64" t="s">
        <v>40</v>
      </c>
      <c r="D36" s="45" t="s">
        <v>31</v>
      </c>
      <c r="E36" s="46">
        <v>0</v>
      </c>
      <c r="F36" s="161">
        <v>0</v>
      </c>
      <c r="G36" s="162">
        <v>0</v>
      </c>
      <c r="H36" s="220"/>
      <c r="I36" s="220">
        <f t="shared" si="5"/>
        <v>0</v>
      </c>
      <c r="J36" s="220">
        <v>0</v>
      </c>
      <c r="K36" s="220">
        <f t="shared" si="6"/>
        <v>0</v>
      </c>
      <c r="L36" s="221">
        <f t="shared" si="7"/>
        <v>0</v>
      </c>
      <c r="M36" s="254"/>
      <c r="N36" s="254"/>
      <c r="O36" s="254"/>
      <c r="P36" s="254"/>
      <c r="Q36" s="254"/>
      <c r="R36" s="254"/>
    </row>
    <row r="37" spans="1:18" s="29" customFormat="1" ht="81" customHeight="1" x14ac:dyDescent="0.2">
      <c r="A37" s="65">
        <f>A26+1</f>
        <v>4</v>
      </c>
      <c r="B37" s="66"/>
      <c r="C37" s="67" t="s">
        <v>85</v>
      </c>
      <c r="D37" s="68" t="s">
        <v>8</v>
      </c>
      <c r="E37" s="69">
        <v>1</v>
      </c>
      <c r="F37" s="171">
        <v>525000</v>
      </c>
      <c r="G37" s="172">
        <v>131250</v>
      </c>
      <c r="H37" s="220"/>
      <c r="I37" s="220">
        <f t="shared" si="5"/>
        <v>0</v>
      </c>
      <c r="J37" s="220">
        <v>0</v>
      </c>
      <c r="K37" s="220">
        <f t="shared" si="6"/>
        <v>0</v>
      </c>
      <c r="L37" s="221">
        <f t="shared" si="7"/>
        <v>0</v>
      </c>
      <c r="M37" s="319"/>
      <c r="N37" s="319"/>
      <c r="O37" s="254"/>
      <c r="P37" s="254"/>
      <c r="Q37" s="254"/>
      <c r="R37" s="254"/>
    </row>
    <row r="38" spans="1:18" s="29" customFormat="1" ht="89.25" x14ac:dyDescent="0.2">
      <c r="A38" s="30">
        <f>A37+1</f>
        <v>5</v>
      </c>
      <c r="B38" s="47"/>
      <c r="C38" s="32" t="s">
        <v>86</v>
      </c>
      <c r="D38" s="24"/>
      <c r="E38" s="48"/>
      <c r="F38" s="49">
        <v>0</v>
      </c>
      <c r="G38" s="27">
        <v>0</v>
      </c>
      <c r="H38" s="305"/>
      <c r="I38" s="305"/>
      <c r="J38" s="305"/>
      <c r="K38" s="305"/>
      <c r="L38" s="50"/>
      <c r="M38" s="319"/>
      <c r="N38" s="319"/>
      <c r="O38" s="254"/>
      <c r="P38" s="254"/>
      <c r="Q38" s="254"/>
      <c r="R38" s="254"/>
    </row>
    <row r="39" spans="1:18" s="7" customFormat="1" ht="18" customHeight="1" x14ac:dyDescent="0.2">
      <c r="A39" s="51"/>
      <c r="B39" s="70"/>
      <c r="C39" s="71" t="s">
        <v>71</v>
      </c>
      <c r="D39" s="54"/>
      <c r="E39" s="72"/>
      <c r="F39" s="73">
        <v>0</v>
      </c>
      <c r="G39" s="74">
        <v>0</v>
      </c>
      <c r="H39" s="308"/>
      <c r="I39" s="308"/>
      <c r="J39" s="308"/>
      <c r="K39" s="308"/>
      <c r="L39" s="75"/>
      <c r="M39" s="254"/>
      <c r="N39" s="254"/>
      <c r="O39" s="254"/>
      <c r="P39" s="254"/>
      <c r="Q39" s="254"/>
      <c r="R39" s="254"/>
    </row>
    <row r="40" spans="1:18" s="7" customFormat="1" ht="24" customHeight="1" x14ac:dyDescent="0.2">
      <c r="A40" s="58"/>
      <c r="B40" s="59">
        <f>A38+0.1</f>
        <v>5.0999999999999996</v>
      </c>
      <c r="C40" s="37" t="s">
        <v>61</v>
      </c>
      <c r="D40" s="38" t="s">
        <v>31</v>
      </c>
      <c r="E40" s="39">
        <v>250</v>
      </c>
      <c r="F40" s="161">
        <v>945</v>
      </c>
      <c r="G40" s="162">
        <v>189</v>
      </c>
      <c r="H40" s="220"/>
      <c r="I40" s="220">
        <f t="shared" ref="I40:I49" si="9">H40*F40</f>
        <v>0</v>
      </c>
      <c r="J40" s="220">
        <v>0</v>
      </c>
      <c r="K40" s="220">
        <f t="shared" ref="K40:K49" si="10">J40*G40</f>
        <v>0</v>
      </c>
      <c r="L40" s="221">
        <f t="shared" ref="L40:L49" si="11">K40+I40</f>
        <v>0</v>
      </c>
      <c r="M40" s="254"/>
      <c r="N40" s="254"/>
      <c r="O40" s="254"/>
      <c r="P40" s="254"/>
      <c r="Q40" s="254"/>
      <c r="R40" s="254"/>
    </row>
    <row r="41" spans="1:18" s="7" customFormat="1" ht="24" customHeight="1" x14ac:dyDescent="0.2">
      <c r="A41" s="58"/>
      <c r="B41" s="59">
        <f>B40+0.1</f>
        <v>5.1999999999999993</v>
      </c>
      <c r="C41" s="37" t="s">
        <v>62</v>
      </c>
      <c r="D41" s="38" t="s">
        <v>31</v>
      </c>
      <c r="E41" s="41">
        <v>220</v>
      </c>
      <c r="F41" s="161">
        <v>945</v>
      </c>
      <c r="G41" s="162">
        <v>189</v>
      </c>
      <c r="H41" s="220"/>
      <c r="I41" s="220">
        <f t="shared" si="9"/>
        <v>0</v>
      </c>
      <c r="J41" s="220">
        <v>0</v>
      </c>
      <c r="K41" s="220">
        <f t="shared" si="10"/>
        <v>0</v>
      </c>
      <c r="L41" s="221">
        <f t="shared" si="11"/>
        <v>0</v>
      </c>
      <c r="M41" s="254"/>
      <c r="N41" s="254"/>
      <c r="O41" s="254"/>
      <c r="P41" s="254"/>
      <c r="Q41" s="254"/>
      <c r="R41" s="254"/>
    </row>
    <row r="42" spans="1:18" s="7" customFormat="1" ht="24" customHeight="1" x14ac:dyDescent="0.2">
      <c r="A42" s="58"/>
      <c r="B42" s="59">
        <f>B41+0.1</f>
        <v>5.2999999999999989</v>
      </c>
      <c r="C42" s="43" t="s">
        <v>68</v>
      </c>
      <c r="D42" s="38" t="s">
        <v>31</v>
      </c>
      <c r="E42" s="41">
        <v>100</v>
      </c>
      <c r="F42" s="161">
        <v>1260</v>
      </c>
      <c r="G42" s="162">
        <v>210</v>
      </c>
      <c r="H42" s="220"/>
      <c r="I42" s="220">
        <f t="shared" si="9"/>
        <v>0</v>
      </c>
      <c r="J42" s="220">
        <v>0</v>
      </c>
      <c r="K42" s="220">
        <f t="shared" si="10"/>
        <v>0</v>
      </c>
      <c r="L42" s="221">
        <f t="shared" si="11"/>
        <v>0</v>
      </c>
      <c r="M42" s="254"/>
      <c r="N42" s="254"/>
      <c r="O42" s="254"/>
      <c r="P42" s="254"/>
      <c r="Q42" s="254"/>
      <c r="R42" s="254"/>
    </row>
    <row r="43" spans="1:18" s="7" customFormat="1" ht="18" customHeight="1" x14ac:dyDescent="0.2">
      <c r="A43" s="51"/>
      <c r="B43" s="70"/>
      <c r="C43" s="76" t="s">
        <v>72</v>
      </c>
      <c r="D43" s="77"/>
      <c r="E43" s="78"/>
      <c r="F43" s="161">
        <v>0</v>
      </c>
      <c r="G43" s="162">
        <v>0</v>
      </c>
      <c r="H43" s="220"/>
      <c r="I43" s="220">
        <f t="shared" si="9"/>
        <v>0</v>
      </c>
      <c r="J43" s="220">
        <v>0</v>
      </c>
      <c r="K43" s="220">
        <f t="shared" si="10"/>
        <v>0</v>
      </c>
      <c r="L43" s="221">
        <f t="shared" si="11"/>
        <v>0</v>
      </c>
      <c r="M43" s="254"/>
      <c r="N43" s="254"/>
      <c r="O43" s="254"/>
      <c r="P43" s="254"/>
      <c r="Q43" s="254"/>
      <c r="R43" s="254"/>
    </row>
    <row r="44" spans="1:18" s="7" customFormat="1" ht="24" customHeight="1" x14ac:dyDescent="0.2">
      <c r="A44" s="58"/>
      <c r="B44" s="59">
        <f>B42+0.1</f>
        <v>5.3999999999999986</v>
      </c>
      <c r="C44" s="37" t="s">
        <v>63</v>
      </c>
      <c r="D44" s="38" t="s">
        <v>31</v>
      </c>
      <c r="E44" s="39">
        <v>200</v>
      </c>
      <c r="F44" s="161">
        <v>2159.85</v>
      </c>
      <c r="G44" s="162">
        <v>210</v>
      </c>
      <c r="H44" s="220"/>
      <c r="I44" s="220">
        <f t="shared" si="9"/>
        <v>0</v>
      </c>
      <c r="J44" s="220">
        <v>0</v>
      </c>
      <c r="K44" s="220">
        <f t="shared" si="10"/>
        <v>0</v>
      </c>
      <c r="L44" s="221">
        <f t="shared" si="11"/>
        <v>0</v>
      </c>
      <c r="M44" s="254"/>
      <c r="N44" s="254"/>
      <c r="O44" s="254"/>
      <c r="P44" s="254"/>
      <c r="Q44" s="254"/>
      <c r="R44" s="254"/>
    </row>
    <row r="45" spans="1:18" s="7" customFormat="1" ht="24" customHeight="1" x14ac:dyDescent="0.2">
      <c r="A45" s="58"/>
      <c r="B45" s="59">
        <f>B44+0.1</f>
        <v>5.4999999999999982</v>
      </c>
      <c r="C45" s="43" t="s">
        <v>64</v>
      </c>
      <c r="D45" s="38" t="s">
        <v>31</v>
      </c>
      <c r="E45" s="41">
        <v>1500</v>
      </c>
      <c r="F45" s="161">
        <v>1768.2</v>
      </c>
      <c r="G45" s="162">
        <v>210</v>
      </c>
      <c r="H45" s="220"/>
      <c r="I45" s="220">
        <f t="shared" si="9"/>
        <v>0</v>
      </c>
      <c r="J45" s="220">
        <v>0</v>
      </c>
      <c r="K45" s="220">
        <f t="shared" si="10"/>
        <v>0</v>
      </c>
      <c r="L45" s="221">
        <f t="shared" si="11"/>
        <v>0</v>
      </c>
      <c r="M45" s="254"/>
      <c r="N45" s="254"/>
      <c r="O45" s="254"/>
      <c r="P45" s="254"/>
      <c r="Q45" s="254"/>
      <c r="R45" s="254"/>
    </row>
    <row r="46" spans="1:18" s="7" customFormat="1" ht="24" customHeight="1" x14ac:dyDescent="0.2">
      <c r="A46" s="58"/>
      <c r="B46" s="59">
        <f>B45+0.1</f>
        <v>5.5999999999999979</v>
      </c>
      <c r="C46" s="43" t="s">
        <v>65</v>
      </c>
      <c r="D46" s="38" t="s">
        <v>31</v>
      </c>
      <c r="E46" s="41">
        <v>580</v>
      </c>
      <c r="F46" s="161">
        <v>2193.4499999999998</v>
      </c>
      <c r="G46" s="162">
        <v>210</v>
      </c>
      <c r="H46" s="220"/>
      <c r="I46" s="220">
        <f t="shared" si="9"/>
        <v>0</v>
      </c>
      <c r="J46" s="220">
        <v>0</v>
      </c>
      <c r="K46" s="220">
        <f t="shared" si="10"/>
        <v>0</v>
      </c>
      <c r="L46" s="221">
        <f t="shared" si="11"/>
        <v>0</v>
      </c>
      <c r="M46" s="254"/>
      <c r="N46" s="254"/>
      <c r="O46" s="254"/>
      <c r="P46" s="254"/>
      <c r="Q46" s="254"/>
      <c r="R46" s="254"/>
    </row>
    <row r="47" spans="1:18" s="7" customFormat="1" ht="24" customHeight="1" x14ac:dyDescent="0.2">
      <c r="A47" s="58"/>
      <c r="B47" s="59">
        <f>B46+0.1</f>
        <v>5.6999999999999975</v>
      </c>
      <c r="C47" s="43" t="s">
        <v>66</v>
      </c>
      <c r="D47" s="38" t="s">
        <v>31</v>
      </c>
      <c r="E47" s="41">
        <v>340</v>
      </c>
      <c r="F47" s="161">
        <v>1768.2</v>
      </c>
      <c r="G47" s="162">
        <v>210</v>
      </c>
      <c r="H47" s="220"/>
      <c r="I47" s="220">
        <f t="shared" si="9"/>
        <v>0</v>
      </c>
      <c r="J47" s="220">
        <v>0</v>
      </c>
      <c r="K47" s="220">
        <f t="shared" si="10"/>
        <v>0</v>
      </c>
      <c r="L47" s="221">
        <f t="shared" si="11"/>
        <v>0</v>
      </c>
      <c r="M47" s="254"/>
      <c r="N47" s="254"/>
      <c r="O47" s="254"/>
      <c r="P47" s="254"/>
      <c r="Q47" s="254"/>
      <c r="R47" s="254"/>
    </row>
    <row r="48" spans="1:18" s="7" customFormat="1" ht="24" customHeight="1" thickBot="1" x14ac:dyDescent="0.25">
      <c r="A48" s="62"/>
      <c r="B48" s="63">
        <f>B47+0.1</f>
        <v>5.7999999999999972</v>
      </c>
      <c r="C48" s="44" t="s">
        <v>67</v>
      </c>
      <c r="D48" s="45" t="s">
        <v>31</v>
      </c>
      <c r="E48" s="46">
        <v>740</v>
      </c>
      <c r="F48" s="161">
        <v>2257.5</v>
      </c>
      <c r="G48" s="162">
        <v>210</v>
      </c>
      <c r="H48" s="220"/>
      <c r="I48" s="220">
        <f t="shared" si="9"/>
        <v>0</v>
      </c>
      <c r="J48" s="220">
        <v>0</v>
      </c>
      <c r="K48" s="220">
        <f t="shared" si="10"/>
        <v>0</v>
      </c>
      <c r="L48" s="221">
        <f t="shared" si="11"/>
        <v>0</v>
      </c>
      <c r="M48" s="254"/>
      <c r="N48" s="254"/>
      <c r="O48" s="254"/>
      <c r="P48" s="254"/>
      <c r="Q48" s="254"/>
      <c r="R48" s="254"/>
    </row>
    <row r="49" spans="1:18" s="7" customFormat="1" ht="76.5" x14ac:dyDescent="0.2">
      <c r="A49" s="65">
        <f>A38+1</f>
        <v>6</v>
      </c>
      <c r="B49" s="80"/>
      <c r="C49" s="81" t="s">
        <v>21</v>
      </c>
      <c r="D49" s="68" t="s">
        <v>32</v>
      </c>
      <c r="E49" s="69">
        <v>1500</v>
      </c>
      <c r="F49" s="171">
        <v>682.5</v>
      </c>
      <c r="G49" s="172">
        <v>168</v>
      </c>
      <c r="H49" s="220"/>
      <c r="I49" s="220">
        <f t="shared" si="9"/>
        <v>0</v>
      </c>
      <c r="J49" s="220">
        <v>0</v>
      </c>
      <c r="K49" s="220">
        <f t="shared" si="10"/>
        <v>0</v>
      </c>
      <c r="L49" s="221">
        <f t="shared" si="11"/>
        <v>0</v>
      </c>
      <c r="M49" s="254"/>
      <c r="N49" s="254"/>
      <c r="O49" s="254"/>
      <c r="P49" s="254"/>
      <c r="Q49" s="254"/>
      <c r="R49" s="254"/>
    </row>
    <row r="50" spans="1:18" s="7" customFormat="1" ht="76.5" x14ac:dyDescent="0.2">
      <c r="A50" s="30">
        <f>A49+1</f>
        <v>7</v>
      </c>
      <c r="B50" s="59"/>
      <c r="C50" s="82" t="s">
        <v>73</v>
      </c>
      <c r="D50" s="77"/>
      <c r="E50" s="78"/>
      <c r="F50" s="83">
        <v>0</v>
      </c>
      <c r="G50" s="84">
        <v>0</v>
      </c>
      <c r="H50" s="309"/>
      <c r="I50" s="309"/>
      <c r="J50" s="309"/>
      <c r="K50" s="309"/>
      <c r="L50" s="79"/>
      <c r="M50" s="254"/>
      <c r="N50" s="254"/>
      <c r="O50" s="254"/>
      <c r="P50" s="254"/>
      <c r="Q50" s="254"/>
      <c r="R50" s="254"/>
    </row>
    <row r="51" spans="1:18" s="7" customFormat="1" ht="23.1" customHeight="1" x14ac:dyDescent="0.2">
      <c r="A51" s="51"/>
      <c r="B51" s="59">
        <f>A50+0.1</f>
        <v>7.1</v>
      </c>
      <c r="C51" s="85" t="s">
        <v>33</v>
      </c>
      <c r="D51" s="38" t="s">
        <v>31</v>
      </c>
      <c r="E51" s="39">
        <v>850</v>
      </c>
      <c r="F51" s="161">
        <v>1039.5000000000002</v>
      </c>
      <c r="G51" s="162">
        <v>126</v>
      </c>
      <c r="H51" s="220"/>
      <c r="I51" s="220">
        <f>H51*F51</f>
        <v>0</v>
      </c>
      <c r="J51" s="220">
        <v>0</v>
      </c>
      <c r="K51" s="220">
        <f>J51*G51</f>
        <v>0</v>
      </c>
      <c r="L51" s="221">
        <f>K51+I51</f>
        <v>0</v>
      </c>
      <c r="M51" s="254"/>
      <c r="N51" s="254"/>
      <c r="O51" s="254"/>
      <c r="P51" s="254"/>
      <c r="Q51" s="254"/>
      <c r="R51" s="254"/>
    </row>
    <row r="52" spans="1:18" s="7" customFormat="1" ht="23.1" customHeight="1" x14ac:dyDescent="0.2">
      <c r="A52" s="51"/>
      <c r="B52" s="59">
        <f>B51+0.1</f>
        <v>7.1999999999999993</v>
      </c>
      <c r="C52" s="85" t="s">
        <v>34</v>
      </c>
      <c r="D52" s="38" t="s">
        <v>31</v>
      </c>
      <c r="E52" s="39">
        <v>390</v>
      </c>
      <c r="F52" s="161">
        <v>633.15</v>
      </c>
      <c r="G52" s="162">
        <v>126</v>
      </c>
      <c r="H52" s="220"/>
      <c r="I52" s="220">
        <f>H52*F52</f>
        <v>0</v>
      </c>
      <c r="J52" s="220">
        <v>0</v>
      </c>
      <c r="K52" s="220">
        <f>J52*G52</f>
        <v>0</v>
      </c>
      <c r="L52" s="221">
        <f>K52+I52</f>
        <v>0</v>
      </c>
      <c r="M52" s="254"/>
      <c r="N52" s="254"/>
      <c r="O52" s="254"/>
      <c r="P52" s="254"/>
      <c r="Q52" s="254"/>
      <c r="R52" s="254"/>
    </row>
    <row r="53" spans="1:18" s="7" customFormat="1" ht="23.1" customHeight="1" x14ac:dyDescent="0.2">
      <c r="A53" s="51"/>
      <c r="B53" s="59">
        <f>B52+0.1</f>
        <v>7.2999999999999989</v>
      </c>
      <c r="C53" s="85" t="s">
        <v>35</v>
      </c>
      <c r="D53" s="38" t="s">
        <v>31</v>
      </c>
      <c r="E53" s="39">
        <v>85</v>
      </c>
      <c r="F53" s="161">
        <v>756</v>
      </c>
      <c r="G53" s="162">
        <v>126</v>
      </c>
      <c r="H53" s="220"/>
      <c r="I53" s="220">
        <f>H53*F53</f>
        <v>0</v>
      </c>
      <c r="J53" s="220">
        <v>0</v>
      </c>
      <c r="K53" s="220">
        <f>J53*G53</f>
        <v>0</v>
      </c>
      <c r="L53" s="221">
        <f>K53+I53</f>
        <v>0</v>
      </c>
      <c r="M53" s="254"/>
      <c r="N53" s="254"/>
      <c r="O53" s="254"/>
      <c r="P53" s="254"/>
      <c r="Q53" s="254"/>
      <c r="R53" s="254"/>
    </row>
    <row r="54" spans="1:18" s="7" customFormat="1" ht="23.1" customHeight="1" x14ac:dyDescent="0.2">
      <c r="A54" s="51"/>
      <c r="B54" s="59">
        <f>B53+0.1</f>
        <v>7.3999999999999986</v>
      </c>
      <c r="C54" s="85" t="s">
        <v>36</v>
      </c>
      <c r="D54" s="38" t="s">
        <v>31</v>
      </c>
      <c r="E54" s="39">
        <v>10</v>
      </c>
      <c r="F54" s="161">
        <v>957.59999999999991</v>
      </c>
      <c r="G54" s="162">
        <v>126</v>
      </c>
      <c r="H54" s="220"/>
      <c r="I54" s="220">
        <f>H54*F54</f>
        <v>0</v>
      </c>
      <c r="J54" s="220">
        <v>0</v>
      </c>
      <c r="K54" s="220">
        <f>J54*G54</f>
        <v>0</v>
      </c>
      <c r="L54" s="221">
        <f>K54+I54</f>
        <v>0</v>
      </c>
      <c r="M54" s="254"/>
      <c r="N54" s="254"/>
      <c r="O54" s="254"/>
      <c r="P54" s="254"/>
      <c r="Q54" s="254"/>
      <c r="R54" s="254"/>
    </row>
    <row r="55" spans="1:18" s="7" customFormat="1" ht="23.1" customHeight="1" x14ac:dyDescent="0.2">
      <c r="A55" s="51"/>
      <c r="B55" s="59">
        <f>B53+0.1</f>
        <v>7.3999999999999986</v>
      </c>
      <c r="C55" s="86" t="s">
        <v>76</v>
      </c>
      <c r="D55" s="40" t="s">
        <v>31</v>
      </c>
      <c r="E55" s="41">
        <v>80</v>
      </c>
      <c r="F55" s="161">
        <v>1470</v>
      </c>
      <c r="G55" s="162">
        <v>136.5</v>
      </c>
      <c r="H55" s="220"/>
      <c r="I55" s="220">
        <f>H55*F55</f>
        <v>0</v>
      </c>
      <c r="J55" s="220">
        <v>0</v>
      </c>
      <c r="K55" s="220">
        <f>J55*G55</f>
        <v>0</v>
      </c>
      <c r="L55" s="221">
        <f>K55+I55</f>
        <v>0</v>
      </c>
      <c r="M55" s="254"/>
      <c r="N55" s="254"/>
      <c r="O55" s="254"/>
      <c r="P55" s="254"/>
      <c r="Q55" s="254"/>
      <c r="R55" s="254"/>
    </row>
    <row r="56" spans="1:18" s="7" customFormat="1" ht="63.75" x14ac:dyDescent="0.2">
      <c r="A56" s="87">
        <f>A50+1</f>
        <v>8</v>
      </c>
      <c r="B56" s="59"/>
      <c r="C56" s="88" t="s">
        <v>74</v>
      </c>
      <c r="D56" s="24"/>
      <c r="E56" s="25"/>
      <c r="F56" s="73">
        <v>0</v>
      </c>
      <c r="G56" s="27">
        <v>0</v>
      </c>
      <c r="H56" s="305"/>
      <c r="I56" s="305"/>
      <c r="J56" s="305"/>
      <c r="K56" s="305"/>
      <c r="L56" s="28"/>
      <c r="M56" s="254"/>
      <c r="N56" s="254"/>
      <c r="O56" s="254"/>
      <c r="P56" s="254"/>
      <c r="Q56" s="254"/>
      <c r="R56" s="254"/>
    </row>
    <row r="57" spans="1:18" s="7" customFormat="1" ht="21.95" customHeight="1" thickBot="1" x14ac:dyDescent="0.25">
      <c r="A57" s="89"/>
      <c r="B57" s="90">
        <f>A56+0.1</f>
        <v>8.1</v>
      </c>
      <c r="C57" s="91" t="s">
        <v>37</v>
      </c>
      <c r="D57" s="92" t="s">
        <v>5</v>
      </c>
      <c r="E57" s="93">
        <v>4</v>
      </c>
      <c r="F57" s="161">
        <v>85050</v>
      </c>
      <c r="G57" s="162">
        <v>5775</v>
      </c>
      <c r="H57" s="220"/>
      <c r="I57" s="220">
        <f>H57*F57</f>
        <v>0</v>
      </c>
      <c r="J57" s="220">
        <v>0</v>
      </c>
      <c r="K57" s="220">
        <f>J57*G57</f>
        <v>0</v>
      </c>
      <c r="L57" s="221">
        <f>K57+I57</f>
        <v>0</v>
      </c>
      <c r="M57" s="254"/>
      <c r="N57" s="254"/>
      <c r="O57" s="254"/>
      <c r="P57" s="254"/>
      <c r="Q57" s="254"/>
      <c r="R57" s="254"/>
    </row>
    <row r="58" spans="1:18" s="7" customFormat="1" ht="114.75" x14ac:dyDescent="0.2">
      <c r="A58" s="94">
        <f>A56+1</f>
        <v>9</v>
      </c>
      <c r="B58" s="80"/>
      <c r="C58" s="95" t="s">
        <v>87</v>
      </c>
      <c r="D58" s="96"/>
      <c r="E58" s="97"/>
      <c r="F58" s="98">
        <v>0</v>
      </c>
      <c r="G58" s="99">
        <v>0</v>
      </c>
      <c r="H58" s="310"/>
      <c r="I58" s="310"/>
      <c r="J58" s="310"/>
      <c r="K58" s="310"/>
      <c r="L58" s="100"/>
      <c r="M58" s="254"/>
      <c r="N58" s="254"/>
      <c r="O58" s="254"/>
      <c r="P58" s="254"/>
      <c r="Q58" s="254"/>
      <c r="R58" s="254"/>
    </row>
    <row r="59" spans="1:18" s="7" customFormat="1" ht="21.95" customHeight="1" x14ac:dyDescent="0.2">
      <c r="A59" s="101"/>
      <c r="B59" s="102">
        <f>A58+0.1</f>
        <v>9.1</v>
      </c>
      <c r="C59" s="103" t="s">
        <v>45</v>
      </c>
      <c r="D59" s="104" t="s">
        <v>11</v>
      </c>
      <c r="E59" s="39">
        <v>1</v>
      </c>
      <c r="F59" s="161">
        <v>52500</v>
      </c>
      <c r="G59" s="162">
        <v>26250</v>
      </c>
      <c r="H59" s="220"/>
      <c r="I59" s="220">
        <f t="shared" ref="I59:I66" si="12">H59*F59</f>
        <v>0</v>
      </c>
      <c r="J59" s="220">
        <v>0</v>
      </c>
      <c r="K59" s="220">
        <f t="shared" ref="K59:K66" si="13">J59*G59</f>
        <v>0</v>
      </c>
      <c r="L59" s="221">
        <f t="shared" ref="L59:L66" si="14">K59+I59</f>
        <v>0</v>
      </c>
      <c r="M59" s="254"/>
      <c r="N59" s="254"/>
      <c r="O59" s="254"/>
      <c r="P59" s="254"/>
      <c r="Q59" s="254"/>
      <c r="R59" s="254"/>
    </row>
    <row r="60" spans="1:18" s="7" customFormat="1" ht="21.95" customHeight="1" x14ac:dyDescent="0.2">
      <c r="A60" s="101"/>
      <c r="B60" s="102">
        <f t="shared" ref="B60:B65" si="15">B59+0.1</f>
        <v>9.1999999999999993</v>
      </c>
      <c r="C60" s="103" t="s">
        <v>45</v>
      </c>
      <c r="D60" s="104" t="s">
        <v>11</v>
      </c>
      <c r="E60" s="39">
        <v>1</v>
      </c>
      <c r="F60" s="161">
        <v>52500</v>
      </c>
      <c r="G60" s="162">
        <v>26250</v>
      </c>
      <c r="H60" s="220"/>
      <c r="I60" s="220">
        <f t="shared" si="12"/>
        <v>0</v>
      </c>
      <c r="J60" s="220">
        <v>0</v>
      </c>
      <c r="K60" s="220">
        <f t="shared" si="13"/>
        <v>0</v>
      </c>
      <c r="L60" s="221">
        <f t="shared" si="14"/>
        <v>0</v>
      </c>
      <c r="M60" s="254"/>
      <c r="N60" s="254"/>
      <c r="O60" s="254"/>
      <c r="P60" s="254"/>
      <c r="Q60" s="254"/>
      <c r="R60" s="254"/>
    </row>
    <row r="61" spans="1:18" s="7" customFormat="1" ht="21.95" customHeight="1" x14ac:dyDescent="0.2">
      <c r="A61" s="101"/>
      <c r="B61" s="102">
        <f t="shared" si="15"/>
        <v>9.2999999999999989</v>
      </c>
      <c r="C61" s="103" t="s">
        <v>50</v>
      </c>
      <c r="D61" s="104" t="s">
        <v>11</v>
      </c>
      <c r="E61" s="39">
        <v>0</v>
      </c>
      <c r="F61" s="161">
        <v>0</v>
      </c>
      <c r="G61" s="162">
        <v>0</v>
      </c>
      <c r="H61" s="220"/>
      <c r="I61" s="220">
        <f t="shared" si="12"/>
        <v>0</v>
      </c>
      <c r="J61" s="220">
        <v>0</v>
      </c>
      <c r="K61" s="220">
        <f t="shared" si="13"/>
        <v>0</v>
      </c>
      <c r="L61" s="221">
        <f t="shared" si="14"/>
        <v>0</v>
      </c>
      <c r="M61" s="254"/>
      <c r="N61" s="254"/>
      <c r="O61" s="254"/>
      <c r="P61" s="254"/>
      <c r="Q61" s="254"/>
      <c r="R61" s="254"/>
    </row>
    <row r="62" spans="1:18" s="7" customFormat="1" ht="21.95" customHeight="1" x14ac:dyDescent="0.2">
      <c r="A62" s="101"/>
      <c r="B62" s="102">
        <f t="shared" si="15"/>
        <v>9.3999999999999986</v>
      </c>
      <c r="C62" s="103" t="s">
        <v>46</v>
      </c>
      <c r="D62" s="104" t="s">
        <v>11</v>
      </c>
      <c r="E62" s="39">
        <v>0</v>
      </c>
      <c r="F62" s="161">
        <v>0</v>
      </c>
      <c r="G62" s="162">
        <v>0</v>
      </c>
      <c r="H62" s="220"/>
      <c r="I62" s="220">
        <f t="shared" si="12"/>
        <v>0</v>
      </c>
      <c r="J62" s="220">
        <v>0</v>
      </c>
      <c r="K62" s="220">
        <f t="shared" si="13"/>
        <v>0</v>
      </c>
      <c r="L62" s="221">
        <f t="shared" si="14"/>
        <v>0</v>
      </c>
      <c r="M62" s="254"/>
      <c r="N62" s="254"/>
      <c r="O62" s="254"/>
      <c r="P62" s="254"/>
      <c r="Q62" s="254"/>
      <c r="R62" s="254"/>
    </row>
    <row r="63" spans="1:18" s="7" customFormat="1" ht="21.95" customHeight="1" x14ac:dyDescent="0.2">
      <c r="A63" s="101"/>
      <c r="B63" s="102">
        <f t="shared" si="15"/>
        <v>9.4999999999999982</v>
      </c>
      <c r="C63" s="103" t="s">
        <v>46</v>
      </c>
      <c r="D63" s="104" t="s">
        <v>11</v>
      </c>
      <c r="E63" s="39">
        <v>1</v>
      </c>
      <c r="F63" s="161">
        <v>36750</v>
      </c>
      <c r="G63" s="162">
        <v>26250</v>
      </c>
      <c r="H63" s="220"/>
      <c r="I63" s="220">
        <f t="shared" si="12"/>
        <v>0</v>
      </c>
      <c r="J63" s="220">
        <v>0</v>
      </c>
      <c r="K63" s="220">
        <f t="shared" si="13"/>
        <v>0</v>
      </c>
      <c r="L63" s="221">
        <f t="shared" si="14"/>
        <v>0</v>
      </c>
      <c r="M63" s="254"/>
      <c r="N63" s="254"/>
      <c r="O63" s="254"/>
      <c r="P63" s="254"/>
      <c r="Q63" s="254"/>
      <c r="R63" s="254"/>
    </row>
    <row r="64" spans="1:18" s="7" customFormat="1" ht="21.95" customHeight="1" x14ac:dyDescent="0.2">
      <c r="A64" s="101"/>
      <c r="B64" s="102">
        <f t="shared" si="15"/>
        <v>9.5999999999999979</v>
      </c>
      <c r="C64" s="103" t="s">
        <v>51</v>
      </c>
      <c r="D64" s="104" t="s">
        <v>11</v>
      </c>
      <c r="E64" s="39">
        <v>1</v>
      </c>
      <c r="F64" s="161">
        <v>36750</v>
      </c>
      <c r="G64" s="162">
        <v>26250</v>
      </c>
      <c r="H64" s="220"/>
      <c r="I64" s="220">
        <f t="shared" si="12"/>
        <v>0</v>
      </c>
      <c r="J64" s="220">
        <v>0</v>
      </c>
      <c r="K64" s="220">
        <f t="shared" si="13"/>
        <v>0</v>
      </c>
      <c r="L64" s="221">
        <f t="shared" si="14"/>
        <v>0</v>
      </c>
      <c r="M64" s="254"/>
      <c r="N64" s="254"/>
      <c r="O64" s="254"/>
      <c r="P64" s="254"/>
      <c r="Q64" s="254"/>
      <c r="R64" s="254"/>
    </row>
    <row r="65" spans="1:18" s="7" customFormat="1" ht="21.95" customHeight="1" x14ac:dyDescent="0.2">
      <c r="A65" s="101"/>
      <c r="B65" s="102">
        <f t="shared" si="15"/>
        <v>9.6999999999999975</v>
      </c>
      <c r="C65" s="103" t="s">
        <v>52</v>
      </c>
      <c r="D65" s="104" t="s">
        <v>11</v>
      </c>
      <c r="E65" s="39">
        <v>1</v>
      </c>
      <c r="F65" s="161">
        <v>36750</v>
      </c>
      <c r="G65" s="162">
        <v>26250</v>
      </c>
      <c r="H65" s="220"/>
      <c r="I65" s="220">
        <f t="shared" si="12"/>
        <v>0</v>
      </c>
      <c r="J65" s="220">
        <v>0</v>
      </c>
      <c r="K65" s="220">
        <f t="shared" si="13"/>
        <v>0</v>
      </c>
      <c r="L65" s="221">
        <f t="shared" si="14"/>
        <v>0</v>
      </c>
      <c r="M65" s="254"/>
      <c r="N65" s="254"/>
      <c r="O65" s="254"/>
      <c r="P65" s="254"/>
      <c r="Q65" s="254"/>
      <c r="R65" s="254"/>
    </row>
    <row r="66" spans="1:18" s="7" customFormat="1" ht="21.95" customHeight="1" x14ac:dyDescent="0.2">
      <c r="A66" s="101"/>
      <c r="B66" s="102">
        <f>B62+0.1</f>
        <v>9.4999999999999982</v>
      </c>
      <c r="C66" s="103" t="s">
        <v>53</v>
      </c>
      <c r="D66" s="104" t="s">
        <v>11</v>
      </c>
      <c r="E66" s="39">
        <v>1</v>
      </c>
      <c r="F66" s="161">
        <v>52500</v>
      </c>
      <c r="G66" s="162">
        <v>26250</v>
      </c>
      <c r="H66" s="220"/>
      <c r="I66" s="220">
        <f t="shared" si="12"/>
        <v>0</v>
      </c>
      <c r="J66" s="220">
        <v>0</v>
      </c>
      <c r="K66" s="220">
        <f t="shared" si="13"/>
        <v>0</v>
      </c>
      <c r="L66" s="221">
        <f t="shared" si="14"/>
        <v>0</v>
      </c>
      <c r="M66" s="254"/>
      <c r="N66" s="254"/>
      <c r="O66" s="254"/>
      <c r="P66" s="254"/>
      <c r="Q66" s="254"/>
      <c r="R66" s="254"/>
    </row>
    <row r="67" spans="1:18" s="29" customFormat="1" ht="102.75" thickBot="1" x14ac:dyDescent="0.25">
      <c r="A67" s="105">
        <f>A58+1</f>
        <v>10</v>
      </c>
      <c r="B67" s="106"/>
      <c r="C67" s="107" t="s">
        <v>54</v>
      </c>
      <c r="D67" s="108" t="s">
        <v>32</v>
      </c>
      <c r="E67" s="109">
        <v>8500</v>
      </c>
      <c r="F67" s="171">
        <v>346.5</v>
      </c>
      <c r="G67" s="172">
        <v>94.5</v>
      </c>
      <c r="H67" s="220"/>
      <c r="I67" s="220">
        <f>H67*F67</f>
        <v>0</v>
      </c>
      <c r="J67" s="220">
        <v>0</v>
      </c>
      <c r="K67" s="220">
        <f>J67*G67</f>
        <v>0</v>
      </c>
      <c r="L67" s="221">
        <f>K67+I67</f>
        <v>0</v>
      </c>
      <c r="M67" s="319"/>
      <c r="N67" s="319"/>
      <c r="O67" s="254"/>
      <c r="P67" s="254"/>
      <c r="Q67" s="254"/>
      <c r="R67" s="254"/>
    </row>
    <row r="68" spans="1:18" s="29" customFormat="1" ht="51" x14ac:dyDescent="0.2">
      <c r="A68" s="94">
        <f>A67+1</f>
        <v>11</v>
      </c>
      <c r="B68" s="110"/>
      <c r="C68" s="111" t="s">
        <v>55</v>
      </c>
      <c r="D68" s="68" t="s">
        <v>32</v>
      </c>
      <c r="E68" s="69">
        <f>E67</f>
        <v>8500</v>
      </c>
      <c r="F68" s="171">
        <v>294</v>
      </c>
      <c r="G68" s="172">
        <v>78.75</v>
      </c>
      <c r="H68" s="220"/>
      <c r="I68" s="220">
        <f>H68*F68</f>
        <v>0</v>
      </c>
      <c r="J68" s="220">
        <v>0</v>
      </c>
      <c r="K68" s="220">
        <f>J68*G68</f>
        <v>0</v>
      </c>
      <c r="L68" s="221">
        <f>K68+I68</f>
        <v>0</v>
      </c>
      <c r="M68" s="319"/>
      <c r="N68" s="319"/>
      <c r="O68" s="254"/>
      <c r="P68" s="254"/>
      <c r="Q68" s="254"/>
      <c r="R68" s="254"/>
    </row>
    <row r="69" spans="1:18" s="29" customFormat="1" ht="89.25" x14ac:dyDescent="0.2">
      <c r="A69" s="87">
        <f>A68+1</f>
        <v>12</v>
      </c>
      <c r="B69" s="112"/>
      <c r="C69" s="113" t="s">
        <v>58</v>
      </c>
      <c r="D69" s="114" t="s">
        <v>32</v>
      </c>
      <c r="E69" s="115">
        <v>900</v>
      </c>
      <c r="F69" s="171">
        <v>682.5</v>
      </c>
      <c r="G69" s="172">
        <v>157.5</v>
      </c>
      <c r="H69" s="220"/>
      <c r="I69" s="220">
        <f>H69*F69</f>
        <v>0</v>
      </c>
      <c r="J69" s="220">
        <v>0</v>
      </c>
      <c r="K69" s="220">
        <f>J69*G69</f>
        <v>0</v>
      </c>
      <c r="L69" s="221">
        <f>K69+I69</f>
        <v>0</v>
      </c>
      <c r="M69" s="319"/>
      <c r="N69" s="319"/>
      <c r="O69" s="254"/>
      <c r="P69" s="254"/>
      <c r="Q69" s="254"/>
      <c r="R69" s="254"/>
    </row>
    <row r="70" spans="1:18" s="7" customFormat="1" ht="63.75" x14ac:dyDescent="0.2">
      <c r="A70" s="87">
        <f>A69+1</f>
        <v>13</v>
      </c>
      <c r="B70" s="59"/>
      <c r="C70" s="116" t="s">
        <v>18</v>
      </c>
      <c r="D70" s="114" t="s">
        <v>39</v>
      </c>
      <c r="E70" s="115">
        <v>11600</v>
      </c>
      <c r="F70" s="171">
        <v>25.2</v>
      </c>
      <c r="G70" s="172">
        <v>6.3</v>
      </c>
      <c r="H70" s="220"/>
      <c r="I70" s="220">
        <f>H70*F70</f>
        <v>0</v>
      </c>
      <c r="J70" s="220">
        <v>0</v>
      </c>
      <c r="K70" s="220">
        <f>J70*G70</f>
        <v>0</v>
      </c>
      <c r="L70" s="221">
        <f>K70+I70</f>
        <v>0</v>
      </c>
      <c r="M70" s="254"/>
      <c r="N70" s="254"/>
      <c r="O70" s="254"/>
      <c r="P70" s="254"/>
      <c r="Q70" s="254"/>
      <c r="R70" s="254"/>
    </row>
    <row r="71" spans="1:18" s="29" customFormat="1" ht="76.5" x14ac:dyDescent="0.2">
      <c r="A71" s="117">
        <f>A70+1</f>
        <v>14</v>
      </c>
      <c r="B71" s="118"/>
      <c r="C71" s="119" t="s">
        <v>12</v>
      </c>
      <c r="D71" s="24"/>
      <c r="E71" s="25"/>
      <c r="F71" s="120">
        <v>0</v>
      </c>
      <c r="G71" s="121">
        <v>0</v>
      </c>
      <c r="H71" s="311"/>
      <c r="I71" s="311"/>
      <c r="J71" s="311"/>
      <c r="K71" s="311"/>
      <c r="L71" s="28"/>
      <c r="M71" s="319"/>
      <c r="N71" s="319"/>
      <c r="O71" s="254"/>
      <c r="P71" s="254"/>
      <c r="Q71" s="254"/>
      <c r="R71" s="254"/>
    </row>
    <row r="72" spans="1:18" s="7" customFormat="1" ht="20.100000000000001" customHeight="1" x14ac:dyDescent="0.2">
      <c r="A72" s="35"/>
      <c r="B72" s="122">
        <f>A71+0.1</f>
        <v>14.1</v>
      </c>
      <c r="C72" s="103" t="s">
        <v>77</v>
      </c>
      <c r="D72" s="104" t="s">
        <v>39</v>
      </c>
      <c r="E72" s="39">
        <v>14850</v>
      </c>
      <c r="F72" s="171">
        <v>25.2</v>
      </c>
      <c r="G72" s="172">
        <v>6.3</v>
      </c>
      <c r="H72" s="220"/>
      <c r="I72" s="220">
        <f t="shared" ref="I72:I73" si="16">H72*F72</f>
        <v>0</v>
      </c>
      <c r="J72" s="220">
        <v>0</v>
      </c>
      <c r="K72" s="220">
        <f t="shared" ref="K72:K73" si="17">J72*G72</f>
        <v>0</v>
      </c>
      <c r="L72" s="221">
        <f t="shared" ref="L72:L73" si="18">K72+I72</f>
        <v>0</v>
      </c>
      <c r="M72" s="254"/>
      <c r="N72" s="254"/>
      <c r="O72" s="254"/>
      <c r="P72" s="254"/>
      <c r="Q72" s="254"/>
      <c r="R72" s="254"/>
    </row>
    <row r="73" spans="1:18" s="7" customFormat="1" ht="20.100000000000001" customHeight="1" x14ac:dyDescent="0.2">
      <c r="A73" s="35"/>
      <c r="B73" s="122">
        <f>B72+0.1</f>
        <v>14.2</v>
      </c>
      <c r="C73" s="123" t="s">
        <v>56</v>
      </c>
      <c r="D73" s="124" t="s">
        <v>5</v>
      </c>
      <c r="E73" s="41">
        <v>41</v>
      </c>
      <c r="F73" s="171">
        <v>3360</v>
      </c>
      <c r="G73" s="172">
        <v>840</v>
      </c>
      <c r="H73" s="220"/>
      <c r="I73" s="220">
        <f t="shared" si="16"/>
        <v>0</v>
      </c>
      <c r="J73" s="220">
        <v>0</v>
      </c>
      <c r="K73" s="220">
        <f t="shared" si="17"/>
        <v>0</v>
      </c>
      <c r="L73" s="221">
        <f t="shared" si="18"/>
        <v>0</v>
      </c>
      <c r="M73" s="254"/>
      <c r="N73" s="254"/>
      <c r="O73" s="254"/>
      <c r="P73" s="254"/>
      <c r="Q73" s="254"/>
      <c r="R73" s="254"/>
    </row>
    <row r="74" spans="1:18" s="29" customFormat="1" ht="51" x14ac:dyDescent="0.2">
      <c r="A74" s="87">
        <f>A71+1</f>
        <v>15</v>
      </c>
      <c r="B74" s="112"/>
      <c r="C74" s="125" t="s">
        <v>75</v>
      </c>
      <c r="D74" s="126" t="s">
        <v>39</v>
      </c>
      <c r="E74" s="115">
        <v>3500</v>
      </c>
      <c r="F74" s="171">
        <v>25.2</v>
      </c>
      <c r="G74" s="172">
        <v>6.3</v>
      </c>
      <c r="H74" s="220"/>
      <c r="I74" s="220">
        <f>H74*F74</f>
        <v>0</v>
      </c>
      <c r="J74" s="220">
        <v>0</v>
      </c>
      <c r="K74" s="220">
        <f>J74*G74</f>
        <v>0</v>
      </c>
      <c r="L74" s="221">
        <f>K74+I74</f>
        <v>0</v>
      </c>
      <c r="M74" s="319"/>
      <c r="N74" s="319"/>
      <c r="O74" s="254"/>
      <c r="P74" s="254"/>
      <c r="Q74" s="254"/>
      <c r="R74" s="254"/>
    </row>
    <row r="75" spans="1:18" s="29" customFormat="1" ht="64.5" thickBot="1" x14ac:dyDescent="0.25">
      <c r="A75" s="105">
        <f>A74+1</f>
        <v>16</v>
      </c>
      <c r="B75" s="106"/>
      <c r="C75" s="127" t="s">
        <v>44</v>
      </c>
      <c r="D75" s="128" t="s">
        <v>8</v>
      </c>
      <c r="E75" s="109">
        <v>1</v>
      </c>
      <c r="F75" s="171">
        <v>288750</v>
      </c>
      <c r="G75" s="172">
        <v>36750</v>
      </c>
      <c r="H75" s="220"/>
      <c r="I75" s="220">
        <f>H75*F75</f>
        <v>0</v>
      </c>
      <c r="J75" s="220">
        <v>0</v>
      </c>
      <c r="K75" s="220">
        <f>J75*G75</f>
        <v>0</v>
      </c>
      <c r="L75" s="221">
        <f>K75+I75</f>
        <v>0</v>
      </c>
      <c r="M75" s="319"/>
      <c r="N75" s="319"/>
      <c r="O75" s="254"/>
      <c r="P75" s="254"/>
      <c r="Q75" s="254"/>
      <c r="R75" s="254"/>
    </row>
    <row r="76" spans="1:18" s="7" customFormat="1" ht="76.5" x14ac:dyDescent="0.2">
      <c r="A76" s="94">
        <f>A75+1</f>
        <v>17</v>
      </c>
      <c r="B76" s="129"/>
      <c r="C76" s="81" t="s">
        <v>23</v>
      </c>
      <c r="D76" s="130" t="s">
        <v>4</v>
      </c>
      <c r="E76" s="69">
        <v>1</v>
      </c>
      <c r="F76" s="171">
        <v>0</v>
      </c>
      <c r="G76" s="172">
        <v>131250</v>
      </c>
      <c r="H76" s="220"/>
      <c r="I76" s="220">
        <f>H76*F76</f>
        <v>0</v>
      </c>
      <c r="J76" s="220">
        <v>0</v>
      </c>
      <c r="K76" s="220">
        <f>J76*G76</f>
        <v>0</v>
      </c>
      <c r="L76" s="221">
        <f>K76+I76</f>
        <v>0</v>
      </c>
      <c r="M76" s="254"/>
      <c r="N76" s="254"/>
      <c r="O76" s="254"/>
      <c r="P76" s="254"/>
      <c r="Q76" s="254"/>
      <c r="R76" s="254"/>
    </row>
    <row r="77" spans="1:18" s="7" customFormat="1" ht="77.25" thickBot="1" x14ac:dyDescent="0.25">
      <c r="A77" s="131">
        <f>A76+1</f>
        <v>18</v>
      </c>
      <c r="B77" s="132"/>
      <c r="C77" s="133" t="s">
        <v>78</v>
      </c>
      <c r="D77" s="134" t="s">
        <v>4</v>
      </c>
      <c r="E77" s="135">
        <v>1</v>
      </c>
      <c r="F77" s="171">
        <v>26250</v>
      </c>
      <c r="G77" s="172">
        <v>26250</v>
      </c>
      <c r="H77" s="220"/>
      <c r="I77" s="220">
        <f>H77*F77</f>
        <v>0</v>
      </c>
      <c r="J77" s="220">
        <v>0</v>
      </c>
      <c r="K77" s="220">
        <f>J77*G77</f>
        <v>0</v>
      </c>
      <c r="L77" s="221">
        <f>K77+I77</f>
        <v>0</v>
      </c>
      <c r="M77" s="254"/>
      <c r="N77" s="254"/>
      <c r="O77" s="254"/>
      <c r="P77" s="254"/>
      <c r="Q77" s="254"/>
      <c r="R77" s="254"/>
    </row>
    <row r="78" spans="1:18" s="7" customFormat="1" ht="26.25" customHeight="1" thickTop="1" thickBot="1" x14ac:dyDescent="0.25">
      <c r="A78" s="136"/>
      <c r="B78" s="137"/>
      <c r="C78" s="138" t="s">
        <v>57</v>
      </c>
      <c r="D78" s="139"/>
      <c r="E78" s="140"/>
      <c r="F78" s="141"/>
      <c r="G78" s="142"/>
      <c r="H78" s="260"/>
      <c r="I78" s="260"/>
      <c r="J78" s="260"/>
      <c r="K78" s="260"/>
      <c r="L78" s="163">
        <f>SUM(L14:L77)</f>
        <v>0</v>
      </c>
      <c r="M78" s="254"/>
      <c r="N78" s="254"/>
      <c r="O78" s="254"/>
      <c r="P78" s="254"/>
      <c r="Q78" s="254"/>
      <c r="R78" s="254"/>
    </row>
    <row r="79" spans="1:18" s="7" customFormat="1" ht="26.25" hidden="1" customHeight="1" thickTop="1" thickBot="1" x14ac:dyDescent="0.25">
      <c r="A79" s="136"/>
      <c r="B79" s="137"/>
      <c r="C79" s="138" t="s">
        <v>60</v>
      </c>
      <c r="D79" s="139"/>
      <c r="E79" s="144"/>
      <c r="F79" s="141"/>
      <c r="G79" s="142"/>
      <c r="H79" s="260"/>
      <c r="I79" s="260"/>
      <c r="J79" s="260"/>
      <c r="K79" s="260"/>
      <c r="L79" s="143"/>
      <c r="M79" s="254"/>
      <c r="N79" s="254"/>
      <c r="O79" s="254"/>
      <c r="P79" s="254"/>
      <c r="Q79" s="254"/>
      <c r="R79" s="254"/>
    </row>
    <row r="80" spans="1:18" s="7" customFormat="1" ht="26.25" hidden="1" customHeight="1" x14ac:dyDescent="0.2">
      <c r="A80" s="136"/>
      <c r="B80" s="137"/>
      <c r="C80" s="138" t="s">
        <v>57</v>
      </c>
      <c r="D80" s="139"/>
      <c r="E80" s="145"/>
      <c r="F80" s="141"/>
      <c r="G80" s="142"/>
      <c r="H80" s="260"/>
      <c r="I80" s="260"/>
      <c r="J80" s="260"/>
      <c r="K80" s="260"/>
      <c r="L80" s="143">
        <f t="shared" ref="L80" si="19">L78-L79</f>
        <v>0</v>
      </c>
      <c r="M80" s="254"/>
      <c r="N80" s="254"/>
      <c r="O80" s="254"/>
      <c r="P80" s="254"/>
      <c r="Q80" s="254"/>
      <c r="R80" s="254"/>
    </row>
    <row r="81" spans="1:18" s="7" customFormat="1" ht="12.75" customHeight="1" x14ac:dyDescent="0.2">
      <c r="A81" s="146"/>
      <c r="B81" s="147"/>
      <c r="C81" s="148"/>
      <c r="D81" s="149"/>
      <c r="E81" s="150"/>
      <c r="F81" s="150"/>
      <c r="G81" s="150"/>
      <c r="H81" s="150"/>
      <c r="I81" s="150"/>
      <c r="J81" s="150"/>
      <c r="K81" s="150"/>
      <c r="L81" s="150"/>
      <c r="M81" s="254"/>
      <c r="N81" s="254"/>
      <c r="O81" s="254"/>
      <c r="P81" s="254"/>
      <c r="Q81" s="254"/>
      <c r="R81" s="254"/>
    </row>
    <row r="82" spans="1:18" s="29" customFormat="1" ht="12.75" x14ac:dyDescent="0.2">
      <c r="A82" s="151" t="s">
        <v>13</v>
      </c>
      <c r="B82" s="22"/>
      <c r="D82" s="152"/>
      <c r="E82" s="153"/>
      <c r="F82" s="153"/>
      <c r="G82" s="153"/>
      <c r="H82" s="153"/>
      <c r="I82" s="153"/>
      <c r="J82" s="153"/>
      <c r="K82" s="153"/>
      <c r="L82" s="153"/>
      <c r="M82" s="319"/>
      <c r="N82" s="319"/>
      <c r="O82" s="319"/>
      <c r="P82" s="319"/>
      <c r="Q82" s="319"/>
      <c r="R82" s="319"/>
    </row>
    <row r="83" spans="1:18" s="155" customFormat="1" ht="21" customHeight="1" x14ac:dyDescent="0.2">
      <c r="A83" s="154" t="s">
        <v>14</v>
      </c>
      <c r="B83" s="338" t="s">
        <v>59</v>
      </c>
      <c r="C83" s="338"/>
      <c r="D83" s="338"/>
      <c r="E83" s="338"/>
      <c r="F83" s="338"/>
      <c r="G83" s="338"/>
      <c r="H83" s="338"/>
      <c r="I83" s="338"/>
      <c r="J83" s="338"/>
      <c r="K83" s="338"/>
      <c r="L83" s="338"/>
      <c r="M83" s="320"/>
      <c r="N83" s="320"/>
      <c r="O83" s="320"/>
      <c r="P83" s="320"/>
      <c r="Q83" s="320"/>
      <c r="R83" s="320"/>
    </row>
    <row r="84" spans="1:18" s="155" customFormat="1" ht="30.75" customHeight="1" x14ac:dyDescent="0.2">
      <c r="A84" s="154" t="s">
        <v>15</v>
      </c>
      <c r="B84" s="338" t="s">
        <v>16</v>
      </c>
      <c r="C84" s="338"/>
      <c r="D84" s="338"/>
      <c r="E84" s="338"/>
      <c r="F84" s="338"/>
      <c r="G84" s="338"/>
      <c r="H84" s="338"/>
      <c r="I84" s="338"/>
      <c r="J84" s="338"/>
      <c r="K84" s="338"/>
      <c r="L84" s="338"/>
      <c r="M84" s="320"/>
      <c r="N84" s="320"/>
      <c r="O84" s="320"/>
      <c r="P84" s="320"/>
      <c r="Q84" s="320"/>
      <c r="R84" s="320"/>
    </row>
    <row r="85" spans="1:18" s="155" customFormat="1" ht="33.75" customHeight="1" x14ac:dyDescent="0.2">
      <c r="A85" s="154" t="s">
        <v>17</v>
      </c>
      <c r="B85" s="338" t="s">
        <v>19</v>
      </c>
      <c r="C85" s="338"/>
      <c r="D85" s="338"/>
      <c r="E85" s="338"/>
      <c r="F85" s="338"/>
      <c r="G85" s="338"/>
      <c r="H85" s="338"/>
      <c r="I85" s="338"/>
      <c r="J85" s="338"/>
      <c r="K85" s="338"/>
      <c r="L85" s="338"/>
      <c r="M85" s="320"/>
      <c r="N85" s="320"/>
      <c r="O85" s="320"/>
      <c r="P85" s="320"/>
      <c r="Q85" s="320"/>
      <c r="R85" s="320"/>
    </row>
    <row r="86" spans="1:18" s="155" customFormat="1" ht="33.75" customHeight="1" x14ac:dyDescent="0.2">
      <c r="A86" s="154" t="s">
        <v>22</v>
      </c>
      <c r="B86" s="338" t="s">
        <v>20</v>
      </c>
      <c r="C86" s="338"/>
      <c r="D86" s="338"/>
      <c r="E86" s="338"/>
      <c r="F86" s="338"/>
      <c r="G86" s="338"/>
      <c r="H86" s="338"/>
      <c r="I86" s="338"/>
      <c r="J86" s="338"/>
      <c r="K86" s="338"/>
      <c r="L86" s="338"/>
      <c r="M86" s="320"/>
      <c r="N86" s="320"/>
      <c r="O86" s="320"/>
      <c r="P86" s="320"/>
      <c r="Q86" s="320"/>
      <c r="R86" s="320"/>
    </row>
    <row r="92" spans="1:18" s="160" customFormat="1" x14ac:dyDescent="0.25">
      <c r="A92" s="156"/>
      <c r="B92" s="157"/>
      <c r="C92" s="158"/>
      <c r="D92" s="156"/>
      <c r="E92" s="159"/>
      <c r="M92" s="321"/>
      <c r="N92" s="321"/>
      <c r="O92" s="321"/>
      <c r="P92" s="321"/>
      <c r="Q92" s="321"/>
      <c r="R92" s="321"/>
    </row>
    <row r="93" spans="1:18" s="160" customFormat="1" x14ac:dyDescent="0.25">
      <c r="A93" s="156"/>
      <c r="B93" s="157"/>
      <c r="C93" s="158"/>
      <c r="D93" s="156"/>
      <c r="E93" s="159"/>
      <c r="M93" s="321"/>
      <c r="N93" s="321"/>
      <c r="O93" s="321"/>
      <c r="P93" s="321"/>
      <c r="Q93" s="321"/>
      <c r="R93" s="321"/>
    </row>
    <row r="94" spans="1:18" s="160" customFormat="1" x14ac:dyDescent="0.25">
      <c r="A94" s="156"/>
      <c r="B94" s="157"/>
      <c r="C94" s="158"/>
      <c r="D94" s="156"/>
      <c r="M94" s="321"/>
      <c r="N94" s="321"/>
      <c r="O94" s="321"/>
      <c r="P94" s="321"/>
      <c r="Q94" s="321"/>
      <c r="R94" s="321"/>
    </row>
    <row r="95" spans="1:18" s="160" customFormat="1" x14ac:dyDescent="0.25">
      <c r="A95" s="156"/>
      <c r="B95" s="157"/>
      <c r="C95" s="158"/>
      <c r="D95" s="156"/>
      <c r="M95" s="321"/>
      <c r="N95" s="321"/>
      <c r="O95" s="321"/>
      <c r="P95" s="321"/>
      <c r="Q95" s="321"/>
      <c r="R95" s="321"/>
    </row>
  </sheetData>
  <mergeCells count="14">
    <mergeCell ref="L10:L11"/>
    <mergeCell ref="F8:L8"/>
    <mergeCell ref="B85:L85"/>
    <mergeCell ref="B86:L86"/>
    <mergeCell ref="B83:L83"/>
    <mergeCell ref="B84:L84"/>
    <mergeCell ref="A9:G9"/>
    <mergeCell ref="H9:L9"/>
    <mergeCell ref="A10:B11"/>
    <mergeCell ref="C10:C11"/>
    <mergeCell ref="D10:D11"/>
    <mergeCell ref="E10:E11"/>
    <mergeCell ref="H10:I10"/>
    <mergeCell ref="J10:K10"/>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rowBreaks count="2" manualBreakCount="2">
    <brk id="22" max="9" man="1"/>
    <brk id="67"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BFB0-D07C-4A0A-B01E-B3B45774CA03}">
  <dimension ref="A1:R53"/>
  <sheetViews>
    <sheetView showGridLines="0" view="pageBreakPreview" zoomScale="115" zoomScaleNormal="100" zoomScaleSheetLayoutView="115" workbookViewId="0">
      <pane ySplit="11" topLeftCell="A12" activePane="bottomLeft" state="frozen"/>
      <selection activeCell="I16" sqref="I16"/>
      <selection pane="bottomLeft" activeCell="M1" sqref="M1:S1048576"/>
    </sheetView>
  </sheetViews>
  <sheetFormatPr defaultColWidth="9" defaultRowHeight="15" x14ac:dyDescent="0.25"/>
  <cols>
    <col min="1" max="1" width="4.625" style="156" customWidth="1"/>
    <col min="2" max="2" width="4.625" style="157" customWidth="1"/>
    <col min="3" max="3" width="42.875" style="158" customWidth="1"/>
    <col min="4" max="4" width="6.375" style="156" customWidth="1"/>
    <col min="5" max="5" width="7.875" style="159" customWidth="1"/>
    <col min="6" max="6" width="7.75" style="160" bestFit="1" customWidth="1"/>
    <col min="7" max="7" width="6.625" style="160" bestFit="1" customWidth="1"/>
    <col min="8" max="8" width="8.375" style="160" customWidth="1"/>
    <col min="9" max="11" width="10.625" style="160" customWidth="1"/>
    <col min="12" max="12" width="15.625" style="160" customWidth="1"/>
    <col min="13" max="13" width="10.125" style="158" bestFit="1" customWidth="1"/>
    <col min="14" max="14" width="9.25" style="158" bestFit="1" customWidth="1"/>
    <col min="15" max="15" width="10.125" style="158" bestFit="1" customWidth="1"/>
    <col min="16" max="16" width="9.25" style="158" bestFit="1" customWidth="1"/>
    <col min="17" max="16384" width="9" style="158"/>
  </cols>
  <sheetData>
    <row r="1" spans="1:12" s="7" customFormat="1" ht="18" customHeight="1" x14ac:dyDescent="0.2">
      <c r="A1" s="1" t="s">
        <v>81</v>
      </c>
      <c r="B1" s="1"/>
      <c r="C1" s="2"/>
      <c r="D1" s="3"/>
      <c r="E1" s="4"/>
      <c r="F1" s="5"/>
      <c r="G1" s="5"/>
      <c r="H1" s="5"/>
      <c r="I1" s="5"/>
      <c r="J1" s="5"/>
      <c r="K1" s="5"/>
      <c r="L1" s="6"/>
    </row>
    <row r="2" spans="1:12" s="7" customFormat="1" ht="18" customHeight="1" x14ac:dyDescent="0.2">
      <c r="A2" s="8" t="s">
        <v>42</v>
      </c>
      <c r="B2" s="8"/>
      <c r="C2" s="2"/>
      <c r="D2" s="3"/>
      <c r="E2" s="4"/>
      <c r="F2" s="5"/>
      <c r="G2" s="9"/>
      <c r="H2" s="9"/>
      <c r="I2" s="9"/>
      <c r="J2" s="9"/>
      <c r="K2" s="9"/>
      <c r="L2" s="10"/>
    </row>
    <row r="3" spans="1:12" s="9" customFormat="1" ht="7.5" customHeight="1" x14ac:dyDescent="0.2">
      <c r="A3" s="8"/>
      <c r="B3" s="8"/>
      <c r="C3" s="2"/>
      <c r="D3" s="3"/>
      <c r="E3" s="4"/>
      <c r="F3" s="5"/>
      <c r="G3" s="5"/>
      <c r="H3" s="5"/>
      <c r="I3" s="5"/>
      <c r="J3" s="5"/>
      <c r="K3" s="5"/>
      <c r="L3" s="5"/>
    </row>
    <row r="4" spans="1:12" s="9" customFormat="1" ht="18" customHeight="1" x14ac:dyDescent="0.2">
      <c r="A4" s="1" t="s">
        <v>48</v>
      </c>
      <c r="B4" s="8"/>
      <c r="D4" s="3"/>
      <c r="E4" s="4"/>
      <c r="F4" s="5"/>
      <c r="G4" s="5"/>
      <c r="H4" s="5"/>
      <c r="I4" s="5"/>
      <c r="J4" s="5"/>
      <c r="K4" s="5"/>
      <c r="L4" s="11" t="s">
        <v>80</v>
      </c>
    </row>
    <row r="5" spans="1:12" s="9" customFormat="1" ht="17.25" customHeight="1" x14ac:dyDescent="0.2">
      <c r="A5" s="8" t="s">
        <v>49</v>
      </c>
      <c r="B5" s="8"/>
      <c r="D5" s="3"/>
      <c r="E5" s="4"/>
      <c r="F5" s="5"/>
      <c r="G5" s="5"/>
      <c r="H5" s="5"/>
      <c r="I5" s="5"/>
      <c r="J5" s="5"/>
      <c r="K5" s="5"/>
      <c r="L5" s="11" t="str">
        <f>HVAC!L5</f>
        <v>Date: 29-04-2023</v>
      </c>
    </row>
    <row r="6" spans="1:12" s="9" customFormat="1" ht="12" customHeight="1" x14ac:dyDescent="0.25">
      <c r="A6" s="8"/>
      <c r="B6" s="8"/>
      <c r="D6" s="3"/>
      <c r="E6" s="4"/>
      <c r="F6" s="5"/>
      <c r="G6" s="5"/>
      <c r="H6" s="5"/>
      <c r="I6" s="5"/>
      <c r="J6" s="5"/>
      <c r="K6" s="5"/>
      <c r="L6" s="12"/>
    </row>
    <row r="7" spans="1:12" s="9" customFormat="1" ht="18" hidden="1" customHeight="1" thickBot="1" x14ac:dyDescent="0.3">
      <c r="A7" s="8"/>
      <c r="B7" s="8"/>
      <c r="D7" s="3"/>
      <c r="E7" s="4"/>
      <c r="F7" s="5"/>
      <c r="G7" s="5"/>
      <c r="H7" s="5"/>
      <c r="I7" s="5"/>
      <c r="J7" s="5"/>
      <c r="K7" s="5"/>
      <c r="L7" s="12"/>
    </row>
    <row r="8" spans="1:12" s="7" customFormat="1" ht="18" hidden="1" customHeight="1" thickBot="1" x14ac:dyDescent="0.25">
      <c r="A8" s="13"/>
      <c r="B8" s="13"/>
      <c r="D8" s="14"/>
      <c r="E8" s="15"/>
      <c r="F8" s="337" t="s">
        <v>47</v>
      </c>
      <c r="G8" s="337"/>
      <c r="H8" s="337"/>
      <c r="I8" s="337"/>
      <c r="J8" s="337"/>
      <c r="K8" s="337"/>
      <c r="L8" s="337"/>
    </row>
    <row r="9" spans="1:12" s="16" customFormat="1" ht="18" customHeight="1" x14ac:dyDescent="0.2">
      <c r="A9" s="339" t="s">
        <v>122</v>
      </c>
      <c r="B9" s="339"/>
      <c r="C9" s="339"/>
      <c r="D9" s="339"/>
      <c r="E9" s="339"/>
      <c r="F9" s="339"/>
      <c r="G9" s="339"/>
      <c r="H9" s="342" t="s">
        <v>123</v>
      </c>
      <c r="I9" s="343"/>
      <c r="J9" s="343"/>
      <c r="K9" s="343"/>
      <c r="L9" s="344"/>
    </row>
    <row r="10" spans="1:12" s="16" customFormat="1" ht="18" customHeight="1" x14ac:dyDescent="0.2">
      <c r="A10" s="339" t="s">
        <v>79</v>
      </c>
      <c r="B10" s="339"/>
      <c r="C10" s="339" t="s">
        <v>0</v>
      </c>
      <c r="D10" s="339" t="s">
        <v>1</v>
      </c>
      <c r="E10" s="336" t="s">
        <v>2</v>
      </c>
      <c r="F10" s="272" t="s">
        <v>6</v>
      </c>
      <c r="G10" s="272" t="s">
        <v>7</v>
      </c>
      <c r="H10" s="342" t="s">
        <v>6</v>
      </c>
      <c r="I10" s="344"/>
      <c r="J10" s="342" t="s">
        <v>7</v>
      </c>
      <c r="K10" s="344"/>
      <c r="L10" s="340" t="s">
        <v>125</v>
      </c>
    </row>
    <row r="11" spans="1:12" s="16" customFormat="1" ht="18" customHeight="1" thickBot="1" x14ac:dyDescent="0.25">
      <c r="A11" s="339"/>
      <c r="B11" s="339"/>
      <c r="C11" s="339"/>
      <c r="D11" s="339"/>
      <c r="E11" s="336"/>
      <c r="F11" s="272" t="s">
        <v>3</v>
      </c>
      <c r="G11" s="272" t="s">
        <v>3</v>
      </c>
      <c r="H11" s="272" t="s">
        <v>124</v>
      </c>
      <c r="I11" s="272" t="s">
        <v>10</v>
      </c>
      <c r="J11" s="272" t="s">
        <v>124</v>
      </c>
      <c r="K11" s="272" t="s">
        <v>10</v>
      </c>
      <c r="L11" s="341"/>
    </row>
    <row r="12" spans="1:12" s="7" customFormat="1" ht="26.25" hidden="1" customHeight="1" thickBot="1" x14ac:dyDescent="0.25">
      <c r="A12" s="263"/>
      <c r="B12" s="264"/>
      <c r="C12" s="265" t="s">
        <v>60</v>
      </c>
      <c r="D12" s="266"/>
      <c r="E12" s="267"/>
      <c r="F12" s="268"/>
      <c r="G12" s="269"/>
      <c r="H12" s="270"/>
      <c r="I12" s="270"/>
      <c r="J12" s="270"/>
      <c r="K12" s="270"/>
      <c r="L12" s="271"/>
    </row>
    <row r="13" spans="1:12" s="7" customFormat="1" ht="26.25" hidden="1" customHeight="1" thickTop="1" x14ac:dyDescent="0.2">
      <c r="A13" s="136"/>
      <c r="B13" s="137"/>
      <c r="C13" s="138" t="s">
        <v>57</v>
      </c>
      <c r="D13" s="139"/>
      <c r="E13" s="145"/>
      <c r="F13" s="141"/>
      <c r="G13" s="142"/>
      <c r="H13" s="260"/>
      <c r="I13" s="260"/>
      <c r="J13" s="260"/>
      <c r="K13" s="260"/>
      <c r="L13" s="143" t="e">
        <f>#REF!-L12</f>
        <v>#REF!</v>
      </c>
    </row>
    <row r="14" spans="1:12" s="208" customFormat="1" ht="18" customHeight="1" thickTop="1" x14ac:dyDescent="0.25">
      <c r="A14" s="202"/>
      <c r="B14" s="203"/>
      <c r="C14" s="204" t="s">
        <v>97</v>
      </c>
      <c r="D14" s="205"/>
      <c r="E14" s="206"/>
      <c r="F14" s="206"/>
      <c r="G14" s="206"/>
      <c r="H14" s="261"/>
      <c r="I14" s="261"/>
      <c r="J14" s="261"/>
      <c r="K14" s="261"/>
      <c r="L14" s="207"/>
    </row>
    <row r="15" spans="1:12" s="208" customFormat="1" ht="52.5" customHeight="1" x14ac:dyDescent="0.25">
      <c r="A15" s="209"/>
      <c r="B15" s="210"/>
      <c r="C15" s="211" t="s">
        <v>98</v>
      </c>
      <c r="D15" s="212"/>
      <c r="E15" s="206"/>
      <c r="F15" s="206"/>
      <c r="G15" s="206"/>
      <c r="H15" s="261"/>
      <c r="I15" s="261"/>
      <c r="J15" s="261"/>
      <c r="K15" s="261"/>
      <c r="L15" s="213"/>
    </row>
    <row r="16" spans="1:12" s="208" customFormat="1" ht="65.25" customHeight="1" x14ac:dyDescent="0.25">
      <c r="A16" s="190">
        <v>1</v>
      </c>
      <c r="B16" s="191"/>
      <c r="C16" s="193" t="s">
        <v>99</v>
      </c>
      <c r="D16" s="214"/>
      <c r="E16" s="206"/>
      <c r="F16" s="206"/>
      <c r="G16" s="206"/>
      <c r="H16" s="261"/>
      <c r="I16" s="261"/>
      <c r="J16" s="261"/>
      <c r="K16" s="261"/>
      <c r="L16" s="213"/>
    </row>
    <row r="17" spans="1:18" s="208" customFormat="1" ht="15" customHeight="1" x14ac:dyDescent="0.25">
      <c r="A17" s="190"/>
      <c r="B17" s="215">
        <f>A16+0.1</f>
        <v>1.1000000000000001</v>
      </c>
      <c r="C17" s="216" t="s">
        <v>100</v>
      </c>
      <c r="D17" s="217" t="str">
        <f>IF(C17="","",IF(E17="","",IF(E17&gt;1,"Nos.","No.")))</f>
        <v>No.</v>
      </c>
      <c r="E17" s="218">
        <v>1</v>
      </c>
      <c r="F17" s="219">
        <v>393750</v>
      </c>
      <c r="G17" s="219">
        <v>10500</v>
      </c>
      <c r="H17" s="220"/>
      <c r="I17" s="220">
        <f>H17*F17</f>
        <v>0</v>
      </c>
      <c r="J17" s="220">
        <v>0</v>
      </c>
      <c r="K17" s="220">
        <f>J17*G17</f>
        <v>0</v>
      </c>
      <c r="L17" s="221">
        <f>K17+I17</f>
        <v>0</v>
      </c>
      <c r="M17" s="255"/>
      <c r="N17" s="255"/>
      <c r="O17" s="255"/>
      <c r="P17" s="255"/>
      <c r="Q17" s="322"/>
      <c r="R17" s="322"/>
    </row>
    <row r="18" spans="1:18" s="208" customFormat="1" ht="78.75" customHeight="1" x14ac:dyDescent="0.25">
      <c r="A18" s="190">
        <f>A16+1</f>
        <v>2</v>
      </c>
      <c r="B18" s="191"/>
      <c r="C18" s="193" t="s">
        <v>101</v>
      </c>
      <c r="D18" s="214"/>
      <c r="E18" s="206"/>
      <c r="F18" s="206"/>
      <c r="G18" s="206"/>
      <c r="H18" s="261"/>
      <c r="I18" s="261"/>
      <c r="J18" s="261"/>
      <c r="K18" s="261"/>
      <c r="L18" s="213"/>
      <c r="M18" s="255"/>
      <c r="N18" s="255"/>
      <c r="O18" s="255"/>
      <c r="P18" s="255"/>
      <c r="Q18" s="322"/>
      <c r="R18" s="322"/>
    </row>
    <row r="19" spans="1:18" s="208" customFormat="1" ht="15" customHeight="1" x14ac:dyDescent="0.25">
      <c r="A19" s="190"/>
      <c r="B19" s="222">
        <f>A18+0.1</f>
        <v>2.1</v>
      </c>
      <c r="C19" s="216" t="s">
        <v>102</v>
      </c>
      <c r="D19" s="217" t="str">
        <f>IF(C19="","",IF(E19="","",IF(E19&gt;1,"Nos.","No.")))</f>
        <v>Nos.</v>
      </c>
      <c r="E19" s="218">
        <v>5</v>
      </c>
      <c r="F19" s="219">
        <v>320250</v>
      </c>
      <c r="G19" s="219">
        <v>7350</v>
      </c>
      <c r="H19" s="220"/>
      <c r="I19" s="220">
        <f>H19*F19</f>
        <v>0</v>
      </c>
      <c r="J19" s="220">
        <v>0</v>
      </c>
      <c r="K19" s="220">
        <f>J19*G19</f>
        <v>0</v>
      </c>
      <c r="L19" s="221">
        <f>K19+I19</f>
        <v>0</v>
      </c>
      <c r="M19" s="255"/>
      <c r="N19" s="255"/>
      <c r="O19" s="255"/>
      <c r="P19" s="255"/>
      <c r="Q19" s="322"/>
      <c r="R19" s="322"/>
    </row>
    <row r="20" spans="1:18" s="208" customFormat="1" ht="30" customHeight="1" x14ac:dyDescent="0.25">
      <c r="A20" s="223">
        <f>A18+1</f>
        <v>3</v>
      </c>
      <c r="B20" s="191"/>
      <c r="C20" s="224" t="s">
        <v>103</v>
      </c>
      <c r="D20" s="225" t="str">
        <f>IF(C20="","",IF(E20="","",IF(E20&gt;1,"Nos.","No.")))</f>
        <v>No.</v>
      </c>
      <c r="E20" s="226">
        <v>1</v>
      </c>
      <c r="F20" s="219">
        <v>162750</v>
      </c>
      <c r="G20" s="219">
        <v>7350</v>
      </c>
      <c r="H20" s="220"/>
      <c r="I20" s="220">
        <f>H20*F20</f>
        <v>0</v>
      </c>
      <c r="J20" s="220">
        <v>0</v>
      </c>
      <c r="K20" s="220">
        <f>J20*G20</f>
        <v>0</v>
      </c>
      <c r="L20" s="221">
        <f>K20+I20</f>
        <v>0</v>
      </c>
      <c r="M20" s="255"/>
      <c r="N20" s="255"/>
      <c r="O20" s="255"/>
      <c r="P20" s="255"/>
      <c r="Q20" s="322"/>
      <c r="R20" s="322"/>
    </row>
    <row r="21" spans="1:18" s="208" customFormat="1" ht="76.5" customHeight="1" x14ac:dyDescent="0.25">
      <c r="A21" s="223">
        <f>A20+1</f>
        <v>4</v>
      </c>
      <c r="B21" s="191"/>
      <c r="C21" s="193" t="s">
        <v>104</v>
      </c>
      <c r="D21" s="227"/>
      <c r="E21" s="228"/>
      <c r="F21" s="229"/>
      <c r="G21" s="229"/>
      <c r="H21" s="243"/>
      <c r="I21" s="243"/>
      <c r="J21" s="243"/>
      <c r="K21" s="243"/>
      <c r="L21" s="230"/>
      <c r="M21" s="255"/>
      <c r="N21" s="255"/>
      <c r="O21" s="255"/>
      <c r="P21" s="255"/>
      <c r="Q21" s="322"/>
      <c r="R21" s="322"/>
    </row>
    <row r="22" spans="1:18" s="208" customFormat="1" ht="15" customHeight="1" x14ac:dyDescent="0.25">
      <c r="A22" s="190"/>
      <c r="B22" s="215">
        <f>A21+0.1</f>
        <v>4.0999999999999996</v>
      </c>
      <c r="C22" s="231" t="s">
        <v>105</v>
      </c>
      <c r="D22" s="217" t="s">
        <v>96</v>
      </c>
      <c r="E22" s="218">
        <v>20</v>
      </c>
      <c r="F22" s="219">
        <v>724.5</v>
      </c>
      <c r="G22" s="219">
        <v>204.75</v>
      </c>
      <c r="H22" s="220">
        <v>120</v>
      </c>
      <c r="I22" s="220">
        <f>H22*F22</f>
        <v>86940</v>
      </c>
      <c r="J22" s="220">
        <v>0</v>
      </c>
      <c r="K22" s="220">
        <f>J22*G22</f>
        <v>0</v>
      </c>
      <c r="L22" s="221">
        <f>K22+I22</f>
        <v>86940</v>
      </c>
      <c r="M22" s="255"/>
      <c r="N22" s="255"/>
      <c r="O22" s="255"/>
      <c r="P22" s="255"/>
      <c r="Q22" s="322"/>
      <c r="R22" s="322"/>
    </row>
    <row r="23" spans="1:18" s="208" customFormat="1" ht="15" customHeight="1" x14ac:dyDescent="0.25">
      <c r="A23" s="190"/>
      <c r="B23" s="215">
        <f>B22+0.1</f>
        <v>4.1999999999999993</v>
      </c>
      <c r="C23" s="231" t="s">
        <v>106</v>
      </c>
      <c r="D23" s="217" t="s">
        <v>96</v>
      </c>
      <c r="E23" s="218">
        <v>60</v>
      </c>
      <c r="F23" s="219">
        <v>871.5</v>
      </c>
      <c r="G23" s="219">
        <v>220.5</v>
      </c>
      <c r="H23" s="220">
        <v>0</v>
      </c>
      <c r="I23" s="220">
        <f>H23*F23</f>
        <v>0</v>
      </c>
      <c r="J23" s="220">
        <v>0</v>
      </c>
      <c r="K23" s="220">
        <f>J23*G23</f>
        <v>0</v>
      </c>
      <c r="L23" s="221">
        <f t="shared" ref="L23:L26" si="0">K23+I23</f>
        <v>0</v>
      </c>
      <c r="M23" s="255"/>
      <c r="N23" s="255"/>
      <c r="O23" s="255"/>
      <c r="P23" s="255"/>
      <c r="Q23" s="322"/>
      <c r="R23" s="322"/>
    </row>
    <row r="24" spans="1:18" s="208" customFormat="1" ht="15" customHeight="1" x14ac:dyDescent="0.25">
      <c r="A24" s="190"/>
      <c r="B24" s="215">
        <f>B23+0.1</f>
        <v>4.2999999999999989</v>
      </c>
      <c r="C24" s="231" t="s">
        <v>107</v>
      </c>
      <c r="D24" s="217" t="s">
        <v>96</v>
      </c>
      <c r="E24" s="218">
        <v>70</v>
      </c>
      <c r="F24" s="219">
        <v>1438.5</v>
      </c>
      <c r="G24" s="219">
        <v>230.99999999999997</v>
      </c>
      <c r="H24" s="220">
        <v>40</v>
      </c>
      <c r="I24" s="220">
        <f>H24*F24</f>
        <v>57540</v>
      </c>
      <c r="J24" s="220">
        <v>0</v>
      </c>
      <c r="K24" s="220">
        <f>J24*G24</f>
        <v>0</v>
      </c>
      <c r="L24" s="221">
        <f t="shared" si="0"/>
        <v>57540</v>
      </c>
      <c r="M24" s="255"/>
      <c r="N24" s="255"/>
      <c r="O24" s="255"/>
      <c r="P24" s="255"/>
      <c r="Q24" s="322"/>
      <c r="R24" s="322"/>
    </row>
    <row r="25" spans="1:18" s="208" customFormat="1" ht="15" customHeight="1" x14ac:dyDescent="0.25">
      <c r="A25" s="232"/>
      <c r="B25" s="233">
        <f>B24+0.1</f>
        <v>4.3999999999999986</v>
      </c>
      <c r="C25" s="234" t="s">
        <v>108</v>
      </c>
      <c r="D25" s="235" t="s">
        <v>96</v>
      </c>
      <c r="E25" s="236">
        <v>300</v>
      </c>
      <c r="F25" s="237">
        <v>1879.5</v>
      </c>
      <c r="G25" s="237">
        <v>273</v>
      </c>
      <c r="H25" s="238">
        <v>320</v>
      </c>
      <c r="I25" s="220">
        <f>H25*F25</f>
        <v>601440</v>
      </c>
      <c r="J25" s="238">
        <v>0</v>
      </c>
      <c r="K25" s="220">
        <f>J25*G25</f>
        <v>0</v>
      </c>
      <c r="L25" s="221">
        <f t="shared" si="0"/>
        <v>601440</v>
      </c>
      <c r="M25" s="255"/>
      <c r="N25" s="255"/>
      <c r="O25" s="255"/>
      <c r="P25" s="255"/>
      <c r="Q25" s="322"/>
      <c r="R25" s="322"/>
    </row>
    <row r="26" spans="1:18" s="208" customFormat="1" ht="15" customHeight="1" x14ac:dyDescent="0.25">
      <c r="A26" s="232"/>
      <c r="B26" s="233">
        <f>B25+0.1</f>
        <v>4.4999999999999982</v>
      </c>
      <c r="C26" s="234" t="s">
        <v>109</v>
      </c>
      <c r="D26" s="235" t="s">
        <v>96</v>
      </c>
      <c r="E26" s="236">
        <v>280</v>
      </c>
      <c r="F26" s="237">
        <v>3360</v>
      </c>
      <c r="G26" s="237">
        <v>367.5</v>
      </c>
      <c r="H26" s="238">
        <v>300</v>
      </c>
      <c r="I26" s="220">
        <f>H26*F26</f>
        <v>1008000</v>
      </c>
      <c r="J26" s="238">
        <v>0</v>
      </c>
      <c r="K26" s="220">
        <f>J26*G26</f>
        <v>0</v>
      </c>
      <c r="L26" s="221">
        <f t="shared" si="0"/>
        <v>1008000</v>
      </c>
      <c r="M26" s="255"/>
      <c r="N26" s="255"/>
      <c r="O26" s="255"/>
      <c r="P26" s="255"/>
      <c r="Q26" s="322"/>
      <c r="R26" s="322"/>
    </row>
    <row r="27" spans="1:18" s="245" customFormat="1" ht="16.5" customHeight="1" x14ac:dyDescent="0.25">
      <c r="A27" s="196">
        <f>A21+1</f>
        <v>5</v>
      </c>
      <c r="B27" s="239"/>
      <c r="C27" s="240" t="s">
        <v>110</v>
      </c>
      <c r="D27" s="241"/>
      <c r="E27" s="214"/>
      <c r="F27" s="242">
        <v>0</v>
      </c>
      <c r="G27" s="242">
        <v>0</v>
      </c>
      <c r="H27" s="262"/>
      <c r="I27" s="262"/>
      <c r="J27" s="262"/>
      <c r="K27" s="262"/>
      <c r="L27" s="244"/>
      <c r="M27" s="256"/>
      <c r="N27" s="256"/>
      <c r="O27" s="255"/>
      <c r="P27" s="255"/>
      <c r="Q27" s="322"/>
      <c r="R27" s="322"/>
    </row>
    <row r="28" spans="1:18" s="208" customFormat="1" ht="15" customHeight="1" x14ac:dyDescent="0.25">
      <c r="A28" s="246"/>
      <c r="B28" s="215">
        <f>A27+0.1</f>
        <v>5.0999999999999996</v>
      </c>
      <c r="C28" s="216" t="s">
        <v>111</v>
      </c>
      <c r="D28" s="217" t="str">
        <f>IF(C28="","",IF(E28="","",IF(E28&gt;1,"Nos.","No.")))</f>
        <v>Nos.</v>
      </c>
      <c r="E28" s="192">
        <v>6</v>
      </c>
      <c r="F28" s="219">
        <v>26250</v>
      </c>
      <c r="G28" s="219">
        <v>3150</v>
      </c>
      <c r="H28" s="220"/>
      <c r="I28" s="220">
        <f t="shared" ref="I28:I29" si="1">H28*F28</f>
        <v>0</v>
      </c>
      <c r="J28" s="220">
        <v>0</v>
      </c>
      <c r="K28" s="220">
        <f t="shared" ref="K28:K36" si="2">J28*G28</f>
        <v>0</v>
      </c>
      <c r="L28" s="221">
        <f t="shared" ref="L28:L36" si="3">K28+I28</f>
        <v>0</v>
      </c>
      <c r="M28" s="257"/>
      <c r="N28" s="257"/>
      <c r="O28" s="255"/>
      <c r="P28" s="255"/>
      <c r="Q28" s="322"/>
      <c r="R28" s="322"/>
    </row>
    <row r="29" spans="1:18" s="208" customFormat="1" ht="15" customHeight="1" x14ac:dyDescent="0.25">
      <c r="A29" s="246"/>
      <c r="B29" s="215">
        <f>B28+0.1</f>
        <v>5.1999999999999993</v>
      </c>
      <c r="C29" s="216" t="s">
        <v>112</v>
      </c>
      <c r="D29" s="217" t="str">
        <f>IF(C29="","",IF(E29="","",IF(E29&gt;1,"Nos.","No.")))</f>
        <v>Nos.</v>
      </c>
      <c r="E29" s="192">
        <v>6</v>
      </c>
      <c r="F29" s="219">
        <v>15750</v>
      </c>
      <c r="G29" s="219">
        <v>1050</v>
      </c>
      <c r="H29" s="220"/>
      <c r="I29" s="220">
        <f t="shared" si="1"/>
        <v>0</v>
      </c>
      <c r="J29" s="220">
        <v>0</v>
      </c>
      <c r="K29" s="220">
        <f t="shared" si="2"/>
        <v>0</v>
      </c>
      <c r="L29" s="221">
        <f t="shared" si="3"/>
        <v>0</v>
      </c>
      <c r="M29" s="257"/>
      <c r="N29" s="257"/>
      <c r="O29" s="255"/>
      <c r="P29" s="255"/>
      <c r="Q29" s="322"/>
      <c r="R29" s="322"/>
    </row>
    <row r="30" spans="1:18" s="208" customFormat="1" ht="18" customHeight="1" x14ac:dyDescent="0.25">
      <c r="A30" s="196">
        <f>A27+1</f>
        <v>6</v>
      </c>
      <c r="B30" s="194"/>
      <c r="C30" s="199" t="s">
        <v>113</v>
      </c>
      <c r="D30" s="227"/>
      <c r="E30" s="228"/>
      <c r="F30" s="229">
        <v>0</v>
      </c>
      <c r="G30" s="229">
        <v>0</v>
      </c>
      <c r="H30" s="243"/>
      <c r="I30" s="243"/>
      <c r="J30" s="220">
        <v>0</v>
      </c>
      <c r="K30" s="220">
        <f t="shared" si="2"/>
        <v>0</v>
      </c>
      <c r="L30" s="221">
        <f t="shared" si="3"/>
        <v>0</v>
      </c>
      <c r="M30" s="255"/>
      <c r="N30" s="255"/>
      <c r="O30" s="255"/>
      <c r="P30" s="255"/>
      <c r="Q30" s="322"/>
      <c r="R30" s="322"/>
    </row>
    <row r="31" spans="1:18" s="245" customFormat="1" ht="15" customHeight="1" x14ac:dyDescent="0.25">
      <c r="A31" s="196"/>
      <c r="B31" s="215">
        <f>A30+0.1</f>
        <v>6.1</v>
      </c>
      <c r="C31" s="247" t="s">
        <v>114</v>
      </c>
      <c r="D31" s="217" t="str">
        <f>IF(C31="","",IF(E31="","",IF(E31&gt;1,"Nos.","No.")))</f>
        <v>No.</v>
      </c>
      <c r="E31" s="218">
        <v>1</v>
      </c>
      <c r="F31" s="219">
        <v>50925</v>
      </c>
      <c r="G31" s="219">
        <v>5250</v>
      </c>
      <c r="H31" s="220"/>
      <c r="I31" s="220">
        <f>H31*F31</f>
        <v>0</v>
      </c>
      <c r="J31" s="220">
        <v>0</v>
      </c>
      <c r="K31" s="220">
        <f t="shared" si="2"/>
        <v>0</v>
      </c>
      <c r="L31" s="221">
        <f t="shared" si="3"/>
        <v>0</v>
      </c>
      <c r="M31" s="256"/>
      <c r="N31" s="256"/>
      <c r="O31" s="255"/>
      <c r="P31" s="255"/>
      <c r="Q31" s="322"/>
      <c r="R31" s="322"/>
    </row>
    <row r="32" spans="1:18" s="208" customFormat="1" ht="15" customHeight="1" x14ac:dyDescent="0.25">
      <c r="A32" s="196">
        <f>A30+1</f>
        <v>7</v>
      </c>
      <c r="B32" s="248"/>
      <c r="C32" s="199" t="s">
        <v>115</v>
      </c>
      <c r="D32" s="227"/>
      <c r="E32" s="228"/>
      <c r="F32" s="229">
        <v>0</v>
      </c>
      <c r="G32" s="229">
        <v>0</v>
      </c>
      <c r="H32" s="243"/>
      <c r="I32" s="243"/>
      <c r="J32" s="220">
        <v>0</v>
      </c>
      <c r="K32" s="220">
        <f t="shared" si="2"/>
        <v>0</v>
      </c>
      <c r="L32" s="221">
        <f t="shared" si="3"/>
        <v>0</v>
      </c>
      <c r="M32" s="255"/>
      <c r="N32" s="255"/>
      <c r="O32" s="255"/>
      <c r="P32" s="255"/>
      <c r="Q32" s="322"/>
      <c r="R32" s="322"/>
    </row>
    <row r="33" spans="1:18" s="208" customFormat="1" ht="15" customHeight="1" x14ac:dyDescent="0.25">
      <c r="A33" s="196"/>
      <c r="B33" s="215">
        <f>A32+0.1</f>
        <v>7.1</v>
      </c>
      <c r="C33" s="247" t="s">
        <v>116</v>
      </c>
      <c r="D33" s="217" t="str">
        <f>IF(C33="","",IF(E33="","",IF(E33&gt;1,"Nos.","No.")))</f>
        <v>Nos.</v>
      </c>
      <c r="E33" s="218">
        <v>2</v>
      </c>
      <c r="F33" s="219">
        <v>31395</v>
      </c>
      <c r="G33" s="219">
        <v>5250</v>
      </c>
      <c r="H33" s="220"/>
      <c r="I33" s="220">
        <f>H33*F33</f>
        <v>0</v>
      </c>
      <c r="J33" s="220">
        <v>0</v>
      </c>
      <c r="K33" s="220">
        <f t="shared" si="2"/>
        <v>0</v>
      </c>
      <c r="L33" s="221">
        <f t="shared" si="3"/>
        <v>0</v>
      </c>
      <c r="M33" s="255"/>
      <c r="N33" s="255"/>
      <c r="O33" s="255"/>
      <c r="P33" s="255"/>
      <c r="Q33" s="322"/>
      <c r="R33" s="322"/>
    </row>
    <row r="34" spans="1:18" s="208" customFormat="1" ht="39" customHeight="1" x14ac:dyDescent="0.25">
      <c r="A34" s="196">
        <f>A32+1</f>
        <v>8</v>
      </c>
      <c r="B34" s="191"/>
      <c r="C34" s="200" t="s">
        <v>117</v>
      </c>
      <c r="D34" s="217" t="s">
        <v>4</v>
      </c>
      <c r="E34" s="218">
        <v>1</v>
      </c>
      <c r="F34" s="219">
        <v>15750</v>
      </c>
      <c r="G34" s="219">
        <v>10500</v>
      </c>
      <c r="H34" s="220"/>
      <c r="I34" s="220">
        <f>H34*F34</f>
        <v>0</v>
      </c>
      <c r="J34" s="220">
        <v>0</v>
      </c>
      <c r="K34" s="220">
        <f t="shared" si="2"/>
        <v>0</v>
      </c>
      <c r="L34" s="221">
        <f t="shared" si="3"/>
        <v>0</v>
      </c>
      <c r="M34" s="255"/>
      <c r="N34" s="255"/>
      <c r="O34" s="255"/>
      <c r="P34" s="255"/>
      <c r="Q34" s="322"/>
      <c r="R34" s="322"/>
    </row>
    <row r="35" spans="1:18" s="245" customFormat="1" ht="25.5" customHeight="1" x14ac:dyDescent="0.25">
      <c r="A35" s="190">
        <f>A34+1</f>
        <v>9</v>
      </c>
      <c r="B35" s="248"/>
      <c r="C35" s="249" t="s">
        <v>118</v>
      </c>
      <c r="D35" s="225" t="s">
        <v>4</v>
      </c>
      <c r="E35" s="218">
        <v>1</v>
      </c>
      <c r="F35" s="219">
        <v>52500</v>
      </c>
      <c r="G35" s="219">
        <v>36750</v>
      </c>
      <c r="H35" s="220"/>
      <c r="I35" s="220">
        <f>H35*F35</f>
        <v>0</v>
      </c>
      <c r="J35" s="220">
        <v>0</v>
      </c>
      <c r="K35" s="220">
        <f t="shared" si="2"/>
        <v>0</v>
      </c>
      <c r="L35" s="221">
        <f t="shared" si="3"/>
        <v>0</v>
      </c>
      <c r="M35" s="256"/>
      <c r="N35" s="256"/>
      <c r="O35" s="255"/>
      <c r="P35" s="255"/>
      <c r="Q35" s="322"/>
      <c r="R35" s="322"/>
    </row>
    <row r="36" spans="1:18" s="245" customFormat="1" ht="20.100000000000001" customHeight="1" x14ac:dyDescent="0.25">
      <c r="A36" s="196">
        <f>A35+1</f>
        <v>10</v>
      </c>
      <c r="B36" s="248"/>
      <c r="C36" s="231" t="s">
        <v>119</v>
      </c>
      <c r="D36" s="217" t="s">
        <v>4</v>
      </c>
      <c r="E36" s="218">
        <v>1</v>
      </c>
      <c r="F36" s="219">
        <v>0</v>
      </c>
      <c r="G36" s="219">
        <v>21000</v>
      </c>
      <c r="H36" s="220"/>
      <c r="I36" s="220">
        <f>H36*F36</f>
        <v>0</v>
      </c>
      <c r="J36" s="220">
        <v>0</v>
      </c>
      <c r="K36" s="220">
        <f t="shared" si="2"/>
        <v>0</v>
      </c>
      <c r="L36" s="221">
        <f t="shared" si="3"/>
        <v>0</v>
      </c>
      <c r="M36" s="256"/>
      <c r="N36" s="256"/>
      <c r="O36" s="255"/>
      <c r="P36" s="255"/>
      <c r="Q36" s="322"/>
      <c r="R36" s="322"/>
    </row>
    <row r="37" spans="1:18" s="208" customFormat="1" ht="30" customHeight="1" thickBot="1" x14ac:dyDescent="0.3">
      <c r="A37" s="190">
        <f>A36+1</f>
        <v>11</v>
      </c>
      <c r="B37" s="191"/>
      <c r="C37" s="195" t="s">
        <v>120</v>
      </c>
      <c r="D37" s="217" t="s">
        <v>4</v>
      </c>
      <c r="E37" s="218">
        <v>1</v>
      </c>
      <c r="F37" s="219">
        <v>0</v>
      </c>
      <c r="G37" s="219">
        <v>26250</v>
      </c>
      <c r="H37" s="220"/>
      <c r="I37" s="220">
        <f>H37*F37</f>
        <v>0</v>
      </c>
      <c r="J37" s="220">
        <v>0</v>
      </c>
      <c r="K37" s="220">
        <f>J37*G37</f>
        <v>0</v>
      </c>
      <c r="L37" s="221">
        <f>K37+I37</f>
        <v>0</v>
      </c>
      <c r="M37" s="255"/>
      <c r="N37" s="255"/>
      <c r="O37" s="255"/>
      <c r="P37" s="255"/>
      <c r="Q37" s="322"/>
      <c r="R37" s="322"/>
    </row>
    <row r="38" spans="1:18" s="208" customFormat="1" ht="24.95" customHeight="1" thickTop="1" thickBot="1" x14ac:dyDescent="0.3">
      <c r="A38" s="197"/>
      <c r="B38" s="198"/>
      <c r="C38" s="250" t="s">
        <v>121</v>
      </c>
      <c r="D38" s="251"/>
      <c r="E38" s="251"/>
      <c r="F38" s="252"/>
      <c r="G38" s="252"/>
      <c r="H38" s="252"/>
      <c r="I38" s="252"/>
      <c r="J38" s="252"/>
      <c r="K38" s="252"/>
      <c r="L38" s="253">
        <f>SUM(L15:L37)</f>
        <v>1753920</v>
      </c>
      <c r="N38" s="322"/>
    </row>
    <row r="39" spans="1:18" s="7" customFormat="1" ht="12.75" customHeight="1" x14ac:dyDescent="0.2">
      <c r="A39" s="146"/>
      <c r="B39" s="147"/>
      <c r="C39" s="148"/>
      <c r="D39" s="149"/>
      <c r="E39" s="150"/>
      <c r="F39" s="150"/>
      <c r="G39" s="150"/>
      <c r="H39" s="150"/>
      <c r="I39" s="150"/>
      <c r="J39" s="150"/>
      <c r="K39" s="150"/>
      <c r="L39" s="150"/>
      <c r="N39" s="173"/>
    </row>
    <row r="40" spans="1:18" s="29" customFormat="1" ht="12.75" x14ac:dyDescent="0.2">
      <c r="A40" s="151" t="s">
        <v>13</v>
      </c>
      <c r="B40" s="22"/>
      <c r="D40" s="152"/>
      <c r="E40" s="153"/>
      <c r="F40" s="153"/>
      <c r="G40" s="153"/>
      <c r="H40" s="153"/>
      <c r="I40" s="153"/>
      <c r="J40" s="153"/>
      <c r="K40" s="153"/>
      <c r="L40" s="153"/>
    </row>
    <row r="41" spans="1:18" s="155" customFormat="1" ht="21" customHeight="1" x14ac:dyDescent="0.2">
      <c r="A41" s="154" t="s">
        <v>14</v>
      </c>
      <c r="B41" s="338" t="s">
        <v>59</v>
      </c>
      <c r="C41" s="338"/>
      <c r="D41" s="338"/>
      <c r="E41" s="338"/>
      <c r="F41" s="338"/>
      <c r="G41" s="338"/>
      <c r="H41" s="338"/>
      <c r="I41" s="338"/>
      <c r="J41" s="338"/>
      <c r="K41" s="338"/>
      <c r="L41" s="338"/>
    </row>
    <row r="42" spans="1:18" s="155" customFormat="1" ht="30.75" customHeight="1" x14ac:dyDescent="0.2">
      <c r="A42" s="154" t="s">
        <v>15</v>
      </c>
      <c r="B42" s="338" t="s">
        <v>16</v>
      </c>
      <c r="C42" s="338"/>
      <c r="D42" s="338"/>
      <c r="E42" s="338"/>
      <c r="F42" s="338"/>
      <c r="G42" s="338"/>
      <c r="H42" s="338"/>
      <c r="I42" s="338"/>
      <c r="J42" s="338"/>
      <c r="K42" s="338"/>
      <c r="L42" s="338"/>
    </row>
    <row r="43" spans="1:18" s="155" customFormat="1" ht="33.75" customHeight="1" x14ac:dyDescent="0.2">
      <c r="A43" s="154" t="s">
        <v>17</v>
      </c>
      <c r="B43" s="338" t="s">
        <v>19</v>
      </c>
      <c r="C43" s="338"/>
      <c r="D43" s="338"/>
      <c r="E43" s="338"/>
      <c r="F43" s="338"/>
      <c r="G43" s="338"/>
      <c r="H43" s="338"/>
      <c r="I43" s="338"/>
      <c r="J43" s="338"/>
      <c r="K43" s="338"/>
      <c r="L43" s="338"/>
    </row>
    <row r="44" spans="1:18" s="155" customFormat="1" ht="33.75" customHeight="1" x14ac:dyDescent="0.2">
      <c r="A44" s="154" t="s">
        <v>22</v>
      </c>
      <c r="B44" s="338" t="s">
        <v>20</v>
      </c>
      <c r="C44" s="338"/>
      <c r="D44" s="338"/>
      <c r="E44" s="338"/>
      <c r="F44" s="338"/>
      <c r="G44" s="338"/>
      <c r="H44" s="338"/>
      <c r="I44" s="338"/>
      <c r="J44" s="338"/>
      <c r="K44" s="338"/>
      <c r="L44" s="338"/>
    </row>
    <row r="50" spans="1:5" s="160" customFormat="1" x14ac:dyDescent="0.25">
      <c r="A50" s="156"/>
      <c r="B50" s="157"/>
      <c r="C50" s="158"/>
      <c r="D50" s="156"/>
      <c r="E50" s="159"/>
    </row>
    <row r="51" spans="1:5" s="160" customFormat="1" x14ac:dyDescent="0.25">
      <c r="A51" s="156"/>
      <c r="B51" s="157"/>
      <c r="C51" s="158"/>
      <c r="D51" s="156"/>
      <c r="E51" s="159"/>
    </row>
    <row r="52" spans="1:5" s="160" customFormat="1" x14ac:dyDescent="0.25">
      <c r="A52" s="156"/>
      <c r="B52" s="157"/>
      <c r="C52" s="158"/>
      <c r="D52" s="156"/>
    </row>
    <row r="53" spans="1:5" s="160" customFormat="1" x14ac:dyDescent="0.25">
      <c r="A53" s="156"/>
      <c r="B53" s="157"/>
      <c r="C53" s="158"/>
      <c r="D53" s="156"/>
    </row>
  </sheetData>
  <mergeCells count="14">
    <mergeCell ref="L10:L11"/>
    <mergeCell ref="B43:L43"/>
    <mergeCell ref="B44:L44"/>
    <mergeCell ref="F8:L8"/>
    <mergeCell ref="B41:L41"/>
    <mergeCell ref="B42:L42"/>
    <mergeCell ref="A9:G9"/>
    <mergeCell ref="A10:B11"/>
    <mergeCell ref="C10:C11"/>
    <mergeCell ref="D10:D11"/>
    <mergeCell ref="E10:E11"/>
    <mergeCell ref="H9:L9"/>
    <mergeCell ref="H10:I10"/>
    <mergeCell ref="J10:K10"/>
  </mergeCells>
  <printOptions horizontalCentered="1"/>
  <pageMargins left="0.5" right="0.5" top="0.5" bottom="0.75" header="0.32" footer="0.25"/>
  <pageSetup paperSize="9" scale="90"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BD1F-FB7A-4196-9543-E1CC9245FEB2}">
  <dimension ref="A7:I39"/>
  <sheetViews>
    <sheetView workbookViewId="0">
      <selection activeCell="I19" sqref="I19"/>
    </sheetView>
  </sheetViews>
  <sheetFormatPr defaultRowHeight="14.25" x14ac:dyDescent="0.2"/>
  <cols>
    <col min="1" max="1" width="3.75" style="273" customWidth="1"/>
    <col min="2" max="2" width="41.125" customWidth="1"/>
    <col min="3" max="3" width="4.875" bestFit="1" customWidth="1"/>
    <col min="4" max="4" width="5.875" bestFit="1" customWidth="1"/>
    <col min="5" max="5" width="10.625" style="273" customWidth="1"/>
    <col min="6" max="6" width="12.625" style="274" customWidth="1"/>
    <col min="8" max="8" width="9.75" bestFit="1" customWidth="1"/>
  </cols>
  <sheetData>
    <row r="7" spans="1:9" s="7" customFormat="1" ht="18" customHeight="1" x14ac:dyDescent="0.2">
      <c r="A7" s="1"/>
      <c r="B7" s="1"/>
      <c r="C7" s="2"/>
      <c r="D7" s="3"/>
      <c r="E7" s="4"/>
      <c r="F7" s="275">
        <v>45045</v>
      </c>
      <c r="G7" s="5"/>
      <c r="H7" s="5"/>
      <c r="I7" s="5"/>
    </row>
    <row r="8" spans="1:9" s="7" customFormat="1" ht="18" customHeight="1" x14ac:dyDescent="0.2">
      <c r="A8" s="8" t="s">
        <v>141</v>
      </c>
      <c r="B8" s="8"/>
      <c r="C8" s="2"/>
      <c r="D8" s="3"/>
      <c r="E8" s="4"/>
      <c r="F8" s="5"/>
      <c r="G8" s="9"/>
      <c r="H8" s="9"/>
      <c r="I8" s="9"/>
    </row>
    <row r="9" spans="1:9" s="9" customFormat="1" ht="7.5" customHeight="1" x14ac:dyDescent="0.2">
      <c r="A9" s="8"/>
      <c r="B9" s="8"/>
      <c r="C9" s="2"/>
      <c r="D9" s="3"/>
      <c r="E9" s="4"/>
      <c r="F9" s="5"/>
      <c r="G9" s="5"/>
      <c r="H9" s="5"/>
      <c r="I9" s="5"/>
    </row>
    <row r="10" spans="1:9" s="9" customFormat="1" ht="18" customHeight="1" x14ac:dyDescent="0.2">
      <c r="A10" s="1" t="s">
        <v>48</v>
      </c>
      <c r="B10" s="8"/>
      <c r="D10" s="3"/>
      <c r="E10" s="4"/>
      <c r="F10" s="5"/>
      <c r="G10" s="5"/>
      <c r="H10" s="5"/>
      <c r="I10" s="5"/>
    </row>
    <row r="11" spans="1:9" s="9" customFormat="1" ht="17.25" customHeight="1" x14ac:dyDescent="0.2">
      <c r="A11" s="8" t="s">
        <v>49</v>
      </c>
      <c r="B11" s="8"/>
      <c r="D11" s="3"/>
      <c r="E11" s="4"/>
      <c r="F11" s="5"/>
      <c r="G11" s="5"/>
      <c r="H11" s="5"/>
      <c r="I11" s="5"/>
    </row>
    <row r="13" spans="1:9" ht="23.25" x14ac:dyDescent="0.35">
      <c r="A13" s="345"/>
      <c r="B13" s="345"/>
      <c r="C13" s="345"/>
      <c r="D13" s="345"/>
      <c r="E13" s="345"/>
      <c r="F13" s="345"/>
    </row>
    <row r="14" spans="1:9" ht="12" customHeight="1" x14ac:dyDescent="0.35">
      <c r="A14" s="276"/>
      <c r="B14" s="276"/>
      <c r="C14" s="276"/>
      <c r="D14" s="276"/>
      <c r="E14" s="276"/>
      <c r="F14" s="276"/>
    </row>
    <row r="15" spans="1:9" ht="18.75" x14ac:dyDescent="0.2">
      <c r="A15" s="346" t="s">
        <v>140</v>
      </c>
      <c r="B15" s="346"/>
      <c r="C15" s="346"/>
      <c r="D15" s="346"/>
      <c r="E15" s="346"/>
      <c r="F15" s="346"/>
    </row>
    <row r="17" spans="1:9" ht="31.5" x14ac:dyDescent="0.2">
      <c r="A17" s="277" t="s">
        <v>126</v>
      </c>
      <c r="B17" s="277" t="s">
        <v>127</v>
      </c>
      <c r="C17" s="277" t="s">
        <v>128</v>
      </c>
      <c r="D17" s="277" t="s">
        <v>129</v>
      </c>
      <c r="E17" s="278" t="s">
        <v>130</v>
      </c>
      <c r="F17" s="279" t="s">
        <v>131</v>
      </c>
    </row>
    <row r="18" spans="1:9" s="284" customFormat="1" ht="56.25" customHeight="1" x14ac:dyDescent="0.3">
      <c r="A18" s="280">
        <v>1</v>
      </c>
      <c r="B18" s="281" t="s">
        <v>132</v>
      </c>
      <c r="C18" s="280" t="s">
        <v>133</v>
      </c>
      <c r="D18" s="280">
        <v>1</v>
      </c>
      <c r="E18" s="282">
        <v>175000</v>
      </c>
      <c r="F18" s="283">
        <f>E18*D18</f>
        <v>175000</v>
      </c>
    </row>
    <row r="19" spans="1:9" s="284" customFormat="1" ht="56.25" customHeight="1" x14ac:dyDescent="0.3">
      <c r="A19" s="280">
        <v>2</v>
      </c>
      <c r="B19" s="281" t="s">
        <v>134</v>
      </c>
      <c r="C19" s="280" t="s">
        <v>133</v>
      </c>
      <c r="D19" s="280">
        <v>1</v>
      </c>
      <c r="E19" s="282">
        <v>75000</v>
      </c>
      <c r="F19" s="283">
        <f t="shared" ref="F19:F20" si="0">E19*D19</f>
        <v>75000</v>
      </c>
    </row>
    <row r="20" spans="1:9" s="284" customFormat="1" ht="18.75" x14ac:dyDescent="0.3">
      <c r="A20" s="280"/>
      <c r="B20" s="281"/>
      <c r="C20" s="280"/>
      <c r="D20" s="280"/>
      <c r="E20" s="282"/>
      <c r="F20" s="283">
        <f t="shared" si="0"/>
        <v>0</v>
      </c>
    </row>
    <row r="21" spans="1:9" s="284" customFormat="1" ht="19.5" thickBot="1" x14ac:dyDescent="0.35">
      <c r="A21" s="285" t="s">
        <v>135</v>
      </c>
      <c r="B21" s="285"/>
      <c r="C21" s="285"/>
      <c r="D21" s="285"/>
      <c r="E21" s="285"/>
      <c r="F21" s="286">
        <f>SUM(F18:F20)</f>
        <v>250000</v>
      </c>
      <c r="H21" s="287"/>
      <c r="I21" s="288"/>
    </row>
    <row r="22" spans="1:9" ht="15" thickTop="1" x14ac:dyDescent="0.2"/>
    <row r="24" spans="1:9" ht="15.75" x14ac:dyDescent="0.2">
      <c r="A24" s="289"/>
      <c r="B24" s="290"/>
      <c r="C24" s="290"/>
      <c r="D24" s="290"/>
      <c r="I24" s="291"/>
    </row>
    <row r="25" spans="1:9" s="294" customFormat="1" ht="15.75" x14ac:dyDescent="0.25">
      <c r="A25" s="347"/>
      <c r="B25" s="347"/>
      <c r="C25" s="347"/>
      <c r="D25" s="347"/>
      <c r="E25" s="347"/>
      <c r="F25" s="293"/>
    </row>
    <row r="26" spans="1:9" s="294" customFormat="1" ht="15.75" x14ac:dyDescent="0.25">
      <c r="A26" s="292"/>
      <c r="E26" s="295"/>
      <c r="F26" s="293"/>
    </row>
    <row r="32" spans="1:9" ht="15.75" x14ac:dyDescent="0.2">
      <c r="A32" s="296" t="s">
        <v>136</v>
      </c>
      <c r="B32" s="290"/>
      <c r="C32" s="290"/>
      <c r="D32" s="290"/>
      <c r="I32" s="291"/>
    </row>
    <row r="33" spans="1:8" ht="15.75" x14ac:dyDescent="0.2">
      <c r="A33" s="296"/>
      <c r="B33" s="290"/>
      <c r="C33" s="290"/>
      <c r="D33" s="290"/>
    </row>
    <row r="34" spans="1:8" s="284" customFormat="1" ht="18.75" x14ac:dyDescent="0.3">
      <c r="A34" s="297" t="s">
        <v>137</v>
      </c>
      <c r="B34" s="298"/>
      <c r="C34" s="298"/>
      <c r="D34" s="298"/>
      <c r="E34" s="299"/>
      <c r="F34" s="300"/>
    </row>
    <row r="35" spans="1:8" s="284" customFormat="1" ht="18.75" x14ac:dyDescent="0.3">
      <c r="A35" s="297"/>
      <c r="B35" s="297"/>
      <c r="C35" s="297"/>
      <c r="D35" s="297"/>
      <c r="E35" s="299"/>
      <c r="F35" s="300"/>
      <c r="H35" s="287"/>
    </row>
    <row r="36" spans="1:8" s="284" customFormat="1" ht="18.75" x14ac:dyDescent="0.3">
      <c r="A36" s="301" t="s">
        <v>138</v>
      </c>
      <c r="B36" s="302"/>
      <c r="C36" s="302"/>
      <c r="D36" s="302"/>
      <c r="E36" s="299"/>
      <c r="F36" s="300"/>
      <c r="H36" s="287"/>
    </row>
    <row r="37" spans="1:8" x14ac:dyDescent="0.2">
      <c r="H37" s="187"/>
    </row>
    <row r="38" spans="1:8" x14ac:dyDescent="0.2">
      <c r="H38" s="187"/>
    </row>
    <row r="39" spans="1:8" ht="15" x14ac:dyDescent="0.25">
      <c r="H39" s="303"/>
    </row>
  </sheetData>
  <mergeCells count="3">
    <mergeCell ref="A13:F13"/>
    <mergeCell ref="A15:F15"/>
    <mergeCell ref="A25:E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Fire</vt:lpstr>
      <vt:lpstr>VARIATION</vt:lpstr>
      <vt:lpstr>Fire!Print_Area</vt:lpstr>
      <vt:lpstr>HVAC!Print_Area</vt:lpstr>
      <vt:lpstr>Fire!Print_Titles</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2023-04-29T13:09:31Z</cp:lastPrinted>
  <dcterms:created xsi:type="dcterms:W3CDTF">2001-08-24T09:20:00Z</dcterms:created>
  <dcterms:modified xsi:type="dcterms:W3CDTF">2023-09-02T10:32:28Z</dcterms:modified>
</cp:coreProperties>
</file>