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defaultThemeVersion="124226"/>
  <mc:AlternateContent xmlns:mc="http://schemas.openxmlformats.org/markup-compatibility/2006">
    <mc:Choice Requires="x15">
      <x15ac:absPath xmlns:x15ac="http://schemas.microsoft.com/office/spreadsheetml/2010/11/ac" url="H:\Pioneer\Projects 2023\Trifit T1 Karachi\Old Docs\"/>
    </mc:Choice>
  </mc:AlternateContent>
  <xr:revisionPtr revIDLastSave="0" documentId="8_{170D6F3F-0440-460A-9FF1-E725BCBF32B0}" xr6:coauthVersionLast="47" xr6:coauthVersionMax="47" xr10:uidLastSave="{00000000-0000-0000-0000-000000000000}"/>
  <bookViews>
    <workbookView xWindow="-120" yWindow="-120" windowWidth="29040" windowHeight="15840" tabRatio="602" xr2:uid="{00000000-000D-0000-FFFF-FFFF00000000}"/>
  </bookViews>
  <sheets>
    <sheet name="Summary" sheetId="55" r:id="rId1"/>
    <sheet name="HVAC" sheetId="54" r:id="rId2"/>
    <sheet name="Plumbing" sheetId="56" r:id="rId3"/>
    <sheet name="Fire" sheetId="57" r:id="rId4"/>
  </sheets>
  <externalReferences>
    <externalReference r:id="rId5"/>
  </externalReferences>
  <definedNames>
    <definedName name="_xlnm._FilterDatabase" localSheetId="3" hidden="1">Fire!#REF!</definedName>
    <definedName name="_xlnm._FilterDatabase" localSheetId="1" hidden="1">HVAC!$C$66:$J$73</definedName>
    <definedName name="_xlnm._FilterDatabase" localSheetId="2" hidden="1">Plumbing!#REF!</definedName>
    <definedName name="dlist" localSheetId="3">#REF!</definedName>
    <definedName name="dlist" localSheetId="1">#REF!</definedName>
    <definedName name="dlist" localSheetId="2">#REF!</definedName>
    <definedName name="dlist">#REF!</definedName>
    <definedName name="List">[1]Sheet4!$G$4:$G$10</definedName>
    <definedName name="Plumbing" localSheetId="3">#REF!</definedName>
    <definedName name="Plumbing">#REF!</definedName>
    <definedName name="_xlnm.Print_Area" localSheetId="3">Fire!$A$1:$J$37</definedName>
    <definedName name="_xlnm.Print_Area" localSheetId="1">HVAC!$A$1:$J$79</definedName>
    <definedName name="_xlnm.Print_Area" localSheetId="2">Plumbing!$A$1:$J$104</definedName>
    <definedName name="_xlnm.Print_Titles" localSheetId="3">Fire!$1:$10</definedName>
    <definedName name="_xlnm.Print_Titles" localSheetId="1">HVAC!$1:$10</definedName>
    <definedName name="_xlnm.Print_Titles" localSheetId="2">Plumbing!$1:$10</definedName>
    <definedName name="TO" localSheetId="3">#REF!</definedName>
    <definedName name="TO" localSheetId="1">#REF!</definedName>
    <definedName name="TO" localSheetId="2">#REF!</definedName>
    <definedName name="TO">#REF!</definedName>
  </definedNames>
  <calcPr calcId="181029"/>
</workbook>
</file>

<file path=xl/calcChain.xml><?xml version="1.0" encoding="utf-8"?>
<calcChain xmlns="http://schemas.openxmlformats.org/spreadsheetml/2006/main">
  <c r="G79" i="56" l="1"/>
  <c r="I36" i="57" l="1"/>
  <c r="G36" i="57"/>
  <c r="I35" i="57"/>
  <c r="G35" i="57"/>
  <c r="I34" i="57"/>
  <c r="G34" i="57"/>
  <c r="I33" i="57"/>
  <c r="G33" i="57"/>
  <c r="I32" i="57"/>
  <c r="G32" i="57"/>
  <c r="D32" i="57"/>
  <c r="I30" i="57"/>
  <c r="J30" i="57" s="1"/>
  <c r="G30" i="57"/>
  <c r="D30" i="57"/>
  <c r="I28" i="57"/>
  <c r="G28" i="57"/>
  <c r="D28" i="57"/>
  <c r="I27" i="57"/>
  <c r="G27" i="57"/>
  <c r="D27" i="57"/>
  <c r="I25" i="57"/>
  <c r="G25" i="57"/>
  <c r="I24" i="57"/>
  <c r="G24" i="57"/>
  <c r="I23" i="57"/>
  <c r="G23" i="57"/>
  <c r="I22" i="57"/>
  <c r="G22" i="57"/>
  <c r="I21" i="57"/>
  <c r="G21" i="57"/>
  <c r="I19" i="57"/>
  <c r="G19" i="57"/>
  <c r="D19" i="57"/>
  <c r="I18" i="57"/>
  <c r="G18" i="57"/>
  <c r="D18" i="57"/>
  <c r="A17" i="57"/>
  <c r="A19" i="57" s="1"/>
  <c r="A20" i="57" s="1"/>
  <c r="I16" i="57"/>
  <c r="G16" i="57"/>
  <c r="D16" i="57"/>
  <c r="B16" i="57"/>
  <c r="I12" i="57"/>
  <c r="G12" i="57"/>
  <c r="I101" i="56"/>
  <c r="G101" i="56"/>
  <c r="I100" i="56"/>
  <c r="G100" i="56"/>
  <c r="I99" i="56"/>
  <c r="G99" i="56"/>
  <c r="A99" i="56"/>
  <c r="A100" i="56" s="1"/>
  <c r="A101" i="56" s="1"/>
  <c r="I95" i="56"/>
  <c r="G95" i="56"/>
  <c r="I93" i="56"/>
  <c r="J93" i="56" s="1"/>
  <c r="G93" i="56"/>
  <c r="I91" i="56"/>
  <c r="G91" i="56"/>
  <c r="A90" i="56"/>
  <c r="A92" i="56" s="1"/>
  <c r="A94" i="56" s="1"/>
  <c r="I86" i="56"/>
  <c r="G86" i="56"/>
  <c r="D86" i="56"/>
  <c r="I85" i="56"/>
  <c r="J85" i="56" s="1"/>
  <c r="G85" i="56"/>
  <c r="D85" i="56"/>
  <c r="I84" i="56"/>
  <c r="G84" i="56"/>
  <c r="D84" i="56"/>
  <c r="I82" i="56"/>
  <c r="G82" i="56"/>
  <c r="D82" i="56"/>
  <c r="I81" i="56"/>
  <c r="G81" i="56"/>
  <c r="D81" i="56"/>
  <c r="I79" i="56"/>
  <c r="D79" i="56"/>
  <c r="A78" i="56"/>
  <c r="A80" i="56" s="1"/>
  <c r="A83" i="56" s="1"/>
  <c r="I77" i="56"/>
  <c r="J77" i="56" s="1"/>
  <c r="G77" i="56"/>
  <c r="I76" i="56"/>
  <c r="G76" i="56"/>
  <c r="I75" i="56"/>
  <c r="G75" i="56"/>
  <c r="I74" i="56"/>
  <c r="G74" i="56"/>
  <c r="J74" i="56" s="1"/>
  <c r="I69" i="56"/>
  <c r="G69" i="56"/>
  <c r="D69" i="56"/>
  <c r="I67" i="56"/>
  <c r="G67" i="56"/>
  <c r="D67" i="56"/>
  <c r="I66" i="56"/>
  <c r="G66" i="56"/>
  <c r="D66" i="56"/>
  <c r="I65" i="56"/>
  <c r="G65" i="56"/>
  <c r="D65" i="56"/>
  <c r="I64" i="56"/>
  <c r="G64" i="56"/>
  <c r="D64" i="56"/>
  <c r="I63" i="56"/>
  <c r="G63" i="56"/>
  <c r="D63" i="56"/>
  <c r="I61" i="56"/>
  <c r="G61" i="56"/>
  <c r="I60" i="56"/>
  <c r="G60" i="56"/>
  <c r="I59" i="56"/>
  <c r="G59" i="56"/>
  <c r="I57" i="56"/>
  <c r="G57" i="56"/>
  <c r="I56" i="56"/>
  <c r="G56" i="56"/>
  <c r="J56" i="56" s="1"/>
  <c r="I55" i="56"/>
  <c r="G55" i="56"/>
  <c r="A54" i="56"/>
  <c r="A58" i="56" s="1"/>
  <c r="A62" i="56" s="1"/>
  <c r="A68" i="56" s="1"/>
  <c r="I53" i="56"/>
  <c r="G53" i="56"/>
  <c r="I52" i="56"/>
  <c r="G52" i="56"/>
  <c r="I51" i="56"/>
  <c r="G51" i="56"/>
  <c r="I50" i="56"/>
  <c r="G50" i="56"/>
  <c r="I49" i="56"/>
  <c r="G49" i="56"/>
  <c r="I48" i="56"/>
  <c r="G48" i="56"/>
  <c r="I43" i="56"/>
  <c r="G43" i="56"/>
  <c r="D43" i="56"/>
  <c r="I42" i="56"/>
  <c r="G42" i="56"/>
  <c r="D42" i="56"/>
  <c r="I41" i="56"/>
  <c r="G41" i="56"/>
  <c r="D41" i="56"/>
  <c r="I40" i="56"/>
  <c r="G40" i="56"/>
  <c r="D40" i="56"/>
  <c r="I39" i="56"/>
  <c r="G39" i="56"/>
  <c r="D39" i="56"/>
  <c r="A38" i="56"/>
  <c r="I37" i="56"/>
  <c r="G37" i="56"/>
  <c r="D37" i="56"/>
  <c r="I36" i="56"/>
  <c r="G36" i="56"/>
  <c r="J36" i="56" s="1"/>
  <c r="D36" i="56"/>
  <c r="I35" i="56"/>
  <c r="G35" i="56"/>
  <c r="D35" i="56"/>
  <c r="I34" i="56"/>
  <c r="G34" i="56"/>
  <c r="D34" i="56"/>
  <c r="I32" i="56"/>
  <c r="G32" i="56"/>
  <c r="I31" i="56"/>
  <c r="J31" i="56" s="1"/>
  <c r="G31" i="56"/>
  <c r="D31" i="56"/>
  <c r="I29" i="56"/>
  <c r="G29" i="56"/>
  <c r="D29" i="56"/>
  <c r="D28" i="56"/>
  <c r="I27" i="56"/>
  <c r="G27" i="56"/>
  <c r="I26" i="56"/>
  <c r="G26" i="56"/>
  <c r="D26" i="56"/>
  <c r="I24" i="56"/>
  <c r="J24" i="56" s="1"/>
  <c r="G24" i="56"/>
  <c r="D24" i="56"/>
  <c r="I23" i="56"/>
  <c r="G23" i="56"/>
  <c r="D23" i="56"/>
  <c r="I21" i="56"/>
  <c r="G21" i="56"/>
  <c r="D21" i="56"/>
  <c r="I20" i="56"/>
  <c r="G20" i="56"/>
  <c r="D20" i="56"/>
  <c r="I18" i="56"/>
  <c r="G18" i="56"/>
  <c r="D18" i="56"/>
  <c r="A17" i="56"/>
  <c r="A19" i="56" s="1"/>
  <c r="A22" i="56" s="1"/>
  <c r="A25" i="56" s="1"/>
  <c r="A27" i="56" s="1"/>
  <c r="A28" i="56" s="1"/>
  <c r="A30" i="56" s="1"/>
  <c r="A32" i="56" s="1"/>
  <c r="I16" i="56"/>
  <c r="J16" i="56" s="1"/>
  <c r="G16" i="56"/>
  <c r="D16" i="56"/>
  <c r="I12" i="56"/>
  <c r="G12" i="56"/>
  <c r="J63" i="56" l="1"/>
  <c r="J67" i="56"/>
  <c r="J22" i="57"/>
  <c r="J35" i="56"/>
  <c r="J42" i="56"/>
  <c r="J50" i="56"/>
  <c r="J16" i="57"/>
  <c r="J33" i="57"/>
  <c r="J21" i="57"/>
  <c r="J27" i="57"/>
  <c r="J24" i="57"/>
  <c r="J28" i="57"/>
  <c r="J35" i="57"/>
  <c r="J23" i="57"/>
  <c r="J25" i="57"/>
  <c r="J32" i="57"/>
  <c r="J34" i="57"/>
  <c r="J36" i="57"/>
  <c r="J19" i="57"/>
  <c r="J18" i="57"/>
  <c r="J34" i="56"/>
  <c r="J60" i="56"/>
  <c r="J37" i="56"/>
  <c r="J23" i="56"/>
  <c r="J27" i="56"/>
  <c r="J29" i="56"/>
  <c r="J41" i="56"/>
  <c r="J48" i="56"/>
  <c r="J52" i="56"/>
  <c r="J61" i="56"/>
  <c r="J66" i="56"/>
  <c r="J84" i="56"/>
  <c r="J99" i="56"/>
  <c r="J101" i="56"/>
  <c r="J55" i="56"/>
  <c r="J57" i="56"/>
  <c r="J65" i="56"/>
  <c r="J76" i="56"/>
  <c r="J82" i="56"/>
  <c r="J91" i="56"/>
  <c r="J95" i="56"/>
  <c r="J20" i="56"/>
  <c r="J32" i="56"/>
  <c r="J39" i="56"/>
  <c r="J49" i="56"/>
  <c r="J51" i="56"/>
  <c r="J53" i="56"/>
  <c r="J64" i="56"/>
  <c r="J26" i="56"/>
  <c r="J40" i="56"/>
  <c r="J59" i="56"/>
  <c r="J69" i="56"/>
  <c r="J75" i="56"/>
  <c r="J81" i="56"/>
  <c r="J86" i="56"/>
  <c r="J100" i="56"/>
  <c r="J21" i="56"/>
  <c r="J43" i="56"/>
  <c r="J79" i="56"/>
  <c r="J18" i="56"/>
  <c r="J104" i="56" s="1"/>
  <c r="E14" i="55" s="1"/>
  <c r="B21" i="57"/>
  <c r="B22" i="57" s="1"/>
  <c r="B23" i="57" s="1"/>
  <c r="B24" i="57" s="1"/>
  <c r="B25" i="57" s="1"/>
  <c r="A26" i="57"/>
  <c r="B18" i="57"/>
  <c r="J12" i="57"/>
  <c r="J12" i="56"/>
  <c r="J37" i="57" l="1"/>
  <c r="E16" i="55" s="1"/>
  <c r="A29" i="57"/>
  <c r="B27" i="57"/>
  <c r="B28" i="57" s="1"/>
  <c r="I76" i="54"/>
  <c r="G76" i="54"/>
  <c r="I75" i="54"/>
  <c r="G75" i="54"/>
  <c r="I74" i="54"/>
  <c r="G74" i="54"/>
  <c r="I73" i="54"/>
  <c r="G73" i="54"/>
  <c r="I72" i="54"/>
  <c r="G72" i="54"/>
  <c r="I71" i="54"/>
  <c r="G71" i="54"/>
  <c r="I69" i="54"/>
  <c r="G69" i="54"/>
  <c r="I68" i="54"/>
  <c r="G68" i="54"/>
  <c r="I66" i="54"/>
  <c r="G66" i="54"/>
  <c r="I65" i="54"/>
  <c r="G65" i="54"/>
  <c r="I64" i="54"/>
  <c r="G64" i="54"/>
  <c r="I63" i="54"/>
  <c r="G63" i="54"/>
  <c r="I62" i="54"/>
  <c r="G62" i="54"/>
  <c r="I61" i="54"/>
  <c r="G61" i="54"/>
  <c r="I60" i="54"/>
  <c r="G60" i="54"/>
  <c r="I59" i="54"/>
  <c r="J59" i="54" s="1"/>
  <c r="G59" i="54"/>
  <c r="I58" i="54"/>
  <c r="G58" i="54"/>
  <c r="I56" i="54"/>
  <c r="G56" i="54"/>
  <c r="I54" i="54"/>
  <c r="G54" i="54"/>
  <c r="I53" i="54"/>
  <c r="G53" i="54"/>
  <c r="I52" i="54"/>
  <c r="G52" i="54"/>
  <c r="I51" i="54"/>
  <c r="J51" i="54" s="1"/>
  <c r="G51" i="54"/>
  <c r="I50" i="54"/>
  <c r="G50" i="54"/>
  <c r="I48" i="54"/>
  <c r="G48" i="54"/>
  <c r="I47" i="54"/>
  <c r="G47" i="54"/>
  <c r="I46" i="54"/>
  <c r="G46" i="54"/>
  <c r="I45" i="54"/>
  <c r="G45" i="54"/>
  <c r="I44" i="54"/>
  <c r="G44" i="54"/>
  <c r="I43" i="54"/>
  <c r="G43" i="54"/>
  <c r="I41" i="54"/>
  <c r="G41" i="54"/>
  <c r="I40" i="54"/>
  <c r="G40" i="54"/>
  <c r="I39" i="54"/>
  <c r="G39" i="54"/>
  <c r="I36" i="54"/>
  <c r="G36" i="54"/>
  <c r="I35" i="54"/>
  <c r="J35" i="54" s="1"/>
  <c r="G35" i="54"/>
  <c r="I34" i="54"/>
  <c r="G34" i="54"/>
  <c r="I33" i="54"/>
  <c r="G33" i="54"/>
  <c r="I32" i="54"/>
  <c r="G32" i="54"/>
  <c r="I31" i="54"/>
  <c r="G31" i="54"/>
  <c r="I30" i="54"/>
  <c r="G30" i="54"/>
  <c r="I29" i="54"/>
  <c r="G29" i="54"/>
  <c r="I28" i="54"/>
  <c r="G28" i="54"/>
  <c r="I27" i="54"/>
  <c r="G27" i="54"/>
  <c r="I24" i="54"/>
  <c r="G24" i="54"/>
  <c r="I23" i="54"/>
  <c r="G23" i="54"/>
  <c r="I22" i="54"/>
  <c r="G22" i="54"/>
  <c r="I21" i="54"/>
  <c r="G21" i="54"/>
  <c r="I20" i="54"/>
  <c r="G20" i="54"/>
  <c r="I19" i="54"/>
  <c r="G19" i="54"/>
  <c r="I18" i="54"/>
  <c r="G18" i="54"/>
  <c r="I17" i="54"/>
  <c r="G17" i="54"/>
  <c r="I15" i="54"/>
  <c r="G15" i="54"/>
  <c r="I14" i="54"/>
  <c r="J14" i="54" s="1"/>
  <c r="G14" i="54"/>
  <c r="E67" i="54"/>
  <c r="G67" i="54" s="1"/>
  <c r="A16" i="54"/>
  <c r="A25" i="54" s="1"/>
  <c r="A36" i="54" s="1"/>
  <c r="B14" i="54"/>
  <c r="B15" i="54" s="1"/>
  <c r="J36" i="54" l="1"/>
  <c r="J40" i="54"/>
  <c r="J19" i="54"/>
  <c r="J73" i="54"/>
  <c r="J32" i="54"/>
  <c r="J69" i="54"/>
  <c r="J76" i="54"/>
  <c r="J61" i="54"/>
  <c r="I67" i="54"/>
  <c r="J67" i="54" s="1"/>
  <c r="J15" i="54"/>
  <c r="J22" i="54"/>
  <c r="J45" i="54"/>
  <c r="J47" i="54"/>
  <c r="J54" i="54"/>
  <c r="J60" i="54"/>
  <c r="J62" i="54"/>
  <c r="J66" i="54"/>
  <c r="J29" i="54"/>
  <c r="J63" i="54"/>
  <c r="B30" i="57"/>
  <c r="A31" i="57"/>
  <c r="J75" i="54"/>
  <c r="J74" i="54"/>
  <c r="J72" i="54"/>
  <c r="J71" i="54"/>
  <c r="J68" i="54"/>
  <c r="J65" i="54"/>
  <c r="J64" i="54"/>
  <c r="J58" i="54"/>
  <c r="J56" i="54"/>
  <c r="J50" i="54"/>
  <c r="J53" i="54"/>
  <c r="J52" i="54"/>
  <c r="J48" i="54"/>
  <c r="J46" i="54"/>
  <c r="J44" i="54"/>
  <c r="J43" i="54"/>
  <c r="J41" i="54"/>
  <c r="J39" i="54"/>
  <c r="J28" i="54"/>
  <c r="J34" i="54"/>
  <c r="J33" i="54"/>
  <c r="J31" i="54"/>
  <c r="J30" i="54"/>
  <c r="J27" i="54"/>
  <c r="J20" i="54"/>
  <c r="J24" i="54"/>
  <c r="J23" i="54"/>
  <c r="J21" i="54"/>
  <c r="J18" i="54"/>
  <c r="J17" i="54"/>
  <c r="B27" i="54"/>
  <c r="B28" i="54" s="1"/>
  <c r="B29" i="54" s="1"/>
  <c r="B30" i="54" s="1"/>
  <c r="B31" i="54" s="1"/>
  <c r="B32" i="54" s="1"/>
  <c r="B33" i="54" s="1"/>
  <c r="B34" i="54" s="1"/>
  <c r="B35" i="54" s="1"/>
  <c r="A37" i="54"/>
  <c r="I79" i="54"/>
  <c r="B17" i="54"/>
  <c r="B18" i="54" s="1"/>
  <c r="B19" i="54" s="1"/>
  <c r="B20" i="54" s="1"/>
  <c r="B21" i="54" s="1"/>
  <c r="B22" i="54" s="1"/>
  <c r="B23" i="54" s="1"/>
  <c r="B24" i="54" s="1"/>
  <c r="J77" i="54" l="1"/>
  <c r="E12" i="55" s="1"/>
  <c r="E18" i="55" s="1"/>
  <c r="A33" i="57"/>
  <c r="A34" i="57" s="1"/>
  <c r="A35" i="57" s="1"/>
  <c r="A36" i="57" s="1"/>
  <c r="B32" i="57"/>
  <c r="B39" i="54"/>
  <c r="B40" i="54" s="1"/>
  <c r="B41" i="54" s="1"/>
  <c r="B43" i="54" s="1"/>
  <c r="B44" i="54" s="1"/>
  <c r="B45" i="54" s="1"/>
  <c r="B46" i="54" s="1"/>
  <c r="B47" i="54" s="1"/>
  <c r="A48" i="54"/>
  <c r="A49" i="54" s="1"/>
  <c r="B50" i="54" s="1"/>
  <c r="B51" i="54" s="1"/>
  <c r="B52" i="54" s="1"/>
  <c r="G79" i="54"/>
  <c r="A55" i="54" l="1"/>
  <c r="A57" i="54" s="1"/>
  <c r="J79" i="54"/>
  <c r="B53" i="54"/>
  <c r="B54" i="54"/>
  <c r="B56" i="54"/>
  <c r="B58" i="54" l="1"/>
  <c r="B59" i="54" s="1"/>
  <c r="B60" i="54" s="1"/>
  <c r="B61" i="54" s="1"/>
  <c r="A66" i="54"/>
  <c r="A67" i="54" s="1"/>
  <c r="A68" i="54" s="1"/>
  <c r="A69" i="54" s="1"/>
  <c r="A70" i="54" s="1"/>
  <c r="B71" i="54" l="1"/>
  <c r="B72" i="54" s="1"/>
  <c r="A73" i="54"/>
  <c r="A74" i="54" s="1"/>
  <c r="A75" i="54" s="1"/>
  <c r="A76" i="54" s="1"/>
  <c r="B65" i="54"/>
  <c r="B62" i="54"/>
  <c r="B63" i="54" s="1"/>
  <c r="B64" i="54" s="1"/>
</calcChain>
</file>

<file path=xl/sharedStrings.xml><?xml version="1.0" encoding="utf-8"?>
<sst xmlns="http://schemas.openxmlformats.org/spreadsheetml/2006/main" count="421" uniqueCount="215">
  <si>
    <t>DESCRIPTION</t>
  </si>
  <si>
    <t>UNIT</t>
  </si>
  <si>
    <t>QTY</t>
  </si>
  <si>
    <t>RATE</t>
  </si>
  <si>
    <t>Job.</t>
  </si>
  <si>
    <t>Nos.</t>
  </si>
  <si>
    <t>MATERIAL</t>
  </si>
  <si>
    <t>LABOUR</t>
  </si>
  <si>
    <t>TOTAL</t>
  </si>
  <si>
    <t>Lot</t>
  </si>
  <si>
    <t>Set</t>
  </si>
  <si>
    <t>AMOUNT</t>
  </si>
  <si>
    <t>No.</t>
  </si>
  <si>
    <t>Supply, installation of Aluminum fabricated, powder coated Grills, Diffusers and Registers for supply air, return air, exhaust air &amp; fresh air of different sizes (Grade A ), wooden frame, supports and other accessories etc. complete in all respects ready to operate as per specification, drawings and as per instruction of Consultant.</t>
  </si>
  <si>
    <t>Note:</t>
  </si>
  <si>
    <t>1)</t>
  </si>
  <si>
    <t>2)</t>
  </si>
  <si>
    <t>The refrigerant pipes sized + quantity provided for reference only. The contractor / supplier shall calculate the refrigerant pipes, sized &amp; length as per the drawing provided and shall submitted refrigerant piping layout to consultant for approval.</t>
  </si>
  <si>
    <t>3)</t>
  </si>
  <si>
    <t>Supply &amp; installation of aluminum fabricated powder coated exhaust &amp; fresh Air louvers including wooden frame, rain protection sheet bird mesh etc complete in all respects ready to operate as per specification, drawings and as per instruction of consultant.</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</si>
  <si>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</si>
  <si>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</si>
  <si>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Supply &amp; installation of 18 SWG powder quoted G.I. sheet metal tray with cover for refrigerant pipes and control wiring exposed to weather area and for main hall internal area complete in all respects including hangers, supports brackets complete in all respects ready to operate as per specification, drawings and as per instruction of consultant.</t>
  </si>
  <si>
    <t>4)</t>
  </si>
  <si>
    <t>Testing, balancing and commissioning of air side of the system (from independent agency) complete in all respects including air measurement &amp; balancing, temp, pressure &amp; electrical data of related equipment etc. complete in all respects ready to operate as per specification, drawings and as per instruction of Consultant.</t>
  </si>
  <si>
    <t>1/4" dia</t>
  </si>
  <si>
    <t>3/8" dia</t>
  </si>
  <si>
    <t>1/2" dia</t>
  </si>
  <si>
    <t>5/8" dia</t>
  </si>
  <si>
    <t>3/4" dia</t>
  </si>
  <si>
    <t>7/8" dia</t>
  </si>
  <si>
    <t>1 1/8" dia</t>
  </si>
  <si>
    <t>Rft</t>
  </si>
  <si>
    <t>Sqft</t>
  </si>
  <si>
    <t>1" dia</t>
  </si>
  <si>
    <t>1.25" dia</t>
  </si>
  <si>
    <t>1.5" dia</t>
  </si>
  <si>
    <t>2" dia</t>
  </si>
  <si>
    <t>3 Feet length</t>
  </si>
  <si>
    <t>(VRF / VRV Units copper pipes sizes &amp; quantities shall be vary according to the equipment brand / selection)</t>
  </si>
  <si>
    <t>Sqin</t>
  </si>
  <si>
    <t>1 5/8" dia (also for 1-1/2")</t>
  </si>
  <si>
    <t>1 3/8" dia (also for 1-1/4")</t>
  </si>
  <si>
    <t>ACMV Works</t>
  </si>
  <si>
    <t>All works shall be completed, tested and commissioned as per drawings, specifications and as per instruction of Consultant</t>
  </si>
  <si>
    <t>Painting &amp; Identification work on supports, hangers, platform of condensing units etc complete in all respects with one coat of ICI make Red lead oxide primer &amp; two coats of ICI make enamel paint complete in all respects ready to operate as per drawings, specification, instruction and approval of Consultant.</t>
  </si>
  <si>
    <t>GF-HRV-01</t>
  </si>
  <si>
    <t>FF-HRV-01</t>
  </si>
  <si>
    <t>Engineer's Estimate</t>
  </si>
  <si>
    <t xml:space="preserve">TriFit Gym </t>
  </si>
  <si>
    <t>Com-1 Clifton, Karachi.</t>
  </si>
  <si>
    <t>GF-HRV-03</t>
  </si>
  <si>
    <t>SF-HRV-01</t>
  </si>
  <si>
    <t>SF-HRV-02</t>
  </si>
  <si>
    <t>SF-HRV-03</t>
  </si>
  <si>
    <t>Supply, fabrication and installation of machine made G.I sheet metal duct work of different sections of supply, return, fresh &amp; exhaust air complete in all respects including plenums, splitter dampers, guide vanes, flexible duct connection, access door, wooden frame, transformation, plenums chambers, anchors supports &amp; hangers, complete in all respects ready to operate as per drawings, specification, instruction and approval of consultant.</t>
  </si>
  <si>
    <t>Supply and installation of rubber foam (XLPE) insulation adhesive with aluminum facing 12mm thick complete in all respects ready to operate as per specification, drawings and as per instruction of consultant.</t>
  </si>
  <si>
    <t>Exhaust Air Disc Valves 6" dia</t>
  </si>
  <si>
    <t>Total Cost of Works Rs.</t>
  </si>
  <si>
    <t>Supply, fabrication and installation of epoxy painted M.S sheet metal welded duct of (18 Gauge) for condensing units exhaust air. complete in all respects including all changes in direction, transformation, plenums chambers, connection pecs of hood round to square, supports &amp; hangers etc. complete in all respects ready to operate as per drawings, specification, instruction and approval of Consultant..</t>
  </si>
  <si>
    <t>Electric power wiring / supply to be provided at outdoor, indoor units &amp; other ACMV equipment with isolation box by electrical contractor.</t>
  </si>
  <si>
    <t>Discount Rs.</t>
  </si>
  <si>
    <t>FF-AC-01</t>
  </si>
  <si>
    <t>SF-AC-01</t>
  </si>
  <si>
    <t>GF-CSU-02</t>
  </si>
  <si>
    <t>FF-CSU-01</t>
  </si>
  <si>
    <t>FF-CSU-02</t>
  </si>
  <si>
    <t>SF-CSU-01</t>
  </si>
  <si>
    <t>SF-CSU-02</t>
  </si>
  <si>
    <t>SF-AC-02</t>
  </si>
  <si>
    <t>GF-CU-01 (4 Indoors + 1 Outdoor Condensing Unit
Consisted of Different Modules)</t>
  </si>
  <si>
    <t>GF-CU-02 (7 Indoors + 1 Outdoor Condensing Unit
Consisted of Different Modules)</t>
  </si>
  <si>
    <t>Soft Pipes for all Wall Mounted Units</t>
  </si>
  <si>
    <t>Hard Pipes for all Cassette Type Units</t>
  </si>
  <si>
    <t>Supply &amp; installation of uPVC make class D SCH-40 pipe with 3/8" thick expanded rubber foam insulation, PVC tape wrapping for condensate drain including support hangers, excavation, cutting, chiseling and making good complete in all respects ready to operate as per specification, drawings and as per instruction of Consultant.</t>
  </si>
  <si>
    <t>Supply &amp; installation of air curtains including, supports, electrical connection /  power wiring from isolation box to unit (10' to 15' radius) etc, complete in all respects ready to operate as per drawings, specification &amp; as per instruction of consultant.</t>
  </si>
  <si>
    <t>Supply &amp; installation of Volume Control Damper in 16 SWG G.I sheet metal with gas kits, nut bolts, complete in all respects ready to operate as per specification, drawings and as per instruction of Consultant.</t>
  </si>
  <si>
    <t>3" dia</t>
  </si>
  <si>
    <t>Fresh &amp; Exhaust Air Register / Diffuser with Damper</t>
  </si>
  <si>
    <t>Making of Shop drawings on Auto CAD latest version with section details, equipment foundation details and Making of As Built drawings, Documentation Technical / Operational Manual &amp; LOG Book for each equipment complete in all respects ready to operate as per specification, drawings and as per instruction of Consultant.</t>
  </si>
  <si>
    <t>Sr. No.</t>
  </si>
  <si>
    <t>Rev.03</t>
  </si>
  <si>
    <t>Date: 29-12-2022</t>
  </si>
  <si>
    <t>Bill of Quantities</t>
  </si>
  <si>
    <r>
      <t xml:space="preserve">Unloading, rigging, lifting, placement, installation, testing and commissioning of </t>
    </r>
    <r>
      <rPr>
        <b/>
        <sz val="10"/>
        <rFont val="Calibri"/>
        <family val="2"/>
        <scheme val="minor"/>
      </rPr>
      <t>(OWNER SUPPLIED)</t>
    </r>
    <r>
      <rPr>
        <sz val="10"/>
        <rFont val="Calibri"/>
        <family val="2"/>
        <scheme val="minor"/>
      </rPr>
      <t xml:space="preserve"> VRF / VRV air conditioning units with multiple indoor evaporative units of different capacities with central controller complete in all respects, ready to operate including supply &amp; installation of supports, brackets, flexible duct connector / connection, rubber isolators, flashing, power wiring from isolation box to unit (10' to 15' radius), control wiring termination etc, complete in all respects ready to operate as per schedule, specification, drawings and as per instruction of consultant.</t>
    </r>
  </si>
  <si>
    <r>
      <t xml:space="preserve">Unloading, installation, testing and commissioning of </t>
    </r>
    <r>
      <rPr>
        <b/>
        <sz val="10"/>
        <rFont val="Calibri"/>
        <family val="2"/>
        <scheme val="minor"/>
      </rPr>
      <t>(OWNER SUPPLIED)</t>
    </r>
    <r>
      <rPr>
        <sz val="10"/>
        <rFont val="Calibri"/>
        <family val="2"/>
        <scheme val="minor"/>
      </rPr>
      <t xml:space="preserve"> single split  units of different capacities including supply &amp; installation of supports, brackets, rubber isolators, flashing, power wiring from isolation box to unit (10' to 15' radius), control wiring termination etc, complete in all respects ready to operate as per schedule, specification, drawings and as per instruction of consultant.</t>
    </r>
  </si>
  <si>
    <r>
      <t>Supply &amp; installation of refrigerant pipes</t>
    </r>
    <r>
      <rPr>
        <b/>
        <sz val="10"/>
        <rFont val="Calibri"/>
        <family val="2"/>
        <scheme val="minor"/>
      </rPr>
      <t xml:space="preserve"> for VRF Units</t>
    </r>
    <r>
      <rPr>
        <sz val="10"/>
        <rFont val="Calibri"/>
        <family val="2"/>
        <scheme val="minor"/>
      </rPr>
      <t xml:space="preserve"> (all hard pipes except 1/4") (liquid + gas) with 1/2" thick expended rubber foam insulation, PVC tape wrapping including additional gas charging if required and installation of branch distributor (supplied with VRF / VRV units), supports &amp; hangers etc, complete in all respects ready to operate as per specification, drawings and as per instruction of consultant. </t>
    </r>
  </si>
  <si>
    <r>
      <t xml:space="preserve">Supply &amp; installation of control wiring for </t>
    </r>
    <r>
      <rPr>
        <b/>
        <sz val="10"/>
        <rFont val="Calibri"/>
        <family val="2"/>
        <scheme val="minor"/>
      </rPr>
      <t>VRF Units</t>
    </r>
    <r>
      <rPr>
        <sz val="10"/>
        <rFont val="Calibri"/>
        <family val="2"/>
        <scheme val="minor"/>
      </rPr>
      <t xml:space="preserve"> in G.I. for external / PVC for internal from outdoor unit to indoor units including microprocessor &amp; central controller wiring &amp; fixing / installation of central controller supplied with unit complete in all respects ready to operate as per specification, drawings and as per instruction of consultant.</t>
    </r>
  </si>
  <si>
    <r>
      <t>Supply &amp; installation of refrigerant pipes</t>
    </r>
    <r>
      <rPr>
        <b/>
        <sz val="10"/>
        <rFont val="Calibri"/>
        <family val="2"/>
        <scheme val="minor"/>
      </rPr>
      <t xml:space="preserve"> for Split Units</t>
    </r>
    <r>
      <rPr>
        <sz val="10"/>
        <rFont val="Calibri"/>
        <family val="2"/>
        <scheme val="minor"/>
      </rPr>
      <t xml:space="preserve"> (liquid + gas) with 1/2" thick expended rubber foam insulation, PVC tape wrapping + </t>
    </r>
    <r>
      <rPr>
        <b/>
        <sz val="10"/>
        <rFont val="Calibri"/>
        <family val="2"/>
        <scheme val="minor"/>
      </rPr>
      <t>control wiring</t>
    </r>
    <r>
      <rPr>
        <sz val="10"/>
        <rFont val="Calibri"/>
        <family val="2"/>
        <scheme val="minor"/>
      </rPr>
      <t xml:space="preserve"> for split units in G.I. for external / PVC for internal from outdoor unit to indoor unit, including additional gas charging if required, supports &amp; hangers etc,  complete in all respects ready to operate as per specification, drawings and as per instruction of consultant. </t>
    </r>
  </si>
  <si>
    <r>
      <t xml:space="preserve">Unloading, rigging, lifting, placement, installation, testing and commissioning of </t>
    </r>
    <r>
      <rPr>
        <b/>
        <sz val="10"/>
        <rFont val="Calibri"/>
        <family val="2"/>
        <scheme val="minor"/>
      </rPr>
      <t xml:space="preserve">(OWNER SUPPLIED) </t>
    </r>
    <r>
      <rPr>
        <sz val="10"/>
        <rFont val="Calibri"/>
        <family val="2"/>
        <scheme val="minor"/>
      </rPr>
      <t>heat recovery ventilator (HRV) as per mentioned in schedule, including supply &amp; installation of duct mounted electronic temp controller with temp sensor, vibration isolator, starter panel, electrical connection, flexible duct connection / connector, power wiring from isolation box to unit (10' to 15' radius), support &amp; hangers, complete in all respects ready to operate as per drawings, specification and as per instruction of consultant.</t>
    </r>
  </si>
  <si>
    <t xml:space="preserve">GRAND SUMMARY OF COST </t>
  </si>
  <si>
    <t>SR.NO.</t>
  </si>
  <si>
    <t>AMOUNT
 PAK Rs.</t>
  </si>
  <si>
    <t>ACMV WORKS</t>
  </si>
  <si>
    <t>Rs.</t>
  </si>
  <si>
    <t>FSS WORKS</t>
  </si>
  <si>
    <t>Total Work:  Rs.</t>
  </si>
  <si>
    <t>TriFit Gym</t>
  </si>
  <si>
    <t>COM-01,  CLIFTON KARACHI.</t>
  </si>
  <si>
    <t>Plumbing</t>
  </si>
  <si>
    <t>SECTION - 01 SUPPLY &amp; INSTALLATION OF PLUMBING FIXTURES.</t>
  </si>
  <si>
    <t>Supply and Installation of plumbing fixtures &amp; faucets complete in all respects including all accessories, support, hangers, etc. ready to use as per specifications, drawings and instructions of Consultant.</t>
  </si>
  <si>
    <t>European style water closet wall hung type with seat cover, concealed flush tank, cover plate, C.P. (chrome plated) connector, support, thimble, etc.</t>
  </si>
  <si>
    <t>i.</t>
  </si>
  <si>
    <t>Type - EWC-WH</t>
  </si>
  <si>
    <t>Toilet Hand Spray with flexible chain &amp; telephone type shower Including tee stop cock etc. complete in all respect.</t>
  </si>
  <si>
    <t xml:space="preserve"> </t>
  </si>
  <si>
    <t xml:space="preserve">Type - TS </t>
  </si>
  <si>
    <t>Wash basin (WB) including Bottle Trap, waste, stop cocks, etc.</t>
  </si>
  <si>
    <t xml:space="preserve">Type - WB </t>
  </si>
  <si>
    <t>ii.</t>
  </si>
  <si>
    <t>Type - WB (Vanity)</t>
  </si>
  <si>
    <t>Wash basin hot and cold water mixer, etc.</t>
  </si>
  <si>
    <t>Shower set with mixer including filler and shower head.</t>
  </si>
  <si>
    <t>Type - SH</t>
  </si>
  <si>
    <t>Hot and cold water mixer for Ablution.</t>
  </si>
  <si>
    <t>Stainless steel kitchen sink including stop cocks,  P-trap / Bottle trap, waste pipe etc complete in all respects.</t>
  </si>
  <si>
    <t>SK - 1,  34" x 20" single bowl and single drainer.</t>
  </si>
  <si>
    <t>Sink hot and cold water mixer, etc.</t>
  </si>
  <si>
    <t>SK - 1</t>
  </si>
  <si>
    <t>S.S Grease Trap 7.5 Kg inlet/outlet connections 2" dia complete in all respects.</t>
  </si>
  <si>
    <t>Hot water storage heater (Electric) suitable for 30 psi working pressure including  thermostat, inlet/outlet connection. Pressure relief valve.</t>
  </si>
  <si>
    <t>HWE-15 (15 Litres Storage Capacity)</t>
  </si>
  <si>
    <t>HWE-30 (30 Litres Storage Capacity)</t>
  </si>
  <si>
    <t>iii.</t>
  </si>
  <si>
    <t>HWE-50 (50 Litres Storage Capacity)</t>
  </si>
  <si>
    <t>iv.</t>
  </si>
  <si>
    <t>HWE-80 (80 Litres Storage Capacity)</t>
  </si>
  <si>
    <t>Toilet accessories complete set.</t>
  </si>
  <si>
    <t>Soap Dispenser</t>
  </si>
  <si>
    <t>Towel Rod</t>
  </si>
  <si>
    <t>Paper Holder</t>
  </si>
  <si>
    <t>Coat Hooks</t>
  </si>
  <si>
    <t>v.</t>
  </si>
  <si>
    <t>Hand Dryer</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</si>
  <si>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</si>
  <si>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</si>
  <si>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</si>
  <si>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hangers, supports, sleeves, masking  plates, chiseling, making holes making good, excavation, bedding backfilling as required complete in all respect.</t>
  </si>
  <si>
    <t xml:space="preserve">Dia.    OD 25 mm </t>
  </si>
  <si>
    <t>Rft.</t>
  </si>
  <si>
    <t xml:space="preserve">Dia.    OD 32 mm </t>
  </si>
  <si>
    <t xml:space="preserve">Dia.    OD 40 mm </t>
  </si>
  <si>
    <t xml:space="preserve">Dia.    OD 50 mm </t>
  </si>
  <si>
    <t xml:space="preserve">Dia.    OD 63 mm </t>
  </si>
  <si>
    <t>vi.</t>
  </si>
  <si>
    <t xml:space="preserve">Dia.    OD 75 mm </t>
  </si>
  <si>
    <t>Same as above item 2.1 but Polypropylene Random  PP-R pipe (PN -25 ) with Aluminum foil for hot water.</t>
  </si>
  <si>
    <t>Expanded rubber foam insulation 3/8" thick for following pipes sizes complete with PVC tape wrapping for protection.</t>
  </si>
  <si>
    <t xml:space="preserve">Dia.   ID 25 mm </t>
  </si>
  <si>
    <t xml:space="preserve">Dia.   ID 32 mm </t>
  </si>
  <si>
    <t xml:space="preserve">Dia.   ID 40 mm </t>
  </si>
  <si>
    <t>Brass body gate valves / ball valves with unions.</t>
  </si>
  <si>
    <t xml:space="preserve">Size.  3/4"   </t>
  </si>
  <si>
    <t xml:space="preserve">Size.  1"   </t>
  </si>
  <si>
    <t xml:space="preserve">Size.  1-1/4" </t>
  </si>
  <si>
    <t xml:space="preserve">Size.  1-1/2" </t>
  </si>
  <si>
    <t>Size.  2"</t>
  </si>
  <si>
    <t>Bib cock cold water for washing area.</t>
  </si>
  <si>
    <t>Size - 3/4"</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</si>
  <si>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</si>
  <si>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</si>
  <si>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flexible connectors, sleeves, masking plates, chiseling, making hole, excavation, backfilling making good where as required jointing with rubber ring seal.</t>
  </si>
  <si>
    <t xml:space="preserve">Dia.   1-1/2"       </t>
  </si>
  <si>
    <t xml:space="preserve">Dia.   2"       </t>
  </si>
  <si>
    <t xml:space="preserve">Dia.   3"        </t>
  </si>
  <si>
    <t xml:space="preserve">Dia.   4"        </t>
  </si>
  <si>
    <t xml:space="preserve">Floor trap including SS grating Floor trap, inlet outlet connection complete in all respects. </t>
  </si>
  <si>
    <t>FT- with 4" P - trap</t>
  </si>
  <si>
    <t>Cleanout for soil, waste pipes of approved make.</t>
  </si>
  <si>
    <t>For 2" dia pipe with SS floor cover plate</t>
  </si>
  <si>
    <t>For 4" dia pipe with SS floor cover plate</t>
  </si>
  <si>
    <t>uPVC cowl for vent pipe of the following dia. including all accessories complete.</t>
  </si>
  <si>
    <t xml:space="preserve">Size. 2"  </t>
  </si>
  <si>
    <t xml:space="preserve">Size. 3"  </t>
  </si>
  <si>
    <t xml:space="preserve">Size. 4" </t>
  </si>
  <si>
    <t>SECTION-04 EXTERNAL SEWER &amp; MANHOLES</t>
  </si>
  <si>
    <t>Supply, fixing, testing and commissioning of equipment, pipe work required to complete the sewerage disposal services in all respects with accessories ready to operate as per specifications, drawings and instructions of Consultant.</t>
  </si>
  <si>
    <t>uPVC pipes class 'D'  for Sewer drainage with push fit rubber joints including  excavation  in any type of soil,  dewatering if required bedding, back filling with selected material, removing of extra materials.</t>
  </si>
  <si>
    <t>Dia.  6" size</t>
  </si>
  <si>
    <t>Construction of Gully Trap with material including, excavation, 4" size uPVC P-trap CC base CI cover with frame, CC benching water proof internal plaster inlet/out connections etc.</t>
  </si>
  <si>
    <t xml:space="preserve">Type GT,  Size 10"x10" </t>
  </si>
  <si>
    <t>Construction of manholes with material including, excavation, base top RCC slab CI cover with frame, GI steps, CC benching water proof internal plaster inlet/out connections etc.</t>
  </si>
  <si>
    <t xml:space="preserve">Size. 24" X 24" </t>
  </si>
  <si>
    <t>SECTION-05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</si>
  <si>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</si>
  <si>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</si>
  <si>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 xml:space="preserve">Painting, identification and tagging to the P&amp;S installations and equipments. </t>
  </si>
  <si>
    <t>Testing, and commissioning entire P&amp;S installation as per Engineer's approval.</t>
  </si>
  <si>
    <t>TOTAL OF ALL SECTIONS RS.</t>
  </si>
  <si>
    <t>FIRE FIGHTING SERVICES</t>
  </si>
  <si>
    <t>Supply, installation, testing &amp; commissioning of fire suppression system including all equipment, pipe works and accessories ready to operate as per specifications, drawings and instructions of consultants.</t>
  </si>
  <si>
    <t>Fire hose cabinet double height 32" x 60" x 14", stainless steel front, powder coated back including 1" dia x 100 Rft. rubber hose reel, nozzle guide, lock shield valve, pressure regulating valve automatic &amp; manual operation 180 deg. swing type, with 2-fire extinguishers as shown on drawing.</t>
  </si>
  <si>
    <t>Type FHC</t>
  </si>
  <si>
    <t>Fire hose cabinet double height 32" x 60" x 14", stainless steel front, powder coated back including 1" dia x 100 Rft. rubber hose reel, automatic &amp; manual operation 180 deg. swing type, nozzle guide, lock sheild valve, pressure regulating valve  with  2-1/2" dia size obliuqe landing valve,   2-fire extinguishers as shown on drawing.</t>
  </si>
  <si>
    <t>Type FHC-LV</t>
  </si>
  <si>
    <t>Fire department breeching connection 2 ways as per BSS 5041-3 including cabinet with breakable glass, SS frame &amp; drain plug.</t>
  </si>
  <si>
    <t>MS Sch-40 seamless pipes including all specials fittings UL listed FM approved, threaded, welded joints, flexible pipe, flanges, coupling, masking plates, bends, tees, clamps, supports and hangers, sleeves, masking plates chiseling, cutting holes, making good where required, painting and protection treatment etc. Complete in all respects.</t>
  </si>
  <si>
    <t>Dia  1"             (Threaded fitting)</t>
  </si>
  <si>
    <t>Dia  1-1/4"       (Threaded fitting)</t>
  </si>
  <si>
    <t>Dia  2"            (Threaded fitting)</t>
  </si>
  <si>
    <t>Dia  2-1/2"       (Welded joints fitting)</t>
  </si>
  <si>
    <t>Dia  4"            (Welded joints fitting)</t>
  </si>
  <si>
    <t>Fire extinguishers with fixing accessories.</t>
  </si>
  <si>
    <r>
      <t>Type Class B&amp;C FX-3  (5 Kg. CO</t>
    </r>
    <r>
      <rPr>
        <sz val="8"/>
        <rFont val="Calibri"/>
        <family val="2"/>
      </rPr>
      <t>2</t>
    </r>
    <r>
      <rPr>
        <sz val="10"/>
        <rFont val="Calibri"/>
        <family val="2"/>
      </rPr>
      <t xml:space="preserve"> Carbon Dioxide Gas)</t>
    </r>
  </si>
  <si>
    <t>Type Class A,B&amp;C  FX-4  (6 Kg. Dry Chemical Powder)</t>
  </si>
  <si>
    <t xml:space="preserve">C.I body Check valve with matching flanges. </t>
  </si>
  <si>
    <t>Size. 4"</t>
  </si>
  <si>
    <t xml:space="preserve">C.I body Gate valve with matching flanges. </t>
  </si>
  <si>
    <t xml:space="preserve">Dia. 2-1/2"       </t>
  </si>
  <si>
    <t>Making of As-Built &amp; Shop Drawings on AutoCAD 2018 or latest version with sectional details complete in all respects as per instructions of consultant.</t>
  </si>
  <si>
    <t xml:space="preserve">Painting, identification and tagging to the installations and equipments. </t>
  </si>
  <si>
    <t xml:space="preserve">Flushing of entire fire pipe work according to (NFPA-13). </t>
  </si>
  <si>
    <t>Testing, and commissioning of entire fire fighting installation as per Consultant's approval.</t>
  </si>
  <si>
    <t>Total Cost of Fire Suppression Services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</si>
</sst>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General_)"/>
    <numFmt numFmtId="165" formatCode="#,##0.0"/>
    <numFmt numFmtId="166" formatCode="_(* #,##0_);_(* \(#,##0\);_(* &quot;-&quot;??_);_(@_)"/>
    <numFmt numFmtId="167" formatCode="0.0"/>
  </numFmts>
  <fonts count="27" x14ac:knownFonts="1">
    <font>
      <sz val="11"/>
      <name val="Arial"/>
    </font>
    <font>
      <sz val="10"/>
      <name val="Arial"/>
      <family val="2"/>
    </font>
    <font>
      <sz val="12"/>
      <name val="Arial"/>
      <family val="2"/>
    </font>
    <font>
      <sz val="11"/>
      <name val="Arial"/>
      <family val="2"/>
    </font>
    <font>
      <sz val="11"/>
      <name val="Arial"/>
      <family val="2"/>
    </font>
    <font>
      <sz val="12"/>
      <name val="Times New Roman"/>
      <family val="1"/>
    </font>
    <font>
      <sz val="11"/>
      <name val="Arial"/>
    </font>
    <font>
      <b/>
      <sz val="12"/>
      <name val="Calibri"/>
      <family val="2"/>
      <scheme val="minor"/>
    </font>
    <font>
      <sz val="12"/>
      <name val="Calibri"/>
      <family val="2"/>
      <scheme val="minor"/>
    </font>
    <font>
      <i/>
      <sz val="11"/>
      <name val="Calibri"/>
      <family val="2"/>
      <scheme val="minor"/>
    </font>
    <font>
      <sz val="11"/>
      <name val="Calibri"/>
      <family val="2"/>
      <scheme val="minor"/>
    </font>
    <font>
      <b/>
      <sz val="10"/>
      <name val="Calibri"/>
      <family val="2"/>
      <scheme val="minor"/>
    </font>
    <font>
      <sz val="10"/>
      <name val="Calibri"/>
      <family val="2"/>
      <scheme val="minor"/>
    </font>
    <font>
      <i/>
      <sz val="10"/>
      <name val="Calibri"/>
      <family val="2"/>
      <scheme val="minor"/>
    </font>
    <font>
      <sz val="10"/>
      <color theme="0"/>
      <name val="Calibri"/>
      <family val="2"/>
      <scheme val="minor"/>
    </font>
    <font>
      <b/>
      <sz val="11"/>
      <name val="Calibri"/>
      <family val="2"/>
      <scheme val="minor"/>
    </font>
    <font>
      <sz val="9"/>
      <name val="Calibri"/>
      <family val="2"/>
      <scheme val="minor"/>
    </font>
    <font>
      <sz val="11"/>
      <color theme="1"/>
      <name val="Arial"/>
      <family val="2"/>
    </font>
    <font>
      <b/>
      <u/>
      <sz val="14"/>
      <name val="Arial"/>
      <family val="2"/>
    </font>
    <font>
      <b/>
      <sz val="12"/>
      <name val="Arial"/>
      <family val="2"/>
    </font>
    <font>
      <b/>
      <sz val="11"/>
      <name val="Arial"/>
      <family val="2"/>
    </font>
    <font>
      <b/>
      <u/>
      <sz val="12"/>
      <name val="Arial"/>
      <family val="2"/>
    </font>
    <font>
      <b/>
      <sz val="10"/>
      <name val="Arial"/>
      <family val="2"/>
    </font>
    <font>
      <b/>
      <sz val="14"/>
      <name val="Arial"/>
      <family val="2"/>
    </font>
    <font>
      <b/>
      <u/>
      <sz val="10"/>
      <name val="Calibri"/>
      <family val="2"/>
      <scheme val="minor"/>
    </font>
    <font>
      <sz val="8"/>
      <name val="Calibri"/>
      <family val="2"/>
    </font>
    <font>
      <sz val="10"/>
      <name val="Calibri"/>
      <family val="2"/>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101">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top/>
      <bottom style="medium">
        <color indexed="64"/>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right/>
      <top style="medium">
        <color indexed="64"/>
      </top>
      <bottom style="double">
        <color indexed="64"/>
      </bottom>
      <diagonal/>
    </border>
    <border>
      <left style="thin">
        <color indexed="64"/>
      </left>
      <right style="medium">
        <color indexed="64"/>
      </right>
      <top style="double">
        <color indexed="64"/>
      </top>
      <bottom style="medium">
        <color indexed="64"/>
      </bottom>
      <diagonal/>
    </border>
    <border>
      <left/>
      <right/>
      <top style="double">
        <color indexed="64"/>
      </top>
      <bottom style="medium">
        <color indexed="64"/>
      </bottom>
      <diagonal/>
    </border>
    <border>
      <left/>
      <right style="thin">
        <color indexed="64"/>
      </right>
      <top/>
      <bottom/>
      <diagonal/>
    </border>
    <border>
      <left style="medium">
        <color indexed="64"/>
      </left>
      <right/>
      <top style="medium">
        <color indexed="64"/>
      </top>
      <bottom style="double">
        <color indexed="64"/>
      </bottom>
      <diagonal/>
    </border>
    <border>
      <left style="medium">
        <color indexed="64"/>
      </left>
      <right/>
      <top/>
      <bottom/>
      <diagonal/>
    </border>
    <border>
      <left/>
      <right/>
      <top style="double">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thin">
        <color indexed="64"/>
      </left>
      <right style="thin">
        <color indexed="64"/>
      </right>
      <top style="double">
        <color indexed="64"/>
      </top>
      <bottom/>
      <diagonal/>
    </border>
    <border>
      <left style="thin">
        <color indexed="64"/>
      </left>
      <right/>
      <top style="double">
        <color indexed="64"/>
      </top>
      <bottom/>
      <diagonal/>
    </border>
    <border>
      <left style="thin">
        <color indexed="64"/>
      </left>
      <right/>
      <top style="double">
        <color indexed="64"/>
      </top>
      <bottom style="medium">
        <color indexed="64"/>
      </bottom>
      <diagonal/>
    </border>
    <border>
      <left style="medium">
        <color indexed="64"/>
      </left>
      <right/>
      <top/>
      <bottom style="double">
        <color indexed="64"/>
      </bottom>
      <diagonal/>
    </border>
    <border>
      <left/>
      <right style="thin">
        <color indexed="64"/>
      </right>
      <top/>
      <bottom style="double">
        <color indexed="64"/>
      </bottom>
      <diagonal/>
    </border>
    <border>
      <left/>
      <right/>
      <top style="medium">
        <color indexed="64"/>
      </top>
      <bottom/>
      <diagonal/>
    </border>
    <border>
      <left style="medium">
        <color indexed="64"/>
      </left>
      <right style="hair">
        <color indexed="64"/>
      </right>
      <top style="medium">
        <color indexed="64"/>
      </top>
      <bottom style="medium">
        <color indexed="64"/>
      </bottom>
      <diagonal/>
    </border>
    <border>
      <left style="hair">
        <color indexed="64"/>
      </left>
      <right style="thin">
        <color indexed="64"/>
      </right>
      <top style="medium">
        <color indexed="64"/>
      </top>
      <bottom style="medium">
        <color indexed="64"/>
      </bottom>
      <diagonal/>
    </border>
    <border>
      <left style="medium">
        <color indexed="64"/>
      </left>
      <right style="hair">
        <color indexed="64"/>
      </right>
      <top style="medium">
        <color indexed="64"/>
      </top>
      <bottom style="double">
        <color indexed="64"/>
      </bottom>
      <diagonal/>
    </border>
    <border>
      <left style="hair">
        <color indexed="64"/>
      </left>
      <right style="thin">
        <color indexed="64"/>
      </right>
      <top style="medium">
        <color indexed="64"/>
      </top>
      <bottom style="double">
        <color indexed="64"/>
      </bottom>
      <diagonal/>
    </border>
    <border>
      <left style="medium">
        <color indexed="64"/>
      </left>
      <right style="hair">
        <color indexed="64"/>
      </right>
      <top style="double">
        <color indexed="64"/>
      </top>
      <bottom/>
      <diagonal/>
    </border>
    <border>
      <left style="hair">
        <color indexed="64"/>
      </left>
      <right style="thin">
        <color indexed="64"/>
      </right>
      <top style="double">
        <color indexed="64"/>
      </top>
      <bottom/>
      <diagonal/>
    </border>
    <border>
      <left style="medium">
        <color indexed="64"/>
      </left>
      <right style="hair">
        <color indexed="64"/>
      </right>
      <top/>
      <bottom/>
      <diagonal/>
    </border>
    <border>
      <left style="hair">
        <color indexed="64"/>
      </left>
      <right style="thin">
        <color indexed="64"/>
      </right>
      <top/>
      <bottom/>
      <diagonal/>
    </border>
    <border>
      <left style="medium">
        <color indexed="64"/>
      </left>
      <right style="hair">
        <color indexed="64"/>
      </right>
      <top/>
      <bottom style="hair">
        <color indexed="64"/>
      </bottom>
      <diagonal/>
    </border>
    <border>
      <left style="hair">
        <color indexed="64"/>
      </left>
      <right style="thin">
        <color indexed="64"/>
      </right>
      <top/>
      <bottom style="hair">
        <color indexed="64"/>
      </bottom>
      <diagonal/>
    </border>
    <border>
      <left style="medium">
        <color indexed="64"/>
      </left>
      <right style="hair">
        <color indexed="64"/>
      </right>
      <top style="hair">
        <color indexed="64"/>
      </top>
      <bottom/>
      <diagonal/>
    </border>
    <border>
      <left style="hair">
        <color indexed="64"/>
      </left>
      <right style="thin">
        <color indexed="64"/>
      </right>
      <top style="hair">
        <color indexed="64"/>
      </top>
      <bottom/>
      <diagonal/>
    </border>
    <border>
      <left style="medium">
        <color indexed="64"/>
      </left>
      <right style="hair">
        <color indexed="64"/>
      </right>
      <top style="double">
        <color indexed="64"/>
      </top>
      <bottom style="medium">
        <color indexed="64"/>
      </bottom>
      <diagonal/>
    </border>
    <border>
      <left style="hair">
        <color indexed="64"/>
      </left>
      <right style="thin">
        <color indexed="64"/>
      </right>
      <top style="double">
        <color indexed="64"/>
      </top>
      <bottom style="medium">
        <color indexed="64"/>
      </bottom>
      <diagonal/>
    </border>
    <border>
      <left style="thin">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double">
        <color indexed="64"/>
      </bottom>
      <diagonal/>
    </border>
    <border>
      <left style="thin">
        <color indexed="64"/>
      </left>
      <right style="hair">
        <color indexed="64"/>
      </right>
      <top/>
      <bottom/>
      <diagonal/>
    </border>
    <border>
      <left style="thin">
        <color indexed="64"/>
      </left>
      <right style="hair">
        <color indexed="64"/>
      </right>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double">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style="double">
        <color indexed="64"/>
      </top>
      <bottom style="double">
        <color indexed="64"/>
      </bottom>
      <diagonal/>
    </border>
    <border>
      <left style="medium">
        <color indexed="64"/>
      </left>
      <right style="hair">
        <color indexed="64"/>
      </right>
      <top style="medium">
        <color indexed="64"/>
      </top>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thin">
        <color indexed="64"/>
      </bottom>
      <diagonal/>
    </border>
    <border>
      <left style="thin">
        <color indexed="64"/>
      </left>
      <right/>
      <top style="hair">
        <color indexed="64"/>
      </top>
      <bottom style="thin">
        <color indexed="64"/>
      </bottom>
      <diagonal/>
    </border>
    <border>
      <left style="medium">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double">
        <color indexed="64"/>
      </top>
      <bottom/>
      <diagonal/>
    </border>
    <border>
      <left/>
      <right style="thin">
        <color indexed="64"/>
      </right>
      <top style="double">
        <color indexed="64"/>
      </top>
      <bottom/>
      <diagonal/>
    </border>
    <border>
      <left style="medium">
        <color indexed="64"/>
      </left>
      <right style="thin">
        <color indexed="64"/>
      </right>
      <top/>
      <bottom/>
      <diagonal/>
    </border>
    <border>
      <left style="thin">
        <color indexed="64"/>
      </left>
      <right style="medium">
        <color indexed="64"/>
      </right>
      <top style="double">
        <color indexed="64"/>
      </top>
      <bottom/>
      <diagonal/>
    </border>
    <border>
      <left style="medium">
        <color indexed="64"/>
      </left>
      <right style="thin">
        <color indexed="64"/>
      </right>
      <top/>
      <bottom style="hair">
        <color indexed="64"/>
      </bottom>
      <diagonal/>
    </border>
    <border>
      <left/>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hair">
        <color indexed="64"/>
      </bottom>
      <diagonal/>
    </border>
    <border>
      <left style="thin">
        <color indexed="64"/>
      </left>
      <right style="thin">
        <color indexed="64"/>
      </right>
      <top/>
      <bottom style="double">
        <color indexed="64"/>
      </bottom>
      <diagonal/>
    </border>
    <border>
      <left/>
      <right style="thin">
        <color indexed="64"/>
      </right>
      <top style="double">
        <color indexed="64"/>
      </top>
      <bottom style="medium">
        <color indexed="64"/>
      </bottom>
      <diagonal/>
    </border>
    <border>
      <left style="medium">
        <color indexed="64"/>
      </left>
      <right style="thin">
        <color indexed="64"/>
      </right>
      <top style="double">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double">
        <color indexed="64"/>
      </bottom>
      <diagonal/>
    </border>
    <border>
      <left style="thin">
        <color indexed="64"/>
      </left>
      <right/>
      <top/>
      <bottom style="thin">
        <color indexed="64"/>
      </bottom>
      <diagonal/>
    </border>
  </borders>
  <cellStyleXfs count="16">
    <xf numFmtId="0" fontId="0"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9" fontId="3" fillId="0" borderId="0" applyFont="0" applyFill="0" applyBorder="0" applyAlignment="0" applyProtection="0"/>
    <xf numFmtId="0" fontId="3" fillId="0" borderId="0"/>
    <xf numFmtId="0" fontId="1" fillId="0" borderId="0"/>
    <xf numFmtId="0" fontId="1" fillId="0" borderId="0"/>
    <xf numFmtId="43" fontId="1" fillId="0" borderId="0" applyFont="0" applyFill="0" applyBorder="0" applyAlignment="0" applyProtection="0"/>
    <xf numFmtId="9" fontId="4" fillId="0" borderId="0" applyFont="0" applyFill="0" applyBorder="0" applyAlignment="0" applyProtection="0"/>
    <xf numFmtId="43" fontId="5" fillId="0" borderId="0" applyFont="0" applyFill="0" applyBorder="0" applyAlignment="0" applyProtection="0"/>
    <xf numFmtId="0" fontId="2" fillId="0" borderId="0">
      <alignment vertical="center"/>
    </xf>
    <xf numFmtId="9" fontId="1" fillId="0" borderId="0" applyFont="0" applyFill="0" applyBorder="0" applyAlignment="0" applyProtection="0"/>
    <xf numFmtId="43" fontId="6" fillId="0" borderId="0" applyFont="0" applyFill="0" applyBorder="0" applyAlignment="0" applyProtection="0"/>
    <xf numFmtId="0" fontId="1" fillId="0" borderId="0"/>
  </cellStyleXfs>
  <cellXfs count="483">
    <xf numFmtId="0" fontId="0" fillId="0" borderId="0" xfId="0"/>
    <xf numFmtId="164" fontId="7" fillId="0" borderId="0" xfId="3" applyNumberFormat="1" applyFont="1" applyAlignment="1">
      <alignment horizontal="left" vertical="center"/>
    </xf>
    <xf numFmtId="0" fontId="8" fillId="0" borderId="0" xfId="3" applyFont="1" applyAlignment="1">
      <alignment vertical="center"/>
    </xf>
    <xf numFmtId="0" fontId="9" fillId="0" borderId="0" xfId="3" applyFont="1" applyAlignment="1">
      <alignment horizontal="center" vertical="center"/>
    </xf>
    <xf numFmtId="3" fontId="9" fillId="0" borderId="0" xfId="3" applyNumberFormat="1" applyFont="1" applyAlignment="1">
      <alignment horizontal="center" vertical="center"/>
    </xf>
    <xf numFmtId="3" fontId="10" fillId="0" borderId="0" xfId="3" applyNumberFormat="1" applyFont="1" applyAlignment="1">
      <alignment vertical="center"/>
    </xf>
    <xf numFmtId="3" fontId="11" fillId="0" borderId="0" xfId="3" applyNumberFormat="1" applyFont="1" applyAlignment="1">
      <alignment horizontal="center" vertical="center"/>
    </xf>
    <xf numFmtId="0" fontId="12" fillId="0" borderId="0" xfId="3" applyFont="1" applyAlignment="1">
      <alignment vertical="center"/>
    </xf>
    <xf numFmtId="164" fontId="8" fillId="0" borderId="0" xfId="3" applyNumberFormat="1" applyFont="1" applyAlignment="1">
      <alignment horizontal="left" vertical="center"/>
    </xf>
    <xf numFmtId="12" fontId="10" fillId="0" borderId="0" xfId="3" applyNumberFormat="1" applyFont="1" applyAlignment="1">
      <alignment vertical="center"/>
    </xf>
    <xf numFmtId="0" fontId="10" fillId="0" borderId="0" xfId="3" applyFont="1" applyAlignment="1">
      <alignment vertical="center"/>
    </xf>
    <xf numFmtId="3" fontId="12" fillId="0" borderId="0" xfId="3" applyNumberFormat="1" applyFont="1" applyAlignment="1">
      <alignment vertical="center"/>
    </xf>
    <xf numFmtId="0" fontId="10" fillId="0" borderId="0" xfId="3" applyFont="1" applyAlignment="1">
      <alignment horizontal="right" vertical="center"/>
    </xf>
    <xf numFmtId="0" fontId="10" fillId="0" borderId="0" xfId="0" applyFont="1" applyAlignment="1">
      <alignment horizontal="right"/>
    </xf>
    <xf numFmtId="164" fontId="12" fillId="0" borderId="0" xfId="3" applyNumberFormat="1" applyFont="1" applyAlignment="1">
      <alignment horizontal="left" vertical="center"/>
    </xf>
    <xf numFmtId="0" fontId="13" fillId="0" borderId="0" xfId="3" applyFont="1" applyAlignment="1">
      <alignment horizontal="center" vertical="center"/>
    </xf>
    <xf numFmtId="3" fontId="13" fillId="0" borderId="0" xfId="3" applyNumberFormat="1" applyFont="1" applyAlignment="1">
      <alignment horizontal="center" vertical="center"/>
    </xf>
    <xf numFmtId="0" fontId="12" fillId="0" borderId="5" xfId="3" applyFont="1" applyBorder="1" applyAlignment="1">
      <alignment vertical="center"/>
    </xf>
    <xf numFmtId="0" fontId="12" fillId="0" borderId="5" xfId="3" applyFont="1" applyBorder="1" applyAlignment="1">
      <alignment horizontal="center" vertical="center"/>
    </xf>
    <xf numFmtId="3" fontId="14" fillId="0" borderId="5" xfId="3" applyNumberFormat="1" applyFont="1" applyBorder="1" applyAlignment="1">
      <alignment horizontal="center" vertical="center"/>
    </xf>
    <xf numFmtId="3" fontId="11" fillId="0" borderId="24" xfId="3" applyNumberFormat="1" applyFont="1" applyBorder="1" applyAlignment="1">
      <alignment horizontal="center" vertical="center"/>
    </xf>
    <xf numFmtId="164" fontId="11" fillId="0" borderId="13" xfId="3" applyNumberFormat="1" applyFont="1" applyBorder="1" applyAlignment="1">
      <alignment horizontal="center" vertical="center"/>
    </xf>
    <xf numFmtId="3" fontId="11" fillId="0" borderId="15" xfId="3" applyNumberFormat="1" applyFont="1" applyBorder="1" applyAlignment="1">
      <alignment horizontal="center" vertical="center"/>
    </xf>
    <xf numFmtId="3" fontId="11" fillId="0" borderId="36" xfId="3" applyNumberFormat="1" applyFont="1" applyBorder="1" applyAlignment="1">
      <alignment horizontal="center" vertical="center"/>
    </xf>
    <xf numFmtId="3" fontId="11" fillId="0" borderId="37" xfId="3" applyNumberFormat="1" applyFont="1" applyBorder="1" applyAlignment="1">
      <alignment horizontal="center" vertical="center"/>
    </xf>
    <xf numFmtId="3" fontId="11" fillId="0" borderId="49" xfId="3" applyNumberFormat="1" applyFont="1" applyBorder="1" applyAlignment="1">
      <alignment horizontal="center" vertical="center"/>
    </xf>
    <xf numFmtId="3" fontId="11" fillId="0" borderId="14" xfId="3" applyNumberFormat="1" applyFont="1" applyBorder="1" applyAlignment="1">
      <alignment horizontal="center" vertical="center"/>
    </xf>
    <xf numFmtId="0" fontId="11" fillId="0" borderId="0" xfId="3" applyFont="1" applyAlignment="1">
      <alignment vertical="center"/>
    </xf>
    <xf numFmtId="164" fontId="15" fillId="0" borderId="22" xfId="3" applyNumberFormat="1" applyFont="1" applyBorder="1" applyAlignment="1">
      <alignment horizontal="center" vertical="center"/>
    </xf>
    <xf numFmtId="164" fontId="15" fillId="0" borderId="23" xfId="3" applyNumberFormat="1" applyFont="1" applyBorder="1" applyAlignment="1">
      <alignment horizontal="center" vertical="center"/>
    </xf>
    <xf numFmtId="164" fontId="15" fillId="0" borderId="28" xfId="3" applyNumberFormat="1" applyFont="1" applyBorder="1" applyAlignment="1">
      <alignment horizontal="center" vertical="center"/>
    </xf>
    <xf numFmtId="3" fontId="15" fillId="0" borderId="29" xfId="3" applyNumberFormat="1" applyFont="1" applyBorder="1" applyAlignment="1">
      <alignment horizontal="center" vertical="center"/>
    </xf>
    <xf numFmtId="3" fontId="15" fillId="0" borderId="38" xfId="3" applyNumberFormat="1" applyFont="1" applyBorder="1" applyAlignment="1">
      <alignment horizontal="center" vertical="center"/>
    </xf>
    <xf numFmtId="3" fontId="15" fillId="0" borderId="39" xfId="3" applyNumberFormat="1" applyFont="1" applyBorder="1" applyAlignment="1">
      <alignment horizontal="center" vertical="center"/>
    </xf>
    <xf numFmtId="3" fontId="15" fillId="0" borderId="50" xfId="3" applyNumberFormat="1" applyFont="1" applyBorder="1" applyAlignment="1">
      <alignment horizontal="center" vertical="center"/>
    </xf>
    <xf numFmtId="3" fontId="15" fillId="0" borderId="41" xfId="3" applyNumberFormat="1" applyFont="1" applyBorder="1" applyAlignment="1">
      <alignment horizontal="center" vertical="center"/>
    </xf>
    <xf numFmtId="3" fontId="15" fillId="0" borderId="9" xfId="3" applyNumberFormat="1" applyFont="1" applyBorder="1" applyAlignment="1">
      <alignment horizontal="center" vertical="center"/>
    </xf>
    <xf numFmtId="0" fontId="15" fillId="0" borderId="0" xfId="3" applyFont="1" applyAlignment="1">
      <alignment vertical="center"/>
    </xf>
    <xf numFmtId="0" fontId="12" fillId="0" borderId="22" xfId="3" applyFont="1" applyBorder="1" applyAlignment="1">
      <alignment horizontal="center"/>
    </xf>
    <xf numFmtId="0" fontId="12" fillId="0" borderId="0" xfId="3" applyFont="1" applyAlignment="1">
      <alignment horizontal="left"/>
    </xf>
    <xf numFmtId="0" fontId="12" fillId="0" borderId="2" xfId="3" applyFont="1" applyBorder="1" applyAlignment="1">
      <alignment horizontal="justify" vertical="top"/>
    </xf>
    <xf numFmtId="0" fontId="12" fillId="0" borderId="1" xfId="3" applyFont="1" applyBorder="1" applyAlignment="1">
      <alignment horizontal="center"/>
    </xf>
    <xf numFmtId="3" fontId="12" fillId="0" borderId="6" xfId="3" applyNumberFormat="1" applyFont="1" applyBorder="1" applyAlignment="1">
      <alignment horizontal="center"/>
    </xf>
    <xf numFmtId="3" fontId="12" fillId="0" borderId="40" xfId="3" applyNumberFormat="1" applyFont="1" applyBorder="1"/>
    <xf numFmtId="3" fontId="12" fillId="0" borderId="41" xfId="3" applyNumberFormat="1" applyFont="1" applyBorder="1"/>
    <xf numFmtId="3" fontId="12" fillId="0" borderId="50" xfId="3" applyNumberFormat="1" applyFont="1" applyBorder="1"/>
    <xf numFmtId="3" fontId="12" fillId="0" borderId="9" xfId="3" applyNumberFormat="1" applyFont="1" applyBorder="1"/>
    <xf numFmtId="0" fontId="12" fillId="0" borderId="0" xfId="3" applyFont="1"/>
    <xf numFmtId="0" fontId="12" fillId="0" borderId="22" xfId="3" quotePrefix="1" applyFont="1" applyBorder="1" applyAlignment="1">
      <alignment horizontal="center" vertical="top"/>
    </xf>
    <xf numFmtId="0" fontId="12" fillId="0" borderId="0" xfId="3" quotePrefix="1" applyFont="1" applyAlignment="1">
      <alignment horizontal="left" vertical="top"/>
    </xf>
    <xf numFmtId="0" fontId="12" fillId="0" borderId="6" xfId="3" applyFont="1" applyBorder="1" applyAlignment="1">
      <alignment horizontal="justify" vertical="top"/>
    </xf>
    <xf numFmtId="3" fontId="13" fillId="0" borderId="40" xfId="3" applyNumberFormat="1" applyFont="1" applyBorder="1" applyAlignment="1">
      <alignment horizontal="center"/>
    </xf>
    <xf numFmtId="3" fontId="13" fillId="0" borderId="41" xfId="3" applyNumberFormat="1" applyFont="1" applyBorder="1"/>
    <xf numFmtId="3" fontId="13" fillId="0" borderId="50" xfId="3" applyNumberFormat="1" applyFont="1" applyBorder="1"/>
    <xf numFmtId="0" fontId="12" fillId="0" borderId="22" xfId="3" applyFont="1" applyBorder="1" applyAlignment="1">
      <alignment horizontal="center" vertical="center"/>
    </xf>
    <xf numFmtId="0" fontId="12" fillId="0" borderId="20" xfId="3" applyFont="1" applyBorder="1" applyAlignment="1">
      <alignment horizontal="left" vertical="top"/>
    </xf>
    <xf numFmtId="0" fontId="12" fillId="0" borderId="2" xfId="3" applyFont="1" applyBorder="1" applyAlignment="1">
      <alignment vertical="center" wrapText="1"/>
    </xf>
    <xf numFmtId="0" fontId="12" fillId="0" borderId="2" xfId="3" applyFont="1" applyBorder="1" applyAlignment="1">
      <alignment horizontal="center" vertical="center"/>
    </xf>
    <xf numFmtId="3" fontId="12" fillId="0" borderId="7" xfId="3" applyNumberFormat="1" applyFont="1" applyBorder="1" applyAlignment="1">
      <alignment horizontal="center" vertical="center"/>
    </xf>
    <xf numFmtId="0" fontId="12" fillId="0" borderId="3" xfId="3" applyFont="1" applyBorder="1" applyAlignment="1">
      <alignment horizontal="center" vertical="center"/>
    </xf>
    <xf numFmtId="3" fontId="12" fillId="0" borderId="8" xfId="3" applyNumberFormat="1" applyFont="1" applyBorder="1" applyAlignment="1">
      <alignment horizontal="center" vertical="center"/>
    </xf>
    <xf numFmtId="0" fontId="12" fillId="0" borderId="20" xfId="3" applyFont="1" applyBorder="1" applyAlignment="1">
      <alignment horizontal="left" vertical="center"/>
    </xf>
    <xf numFmtId="0" fontId="12" fillId="0" borderId="3" xfId="3" applyFont="1" applyBorder="1" applyAlignment="1">
      <alignment vertical="center" wrapText="1"/>
    </xf>
    <xf numFmtId="0" fontId="12" fillId="0" borderId="62" xfId="3" applyFont="1" applyBorder="1" applyAlignment="1">
      <alignment vertical="center" wrapText="1"/>
    </xf>
    <xf numFmtId="0" fontId="12" fillId="0" borderId="63" xfId="3" applyFont="1" applyBorder="1" applyAlignment="1">
      <alignment horizontal="center" vertical="center"/>
    </xf>
    <xf numFmtId="3" fontId="12" fillId="0" borderId="64" xfId="3" applyNumberFormat="1" applyFont="1" applyBorder="1" applyAlignment="1">
      <alignment horizontal="center" vertical="center"/>
    </xf>
    <xf numFmtId="0" fontId="12" fillId="0" borderId="20" xfId="3" quotePrefix="1" applyFont="1" applyBorder="1" applyAlignment="1">
      <alignment horizontal="left" vertical="top"/>
    </xf>
    <xf numFmtId="3" fontId="16" fillId="0" borderId="9" xfId="3" applyNumberFormat="1" applyFont="1" applyBorder="1" applyAlignment="1">
      <alignment vertical="center" wrapText="1"/>
    </xf>
    <xf numFmtId="3" fontId="12" fillId="0" borderId="40" xfId="3" applyNumberFormat="1" applyFont="1" applyBorder="1" applyAlignment="1">
      <alignment horizontal="center" wrapText="1"/>
    </xf>
    <xf numFmtId="12" fontId="12" fillId="0" borderId="9" xfId="3" applyNumberFormat="1" applyFont="1" applyBorder="1"/>
    <xf numFmtId="0" fontId="12" fillId="0" borderId="22" xfId="3" quotePrefix="1" applyFont="1" applyBorder="1" applyAlignment="1">
      <alignment horizontal="center" vertical="center"/>
    </xf>
    <xf numFmtId="0" fontId="11" fillId="0" borderId="20" xfId="3" quotePrefix="1" applyFont="1" applyBorder="1" applyAlignment="1">
      <alignment horizontal="left" vertical="center"/>
    </xf>
    <xf numFmtId="0" fontId="11" fillId="0" borderId="6" xfId="3" applyFont="1" applyBorder="1" applyAlignment="1">
      <alignment horizontal="justify" vertical="top"/>
    </xf>
    <xf numFmtId="0" fontId="12" fillId="0" borderId="1" xfId="3" applyFont="1" applyBorder="1" applyAlignment="1">
      <alignment horizontal="center" vertical="center"/>
    </xf>
    <xf numFmtId="3" fontId="12" fillId="0" borderId="40" xfId="3" applyNumberFormat="1" applyFont="1" applyBorder="1" applyAlignment="1">
      <alignment vertical="center"/>
    </xf>
    <xf numFmtId="3" fontId="12" fillId="0" borderId="41" xfId="3" applyNumberFormat="1" applyFont="1" applyBorder="1" applyAlignment="1">
      <alignment vertical="center"/>
    </xf>
    <xf numFmtId="3" fontId="12" fillId="0" borderId="50" xfId="3" applyNumberFormat="1" applyFont="1" applyBorder="1" applyAlignment="1">
      <alignment vertical="center"/>
    </xf>
    <xf numFmtId="12" fontId="12" fillId="0" borderId="9" xfId="3" applyNumberFormat="1" applyFont="1" applyBorder="1" applyAlignment="1">
      <alignment vertical="center"/>
    </xf>
    <xf numFmtId="12" fontId="12" fillId="0" borderId="22" xfId="3" quotePrefix="1" applyNumberFormat="1" applyFont="1" applyBorder="1" applyAlignment="1">
      <alignment horizontal="center" vertical="center"/>
    </xf>
    <xf numFmtId="0" fontId="16" fillId="0" borderId="20" xfId="3" applyFont="1" applyBorder="1" applyAlignment="1">
      <alignment horizontal="left" vertical="center"/>
    </xf>
    <xf numFmtId="9" fontId="12" fillId="0" borderId="7" xfId="10" applyFont="1" applyFill="1" applyBorder="1" applyAlignment="1">
      <alignment horizontal="left" vertical="center"/>
    </xf>
    <xf numFmtId="9" fontId="12" fillId="0" borderId="8" xfId="10" applyFont="1" applyFill="1" applyBorder="1" applyAlignment="1">
      <alignment horizontal="left" vertical="center"/>
    </xf>
    <xf numFmtId="12" fontId="12" fillId="0" borderId="60" xfId="3" quotePrefix="1" applyNumberFormat="1" applyFont="1" applyBorder="1" applyAlignment="1">
      <alignment horizontal="center" vertical="center"/>
    </xf>
    <xf numFmtId="0" fontId="16" fillId="0" borderId="61" xfId="3" applyFont="1" applyBorder="1" applyAlignment="1">
      <alignment horizontal="left" vertical="center"/>
    </xf>
    <xf numFmtId="9" fontId="12" fillId="0" borderId="64" xfId="10" applyFont="1" applyFill="1" applyBorder="1" applyAlignment="1">
      <alignment horizontal="left" vertical="center"/>
    </xf>
    <xf numFmtId="0" fontId="12" fillId="0" borderId="65" xfId="3" quotePrefix="1" applyFont="1" applyBorder="1" applyAlignment="1">
      <alignment horizontal="center" vertical="top"/>
    </xf>
    <xf numFmtId="0" fontId="12" fillId="0" borderId="66" xfId="3" quotePrefix="1" applyFont="1" applyBorder="1" applyAlignment="1">
      <alignment horizontal="left" vertical="top"/>
    </xf>
    <xf numFmtId="0" fontId="12" fillId="0" borderId="67" xfId="3" applyFont="1" applyBorder="1" applyAlignment="1">
      <alignment horizontal="justify" vertical="top"/>
    </xf>
    <xf numFmtId="0" fontId="12" fillId="0" borderId="67" xfId="3" applyFont="1" applyBorder="1" applyAlignment="1">
      <alignment horizontal="center"/>
    </xf>
    <xf numFmtId="3" fontId="12" fillId="0" borderId="68" xfId="3" applyNumberFormat="1" applyFont="1" applyBorder="1" applyAlignment="1">
      <alignment horizontal="center"/>
    </xf>
    <xf numFmtId="0" fontId="12" fillId="0" borderId="0" xfId="3" quotePrefix="1" applyFont="1" applyAlignment="1">
      <alignment horizontal="left" vertical="center"/>
    </xf>
    <xf numFmtId="0" fontId="11" fillId="0" borderId="6" xfId="3" applyFont="1" applyBorder="1" applyAlignment="1">
      <alignment horizontal="justify" vertical="center"/>
    </xf>
    <xf numFmtId="3" fontId="12" fillId="0" borderId="6" xfId="3" applyNumberFormat="1" applyFont="1" applyBorder="1" applyAlignment="1">
      <alignment horizontal="center" vertical="center"/>
    </xf>
    <xf numFmtId="3" fontId="13" fillId="0" borderId="40" xfId="3" applyNumberFormat="1" applyFont="1" applyBorder="1" applyAlignment="1">
      <alignment horizontal="center" vertical="center"/>
    </xf>
    <xf numFmtId="3" fontId="13" fillId="0" borderId="41" xfId="3" applyNumberFormat="1" applyFont="1" applyBorder="1" applyAlignment="1">
      <alignment vertical="center"/>
    </xf>
    <xf numFmtId="3" fontId="13" fillId="0" borderId="50" xfId="3" applyNumberFormat="1" applyFont="1" applyBorder="1" applyAlignment="1">
      <alignment vertical="center"/>
    </xf>
    <xf numFmtId="3" fontId="12" fillId="0" borderId="9" xfId="3" applyNumberFormat="1" applyFont="1" applyBorder="1" applyAlignment="1">
      <alignment vertical="center"/>
    </xf>
    <xf numFmtId="0" fontId="11" fillId="0" borderId="10" xfId="3" applyFont="1" applyBorder="1" applyAlignment="1">
      <alignment horizontal="justify" vertical="center"/>
    </xf>
    <xf numFmtId="0" fontId="12" fillId="0" borderId="4" xfId="3" applyFont="1" applyBorder="1" applyAlignment="1">
      <alignment horizontal="center" vertical="center"/>
    </xf>
    <xf numFmtId="3" fontId="12" fillId="0" borderId="10" xfId="3" applyNumberFormat="1" applyFont="1" applyBorder="1" applyAlignment="1">
      <alignment horizontal="center" vertical="center"/>
    </xf>
    <xf numFmtId="3" fontId="12" fillId="0" borderId="12" xfId="3" applyNumberFormat="1" applyFont="1" applyBorder="1" applyAlignment="1">
      <alignment vertical="center"/>
    </xf>
    <xf numFmtId="0" fontId="16" fillId="0" borderId="66" xfId="3" applyFont="1" applyBorder="1" applyAlignment="1">
      <alignment horizontal="left" vertical="center"/>
    </xf>
    <xf numFmtId="0" fontId="12" fillId="0" borderId="68" xfId="3" applyFont="1" applyBorder="1" applyAlignment="1">
      <alignment horizontal="justify" vertical="top"/>
    </xf>
    <xf numFmtId="0" fontId="12" fillId="0" borderId="10" xfId="3" quotePrefix="1" applyFont="1" applyBorder="1" applyAlignment="1">
      <alignment horizontal="justify" vertical="top"/>
    </xf>
    <xf numFmtId="3" fontId="12" fillId="0" borderId="44" xfId="3" applyNumberFormat="1" applyFont="1" applyBorder="1" applyAlignment="1">
      <alignment vertical="center"/>
    </xf>
    <xf numFmtId="3" fontId="12" fillId="0" borderId="45" xfId="3" applyNumberFormat="1" applyFont="1" applyBorder="1" applyAlignment="1">
      <alignment vertical="center"/>
    </xf>
    <xf numFmtId="3" fontId="12" fillId="0" borderId="52" xfId="3" applyNumberFormat="1" applyFont="1" applyBorder="1" applyAlignment="1">
      <alignment vertical="center"/>
    </xf>
    <xf numFmtId="0" fontId="12" fillId="0" borderId="7" xfId="3" applyFont="1" applyBorder="1" applyAlignment="1">
      <alignment horizontal="left" vertical="center"/>
    </xf>
    <xf numFmtId="0" fontId="12" fillId="0" borderId="8" xfId="3" applyFont="1" applyBorder="1" applyAlignment="1">
      <alignment horizontal="left" vertical="center"/>
    </xf>
    <xf numFmtId="164" fontId="12" fillId="0" borderId="22" xfId="3" applyNumberFormat="1" applyFont="1" applyBorder="1" applyAlignment="1">
      <alignment horizontal="center" vertical="top"/>
    </xf>
    <xf numFmtId="0" fontId="12" fillId="0" borderId="6" xfId="3" quotePrefix="1" applyFont="1" applyBorder="1" applyAlignment="1">
      <alignment horizontal="justify" vertical="top"/>
    </xf>
    <xf numFmtId="0" fontId="12" fillId="0" borderId="60" xfId="3" applyFont="1" applyBorder="1" applyAlignment="1">
      <alignment vertical="center"/>
    </xf>
    <xf numFmtId="164" fontId="12" fillId="0" borderId="61" xfId="3" applyNumberFormat="1" applyFont="1" applyBorder="1" applyAlignment="1">
      <alignment horizontal="left" vertical="center"/>
    </xf>
    <xf numFmtId="164" fontId="12" fillId="0" borderId="63" xfId="3" applyNumberFormat="1" applyFont="1" applyBorder="1" applyAlignment="1">
      <alignment horizontal="left" vertical="center"/>
    </xf>
    <xf numFmtId="164" fontId="12" fillId="0" borderId="63" xfId="3" applyNumberFormat="1" applyFont="1" applyBorder="1" applyAlignment="1">
      <alignment horizontal="center" vertical="center"/>
    </xf>
    <xf numFmtId="3" fontId="12" fillId="0" borderId="69" xfId="3" applyNumberFormat="1" applyFont="1" applyBorder="1" applyAlignment="1">
      <alignment horizontal="center" vertical="center"/>
    </xf>
    <xf numFmtId="164" fontId="12" fillId="0" borderId="65" xfId="3" applyNumberFormat="1" applyFont="1" applyBorder="1" applyAlignment="1">
      <alignment horizontal="center" vertical="top"/>
    </xf>
    <xf numFmtId="0" fontId="12" fillId="0" borderId="70" xfId="3" quotePrefix="1" applyFont="1" applyBorder="1" applyAlignment="1">
      <alignment horizontal="justify" vertical="top"/>
    </xf>
    <xf numFmtId="0" fontId="12" fillId="0" borderId="71" xfId="3" applyFont="1" applyBorder="1" applyAlignment="1">
      <alignment horizontal="center"/>
    </xf>
    <xf numFmtId="3" fontId="12" fillId="0" borderId="70" xfId="3" applyNumberFormat="1" applyFont="1" applyBorder="1" applyAlignment="1">
      <alignment horizontal="center"/>
    </xf>
    <xf numFmtId="3" fontId="13" fillId="0" borderId="57" xfId="3" applyNumberFormat="1" applyFont="1" applyBorder="1" applyAlignment="1">
      <alignment horizontal="center" vertical="center"/>
    </xf>
    <xf numFmtId="3" fontId="12" fillId="0" borderId="58" xfId="3" applyNumberFormat="1" applyFont="1" applyBorder="1"/>
    <xf numFmtId="3" fontId="12" fillId="0" borderId="59" xfId="3" applyNumberFormat="1" applyFont="1" applyBorder="1"/>
    <xf numFmtId="3" fontId="12" fillId="0" borderId="55" xfId="3" applyNumberFormat="1" applyFont="1" applyBorder="1"/>
    <xf numFmtId="0" fontId="12" fillId="0" borderId="22" xfId="3" applyFont="1" applyBorder="1" applyAlignment="1">
      <alignment vertical="center"/>
    </xf>
    <xf numFmtId="164" fontId="12" fillId="0" borderId="20" xfId="3" applyNumberFormat="1" applyFont="1" applyBorder="1" applyAlignment="1">
      <alignment horizontal="left" vertical="center"/>
    </xf>
    <xf numFmtId="164" fontId="12" fillId="0" borderId="2" xfId="3" applyNumberFormat="1" applyFont="1" applyBorder="1" applyAlignment="1">
      <alignment horizontal="left" vertical="center"/>
    </xf>
    <xf numFmtId="164" fontId="12" fillId="0" borderId="2" xfId="3" applyNumberFormat="1" applyFont="1" applyBorder="1" applyAlignment="1">
      <alignment horizontal="center" vertical="center"/>
    </xf>
    <xf numFmtId="164" fontId="12" fillId="0" borderId="60" xfId="3" applyNumberFormat="1" applyFont="1" applyBorder="1" applyAlignment="1">
      <alignment horizontal="center" vertical="top"/>
    </xf>
    <xf numFmtId="164" fontId="12" fillId="0" borderId="61" xfId="3" applyNumberFormat="1" applyFont="1" applyBorder="1" applyAlignment="1">
      <alignment horizontal="left" vertical="top"/>
    </xf>
    <xf numFmtId="164" fontId="12" fillId="0" borderId="64" xfId="3" quotePrefix="1" applyNumberFormat="1" applyFont="1" applyBorder="1" applyAlignment="1">
      <alignment horizontal="justify" vertical="top"/>
    </xf>
    <xf numFmtId="0" fontId="12" fillId="0" borderId="62" xfId="3" applyFont="1" applyBorder="1" applyAlignment="1">
      <alignment horizontal="center"/>
    </xf>
    <xf numFmtId="3" fontId="12" fillId="0" borderId="64" xfId="3" applyNumberFormat="1" applyFont="1" applyBorder="1" applyAlignment="1">
      <alignment horizontal="center"/>
    </xf>
    <xf numFmtId="164" fontId="12" fillId="0" borderId="66" xfId="3" applyNumberFormat="1" applyFont="1" applyBorder="1" applyAlignment="1">
      <alignment horizontal="left" vertical="top"/>
    </xf>
    <xf numFmtId="164" fontId="12" fillId="0" borderId="68" xfId="3" quotePrefix="1" applyNumberFormat="1" applyFont="1" applyBorder="1" applyAlignment="1">
      <alignment horizontal="justify" vertical="top"/>
    </xf>
    <xf numFmtId="164" fontId="12" fillId="0" borderId="20" xfId="3" applyNumberFormat="1" applyFont="1" applyBorder="1" applyAlignment="1">
      <alignment horizontal="left" vertical="top"/>
    </xf>
    <xf numFmtId="164" fontId="12" fillId="0" borderId="8" xfId="3" quotePrefix="1" applyNumberFormat="1" applyFont="1" applyBorder="1" applyAlignment="1">
      <alignment horizontal="justify" vertical="top"/>
    </xf>
    <xf numFmtId="0" fontId="12" fillId="0" borderId="3" xfId="3" applyFont="1" applyBorder="1" applyAlignment="1">
      <alignment horizontal="center"/>
    </xf>
    <xf numFmtId="3" fontId="12" fillId="0" borderId="8" xfId="3" applyNumberFormat="1" applyFont="1" applyBorder="1" applyAlignment="1">
      <alignment horizontal="center"/>
    </xf>
    <xf numFmtId="2" fontId="12" fillId="0" borderId="8" xfId="3" applyNumberFormat="1" applyFont="1" applyBorder="1" applyAlignment="1">
      <alignment horizontal="justify" vertical="top"/>
    </xf>
    <xf numFmtId="164" fontId="12" fillId="0" borderId="22" xfId="3" quotePrefix="1" applyNumberFormat="1" applyFont="1" applyBorder="1" applyAlignment="1">
      <alignment horizontal="center" vertical="top"/>
    </xf>
    <xf numFmtId="164" fontId="12" fillId="0" borderId="20" xfId="3" quotePrefix="1" applyNumberFormat="1" applyFont="1" applyBorder="1" applyAlignment="1">
      <alignment horizontal="left" vertical="top"/>
    </xf>
    <xf numFmtId="164" fontId="12" fillId="0" borderId="1" xfId="3" quotePrefix="1" applyNumberFormat="1" applyFont="1" applyBorder="1" applyAlignment="1">
      <alignment horizontal="justify" vertical="top"/>
    </xf>
    <xf numFmtId="3" fontId="12" fillId="0" borderId="40" xfId="3" applyNumberFormat="1" applyFont="1" applyBorder="1" applyAlignment="1">
      <alignment horizontal="right"/>
    </xf>
    <xf numFmtId="3" fontId="12" fillId="0" borderId="41" xfId="3" applyNumberFormat="1" applyFont="1" applyBorder="1" applyAlignment="1">
      <alignment horizontal="right"/>
    </xf>
    <xf numFmtId="3" fontId="12" fillId="0" borderId="50" xfId="3" applyNumberFormat="1" applyFont="1" applyBorder="1" applyAlignment="1">
      <alignment horizontal="right"/>
    </xf>
    <xf numFmtId="165" fontId="12" fillId="0" borderId="20" xfId="3" applyNumberFormat="1" applyFont="1" applyBorder="1" applyAlignment="1">
      <alignment horizontal="left" vertical="center"/>
    </xf>
    <xf numFmtId="164" fontId="12" fillId="0" borderId="3" xfId="3" applyNumberFormat="1" applyFont="1" applyBorder="1" applyAlignment="1">
      <alignment horizontal="left" vertical="center"/>
    </xf>
    <xf numFmtId="164" fontId="12" fillId="0" borderId="3" xfId="3" applyNumberFormat="1" applyFont="1" applyBorder="1" applyAlignment="1">
      <alignment horizontal="center" vertical="center"/>
    </xf>
    <xf numFmtId="0" fontId="12" fillId="0" borderId="8" xfId="3" quotePrefix="1" applyFont="1" applyBorder="1" applyAlignment="1">
      <alignment horizontal="justify" vertical="top"/>
    </xf>
    <xf numFmtId="164" fontId="12" fillId="0" borderId="3" xfId="3" applyNumberFormat="1" applyFont="1" applyBorder="1" applyAlignment="1">
      <alignment horizontal="center"/>
    </xf>
    <xf numFmtId="0" fontId="12" fillId="0" borderId="64" xfId="3" quotePrefix="1" applyFont="1" applyBorder="1" applyAlignment="1">
      <alignment horizontal="justify" vertical="top"/>
    </xf>
    <xf numFmtId="164" fontId="12" fillId="0" borderId="62" xfId="3" applyNumberFormat="1" applyFont="1" applyBorder="1" applyAlignment="1">
      <alignment horizontal="center"/>
    </xf>
    <xf numFmtId="164" fontId="12" fillId="0" borderId="66" xfId="3" quotePrefix="1" applyNumberFormat="1" applyFont="1" applyBorder="1" applyAlignment="1">
      <alignment horizontal="left" vertical="top"/>
    </xf>
    <xf numFmtId="164" fontId="12" fillId="0" borderId="67" xfId="3" applyNumberFormat="1" applyFont="1" applyBorder="1" applyAlignment="1">
      <alignment horizontal="center"/>
    </xf>
    <xf numFmtId="164" fontId="12" fillId="0" borderId="31" xfId="3" applyNumberFormat="1" applyFont="1" applyBorder="1" applyAlignment="1">
      <alignment horizontal="center" vertical="top"/>
    </xf>
    <xf numFmtId="164" fontId="12" fillId="0" borderId="32" xfId="3" quotePrefix="1" applyNumberFormat="1" applyFont="1" applyBorder="1" applyAlignment="1">
      <alignment horizontal="left" vertical="top"/>
    </xf>
    <xf numFmtId="164" fontId="12" fillId="0" borderId="26" xfId="3" applyNumberFormat="1" applyFont="1" applyBorder="1" applyAlignment="1">
      <alignment horizontal="justify" vertical="top"/>
    </xf>
    <xf numFmtId="164" fontId="12" fillId="0" borderId="27" xfId="3" applyNumberFormat="1" applyFont="1" applyBorder="1" applyAlignment="1">
      <alignment horizontal="center"/>
    </xf>
    <xf numFmtId="3" fontId="12" fillId="0" borderId="26" xfId="3" applyNumberFormat="1" applyFont="1" applyBorder="1" applyAlignment="1">
      <alignment horizontal="center"/>
    </xf>
    <xf numFmtId="0" fontId="12" fillId="0" borderId="16" xfId="3" applyFont="1" applyBorder="1" applyAlignment="1">
      <alignment horizontal="center" vertical="center"/>
    </xf>
    <xf numFmtId="0" fontId="12" fillId="0" borderId="19" xfId="3" applyFont="1" applyBorder="1" applyAlignment="1">
      <alignment horizontal="left" vertical="center"/>
    </xf>
    <xf numFmtId="164" fontId="11" fillId="0" borderId="25" xfId="3" applyNumberFormat="1" applyFont="1" applyBorder="1" applyAlignment="1">
      <alignment horizontal="right" vertical="center"/>
    </xf>
    <xf numFmtId="3" fontId="11" fillId="0" borderId="25" xfId="3" applyNumberFormat="1" applyFont="1" applyBorder="1" applyAlignment="1">
      <alignment horizontal="right" vertical="center"/>
    </xf>
    <xf numFmtId="0" fontId="12" fillId="0" borderId="29" xfId="3" applyFont="1" applyBorder="1" applyAlignment="1">
      <alignment vertical="center"/>
    </xf>
    <xf numFmtId="3" fontId="11" fillId="0" borderId="46" xfId="3" applyNumberFormat="1" applyFont="1" applyBorder="1" applyAlignment="1">
      <alignment vertical="center"/>
    </xf>
    <xf numFmtId="3" fontId="11" fillId="0" borderId="47" xfId="3" applyNumberFormat="1" applyFont="1" applyBorder="1" applyAlignment="1">
      <alignment vertical="center"/>
    </xf>
    <xf numFmtId="3" fontId="11" fillId="0" borderId="53" xfId="3" applyNumberFormat="1" applyFont="1" applyBorder="1" applyAlignment="1">
      <alignment vertical="center"/>
    </xf>
    <xf numFmtId="3" fontId="11" fillId="0" borderId="18" xfId="3" applyNumberFormat="1" applyFont="1" applyBorder="1" applyAlignment="1">
      <alignment vertical="center"/>
    </xf>
    <xf numFmtId="0" fontId="12" fillId="0" borderId="56" xfId="3" applyFont="1" applyBorder="1" applyAlignment="1">
      <alignment vertical="center"/>
    </xf>
    <xf numFmtId="0" fontId="12" fillId="0" borderId="30" xfId="3" applyFont="1" applyBorder="1" applyAlignment="1">
      <alignment vertical="center"/>
    </xf>
    <xf numFmtId="0" fontId="12" fillId="0" borderId="33" xfId="3" applyFont="1" applyBorder="1" applyAlignment="1">
      <alignment horizontal="center" vertical="center"/>
    </xf>
    <xf numFmtId="0" fontId="12" fillId="0" borderId="33" xfId="3" applyFont="1" applyBorder="1" applyAlignment="1">
      <alignment horizontal="left" vertical="center"/>
    </xf>
    <xf numFmtId="164" fontId="12" fillId="0" borderId="33" xfId="3" applyNumberFormat="1" applyFont="1" applyBorder="1" applyAlignment="1">
      <alignment horizontal="justify" vertical="center"/>
    </xf>
    <xf numFmtId="3" fontId="11" fillId="0" borderId="33" xfId="3" applyNumberFormat="1" applyFont="1" applyBorder="1" applyAlignment="1">
      <alignment horizontal="right" vertical="center"/>
    </xf>
    <xf numFmtId="0" fontId="12" fillId="0" borderId="33" xfId="3" applyFont="1" applyBorder="1" applyAlignment="1">
      <alignment vertical="center"/>
    </xf>
    <xf numFmtId="0" fontId="11" fillId="0" borderId="0" xfId="3" applyFont="1" applyAlignment="1">
      <alignment horizontal="left"/>
    </xf>
    <xf numFmtId="0" fontId="12" fillId="0" borderId="0" xfId="3" applyFont="1" applyAlignment="1">
      <alignment horizontal="center"/>
    </xf>
    <xf numFmtId="3" fontId="12" fillId="0" borderId="0" xfId="3" applyNumberFormat="1" applyFont="1" applyAlignment="1">
      <alignment horizontal="center"/>
    </xf>
    <xf numFmtId="0" fontId="12" fillId="0" borderId="0" xfId="3" applyFont="1" applyAlignment="1">
      <alignment horizontal="center" vertical="top"/>
    </xf>
    <xf numFmtId="0" fontId="12" fillId="0" borderId="0" xfId="3" applyFont="1" applyAlignment="1">
      <alignment vertical="top"/>
    </xf>
    <xf numFmtId="0" fontId="10" fillId="0" borderId="0" xfId="3" applyFont="1" applyAlignment="1">
      <alignment horizontal="center"/>
    </xf>
    <xf numFmtId="0" fontId="10" fillId="0" borderId="0" xfId="3" applyFont="1" applyAlignment="1">
      <alignment horizontal="left"/>
    </xf>
    <xf numFmtId="0" fontId="10" fillId="0" borderId="0" xfId="3" applyFont="1"/>
    <xf numFmtId="3" fontId="10" fillId="0" borderId="0" xfId="3" applyNumberFormat="1" applyFont="1" applyAlignment="1">
      <alignment horizontal="center"/>
    </xf>
    <xf numFmtId="3" fontId="10" fillId="0" borderId="0" xfId="3" applyNumberFormat="1" applyFont="1"/>
    <xf numFmtId="166" fontId="12" fillId="0" borderId="42" xfId="14" applyNumberFormat="1" applyFont="1" applyBorder="1" applyAlignment="1">
      <alignment vertical="center"/>
    </xf>
    <xf numFmtId="166" fontId="12" fillId="0" borderId="43" xfId="14" applyNumberFormat="1" applyFont="1" applyBorder="1" applyAlignment="1">
      <alignment vertical="center"/>
    </xf>
    <xf numFmtId="166" fontId="12" fillId="0" borderId="51" xfId="14" applyNumberFormat="1" applyFont="1" applyBorder="1" applyAlignment="1">
      <alignment vertical="center"/>
    </xf>
    <xf numFmtId="166" fontId="12" fillId="0" borderId="11" xfId="14" applyNumberFormat="1" applyFont="1" applyBorder="1" applyAlignment="1">
      <alignment vertical="center"/>
    </xf>
    <xf numFmtId="166" fontId="15" fillId="0" borderId="18" xfId="14" applyNumberFormat="1" applyFont="1" applyBorder="1" applyAlignment="1">
      <alignment vertical="center"/>
    </xf>
    <xf numFmtId="0" fontId="12" fillId="0" borderId="72" xfId="3" applyFont="1" applyBorder="1" applyAlignment="1">
      <alignment horizontal="center" vertical="center"/>
    </xf>
    <xf numFmtId="0" fontId="12" fillId="0" borderId="73" xfId="3" applyFont="1" applyBorder="1" applyAlignment="1">
      <alignment horizontal="left" vertical="center"/>
    </xf>
    <xf numFmtId="0" fontId="12" fillId="0" borderId="74" xfId="3" applyFont="1" applyBorder="1" applyAlignment="1">
      <alignment vertical="center" wrapText="1"/>
    </xf>
    <xf numFmtId="0" fontId="12" fillId="0" borderId="75" xfId="3" applyFont="1" applyBorder="1" applyAlignment="1">
      <alignment horizontal="center" vertical="center"/>
    </xf>
    <xf numFmtId="3" fontId="12" fillId="0" borderId="76" xfId="3" applyNumberFormat="1" applyFont="1" applyBorder="1" applyAlignment="1">
      <alignment horizontal="center" vertical="center"/>
    </xf>
    <xf numFmtId="166" fontId="12" fillId="0" borderId="77" xfId="14" applyNumberFormat="1" applyFont="1" applyBorder="1" applyAlignment="1">
      <alignment vertical="center"/>
    </xf>
    <xf numFmtId="166" fontId="12" fillId="0" borderId="78" xfId="14" applyNumberFormat="1" applyFont="1" applyBorder="1" applyAlignment="1">
      <alignment vertical="center"/>
    </xf>
    <xf numFmtId="166" fontId="12" fillId="0" borderId="79" xfId="14" applyNumberFormat="1" applyFont="1" applyBorder="1" applyAlignment="1">
      <alignment vertical="center"/>
    </xf>
    <xf numFmtId="166" fontId="12" fillId="0" borderId="80" xfId="14" applyNumberFormat="1" applyFont="1" applyBorder="1" applyAlignment="1">
      <alignment vertical="center"/>
    </xf>
    <xf numFmtId="166" fontId="12" fillId="0" borderId="42" xfId="14" applyNumberFormat="1" applyFont="1" applyBorder="1" applyAlignment="1"/>
    <xf numFmtId="166" fontId="12" fillId="0" borderId="43" xfId="14" applyNumberFormat="1" applyFont="1" applyBorder="1" applyAlignment="1"/>
    <xf numFmtId="166" fontId="12" fillId="0" borderId="51" xfId="14" applyNumberFormat="1" applyFont="1" applyBorder="1" applyAlignment="1"/>
    <xf numFmtId="166" fontId="12" fillId="0" borderId="11" xfId="14" applyNumberFormat="1" applyFont="1" applyBorder="1" applyAlignment="1"/>
    <xf numFmtId="166" fontId="12" fillId="0" borderId="0" xfId="3" applyNumberFormat="1" applyFont="1" applyAlignment="1">
      <alignment vertical="center"/>
    </xf>
    <xf numFmtId="0" fontId="19" fillId="0" borderId="0" xfId="15" applyFont="1" applyAlignment="1">
      <alignment vertical="center"/>
    </xf>
    <xf numFmtId="0" fontId="18" fillId="0" borderId="0" xfId="15" applyFont="1" applyAlignment="1">
      <alignment horizontal="center" vertical="center"/>
    </xf>
    <xf numFmtId="0" fontId="22" fillId="0" borderId="0" xfId="8" applyFont="1" applyAlignment="1">
      <alignment vertical="center"/>
    </xf>
    <xf numFmtId="0" fontId="20" fillId="0" borderId="0" xfId="8" applyFont="1" applyAlignment="1">
      <alignment vertical="center"/>
    </xf>
    <xf numFmtId="0" fontId="17" fillId="0" borderId="0" xfId="0" applyFont="1"/>
    <xf numFmtId="1" fontId="19" fillId="2" borderId="54" xfId="8" applyNumberFormat="1" applyFont="1" applyFill="1" applyBorder="1" applyAlignment="1">
      <alignment horizontal="center" vertical="center" wrapText="1"/>
    </xf>
    <xf numFmtId="0" fontId="19" fillId="2" borderId="54" xfId="8" applyFont="1" applyFill="1" applyBorder="1" applyAlignment="1">
      <alignment horizontal="center" vertical="center"/>
    </xf>
    <xf numFmtId="0" fontId="19" fillId="2" borderId="54" xfId="8" applyFont="1" applyFill="1" applyBorder="1" applyAlignment="1">
      <alignment horizontal="center" vertical="top" wrapText="1"/>
    </xf>
    <xf numFmtId="0" fontId="19" fillId="0" borderId="81" xfId="15" applyFont="1" applyBorder="1" applyAlignment="1">
      <alignment horizontal="center" vertical="center"/>
    </xf>
    <xf numFmtId="166" fontId="19" fillId="0" borderId="81" xfId="15" applyNumberFormat="1" applyFont="1" applyBorder="1" applyAlignment="1">
      <alignment horizontal="left" vertical="center"/>
    </xf>
    <xf numFmtId="0" fontId="19" fillId="0" borderId="82" xfId="15" applyFont="1" applyBorder="1" applyAlignment="1">
      <alignment horizontal="left" vertical="center"/>
    </xf>
    <xf numFmtId="0" fontId="19" fillId="0" borderId="83" xfId="15" applyFont="1" applyBorder="1" applyAlignment="1">
      <alignment horizontal="left" vertical="center"/>
    </xf>
    <xf numFmtId="166" fontId="19" fillId="0" borderId="81" xfId="14" applyNumberFormat="1" applyFont="1" applyBorder="1" applyAlignment="1">
      <alignment horizontal="right" vertical="center"/>
    </xf>
    <xf numFmtId="0" fontId="2" fillId="2" borderId="54" xfId="15" applyFont="1" applyFill="1" applyBorder="1" applyAlignment="1">
      <alignment horizontal="center" vertical="center"/>
    </xf>
    <xf numFmtId="0" fontId="19" fillId="2" borderId="54" xfId="15" applyFont="1" applyFill="1" applyBorder="1" applyAlignment="1">
      <alignment vertical="center"/>
    </xf>
    <xf numFmtId="166" fontId="0" fillId="0" borderId="0" xfId="14" applyNumberFormat="1" applyFont="1"/>
    <xf numFmtId="166" fontId="23" fillId="2" borderId="54" xfId="15" applyNumberFormat="1" applyFont="1" applyFill="1" applyBorder="1" applyAlignment="1">
      <alignment vertical="center"/>
    </xf>
    <xf numFmtId="15" fontId="0" fillId="0" borderId="0" xfId="0" applyNumberFormat="1"/>
    <xf numFmtId="164" fontId="12" fillId="0" borderId="86" xfId="0" applyNumberFormat="1" applyFont="1" applyBorder="1" applyAlignment="1">
      <alignment horizontal="center"/>
    </xf>
    <xf numFmtId="164" fontId="12" fillId="0" borderId="87" xfId="0" applyNumberFormat="1" applyFont="1" applyBorder="1" applyAlignment="1">
      <alignment horizontal="center"/>
    </xf>
    <xf numFmtId="164" fontId="11" fillId="0" borderId="1" xfId="0" applyNumberFormat="1" applyFont="1" applyBorder="1" applyAlignment="1">
      <alignment horizontal="justify" vertical="top" wrapText="1"/>
    </xf>
    <xf numFmtId="164" fontId="12" fillId="0" borderId="1" xfId="0" applyNumberFormat="1" applyFont="1" applyBorder="1" applyAlignment="1">
      <alignment horizontal="center"/>
    </xf>
    <xf numFmtId="164" fontId="12" fillId="0" borderId="6" xfId="0" applyNumberFormat="1" applyFont="1" applyBorder="1" applyAlignment="1">
      <alignment horizontal="center"/>
    </xf>
    <xf numFmtId="164" fontId="12" fillId="0" borderId="88" xfId="0" applyNumberFormat="1" applyFont="1" applyBorder="1" applyAlignment="1">
      <alignment horizontal="center"/>
    </xf>
    <xf numFmtId="0" fontId="12" fillId="0" borderId="28" xfId="0" applyFont="1" applyBorder="1"/>
    <xf numFmtId="0" fontId="12" fillId="0" borderId="89" xfId="0" applyFont="1" applyBorder="1"/>
    <xf numFmtId="0" fontId="12" fillId="0" borderId="0" xfId="0" applyFont="1"/>
    <xf numFmtId="0" fontId="12" fillId="0" borderId="22" xfId="0" applyFont="1" applyBorder="1" applyAlignment="1">
      <alignment horizontal="center" vertical="top"/>
    </xf>
    <xf numFmtId="0" fontId="12" fillId="0" borderId="20" xfId="0" applyFont="1" applyBorder="1" applyAlignment="1">
      <alignment horizontal="center" vertical="top"/>
    </xf>
    <xf numFmtId="0" fontId="12" fillId="0" borderId="2" xfId="0" applyFont="1" applyBorder="1" applyAlignment="1">
      <alignment horizontal="justify" vertical="top"/>
    </xf>
    <xf numFmtId="0" fontId="12" fillId="0" borderId="1" xfId="0" applyFont="1" applyBorder="1" applyAlignment="1">
      <alignment horizontal="center"/>
    </xf>
    <xf numFmtId="0" fontId="12" fillId="0" borderId="6" xfId="0" applyFont="1" applyBorder="1" applyAlignment="1">
      <alignment horizontal="center"/>
    </xf>
    <xf numFmtId="0" fontId="12" fillId="0" borderId="88" xfId="0" applyFont="1" applyBorder="1" applyAlignment="1">
      <alignment horizontal="center"/>
    </xf>
    <xf numFmtId="0" fontId="12" fillId="0" borderId="1" xfId="0" applyFont="1" applyBorder="1" applyAlignment="1">
      <alignment horizontal="left" vertical="top"/>
    </xf>
    <xf numFmtId="0" fontId="12" fillId="0" borderId="9" xfId="0" applyFont="1" applyBorder="1" applyAlignment="1">
      <alignment horizontal="left" vertical="top"/>
    </xf>
    <xf numFmtId="0" fontId="12" fillId="0" borderId="0" xfId="0" applyFont="1" applyAlignment="1">
      <alignment horizontal="left" vertical="top"/>
    </xf>
    <xf numFmtId="167" fontId="12" fillId="0" borderId="22" xfId="0" applyNumberFormat="1" applyFont="1" applyBorder="1" applyAlignment="1">
      <alignment horizontal="center" vertical="top"/>
    </xf>
    <xf numFmtId="0" fontId="12" fillId="0" borderId="20" xfId="0" applyFont="1" applyBorder="1" applyAlignment="1">
      <alignment horizontal="right" vertical="top"/>
    </xf>
    <xf numFmtId="0" fontId="12" fillId="0" borderId="1" xfId="0" applyFont="1" applyBorder="1" applyAlignment="1">
      <alignment horizontal="justify" vertical="top"/>
    </xf>
    <xf numFmtId="166" fontId="12" fillId="0" borderId="1" xfId="9" applyNumberFormat="1" applyFont="1" applyBorder="1" applyAlignment="1">
      <alignment horizontal="center"/>
    </xf>
    <xf numFmtId="0" fontId="12" fillId="0" borderId="6" xfId="9" applyNumberFormat="1" applyFont="1" applyBorder="1" applyAlignment="1">
      <alignment horizontal="center"/>
    </xf>
    <xf numFmtId="166" fontId="12" fillId="0" borderId="88" xfId="9" applyNumberFormat="1" applyFont="1" applyBorder="1" applyAlignment="1">
      <alignment horizontal="center"/>
    </xf>
    <xf numFmtId="166" fontId="12" fillId="0" borderId="9" xfId="9" applyNumberFormat="1" applyFont="1" applyBorder="1" applyAlignment="1">
      <alignment horizontal="center"/>
    </xf>
    <xf numFmtId="0" fontId="12" fillId="0" borderId="20" xfId="0" applyFont="1" applyBorder="1" applyAlignment="1">
      <alignment horizontal="right" vertical="center"/>
    </xf>
    <xf numFmtId="0" fontId="12" fillId="0" borderId="2" xfId="0" applyFont="1" applyBorder="1" applyAlignment="1">
      <alignment horizontal="justify" vertical="center"/>
    </xf>
    <xf numFmtId="166" fontId="12" fillId="0" borderId="2" xfId="9" applyNumberFormat="1" applyFont="1" applyBorder="1" applyAlignment="1">
      <alignment horizontal="center"/>
    </xf>
    <xf numFmtId="0" fontId="12" fillId="0" borderId="7" xfId="9" applyNumberFormat="1" applyFont="1" applyBorder="1" applyAlignment="1">
      <alignment horizontal="center"/>
    </xf>
    <xf numFmtId="166" fontId="12" fillId="0" borderId="90" xfId="9" applyNumberFormat="1" applyFont="1" applyBorder="1" applyAlignment="1">
      <alignment horizontal="center"/>
    </xf>
    <xf numFmtId="166" fontId="12" fillId="0" borderId="11" xfId="9" applyNumberFormat="1" applyFont="1" applyBorder="1" applyAlignment="1">
      <alignment horizontal="center"/>
    </xf>
    <xf numFmtId="167" fontId="12" fillId="0" borderId="22" xfId="0" quotePrefix="1" applyNumberFormat="1" applyFont="1" applyBorder="1" applyAlignment="1">
      <alignment horizontal="center" vertical="top"/>
    </xf>
    <xf numFmtId="167" fontId="12" fillId="0" borderId="20" xfId="0" quotePrefix="1" applyNumberFormat="1" applyFont="1" applyBorder="1" applyAlignment="1">
      <alignment horizontal="center" vertical="top"/>
    </xf>
    <xf numFmtId="166" fontId="12" fillId="0" borderId="1" xfId="9" applyNumberFormat="1" applyFont="1" applyBorder="1" applyAlignment="1">
      <alignment horizontal="left" vertical="top"/>
    </xf>
    <xf numFmtId="166" fontId="12" fillId="0" borderId="9" xfId="9" applyNumberFormat="1" applyFont="1" applyBorder="1" applyAlignment="1">
      <alignment horizontal="left" vertical="top"/>
    </xf>
    <xf numFmtId="2" fontId="12" fillId="0" borderId="22" xfId="0" applyNumberFormat="1" applyFont="1" applyBorder="1" applyAlignment="1">
      <alignment horizontal="center" vertical="top"/>
    </xf>
    <xf numFmtId="0" fontId="12" fillId="0" borderId="2" xfId="0" applyFont="1" applyBorder="1" applyAlignment="1">
      <alignment horizontal="left" vertical="center"/>
    </xf>
    <xf numFmtId="0" fontId="12" fillId="0" borderId="2" xfId="0" applyFont="1" applyBorder="1" applyAlignment="1">
      <alignment horizontal="center"/>
    </xf>
    <xf numFmtId="0" fontId="12" fillId="0" borderId="7" xfId="0" applyFont="1" applyBorder="1" applyAlignment="1">
      <alignment horizontal="center"/>
    </xf>
    <xf numFmtId="167" fontId="12" fillId="0" borderId="20" xfId="0" quotePrefix="1" applyNumberFormat="1" applyFont="1" applyBorder="1" applyAlignment="1">
      <alignment horizontal="right" vertical="top"/>
    </xf>
    <xf numFmtId="166" fontId="12" fillId="0" borderId="88" xfId="9" applyNumberFormat="1" applyFont="1" applyBorder="1" applyAlignment="1">
      <alignment horizontal="left" vertical="top"/>
    </xf>
    <xf numFmtId="0" fontId="12" fillId="0" borderId="3" xfId="0" applyFont="1" applyBorder="1" applyAlignment="1">
      <alignment horizontal="justify" vertical="center"/>
    </xf>
    <xf numFmtId="0" fontId="12" fillId="0" borderId="3" xfId="0" applyFont="1" applyBorder="1" applyAlignment="1">
      <alignment horizontal="center"/>
    </xf>
    <xf numFmtId="0" fontId="12" fillId="0" borderId="8" xfId="0" applyFont="1" applyBorder="1" applyAlignment="1">
      <alignment horizontal="center"/>
    </xf>
    <xf numFmtId="0" fontId="12" fillId="0" borderId="3" xfId="0" applyFont="1" applyBorder="1" applyAlignment="1">
      <alignment horizontal="justify" vertical="top"/>
    </xf>
    <xf numFmtId="0" fontId="12" fillId="0" borderId="4" xfId="0" applyFont="1" applyBorder="1" applyAlignment="1">
      <alignment horizontal="justify" vertical="top" wrapText="1"/>
    </xf>
    <xf numFmtId="166" fontId="12" fillId="0" borderId="88" xfId="9" applyNumberFormat="1" applyFont="1" applyBorder="1" applyAlignment="1">
      <alignment horizontal="left"/>
    </xf>
    <xf numFmtId="166" fontId="12" fillId="0" borderId="1" xfId="9" applyNumberFormat="1" applyFont="1" applyBorder="1" applyAlignment="1">
      <alignment horizontal="left"/>
    </xf>
    <xf numFmtId="0" fontId="12" fillId="0" borderId="9" xfId="0" applyFont="1" applyBorder="1" applyAlignment="1">
      <alignment horizontal="center"/>
    </xf>
    <xf numFmtId="0" fontId="12" fillId="0" borderId="20" xfId="0" applyFont="1" applyBorder="1" applyAlignment="1">
      <alignment horizontal="right"/>
    </xf>
    <xf numFmtId="0" fontId="12" fillId="0" borderId="2" xfId="0" applyFont="1" applyBorder="1" applyAlignment="1">
      <alignment vertical="top"/>
    </xf>
    <xf numFmtId="166" fontId="12" fillId="0" borderId="3" xfId="9" applyNumberFormat="1" applyFont="1" applyBorder="1" applyAlignment="1">
      <alignment horizontal="center"/>
    </xf>
    <xf numFmtId="0" fontId="12" fillId="0" borderId="91" xfId="9" applyNumberFormat="1" applyFont="1" applyBorder="1" applyAlignment="1">
      <alignment horizontal="center"/>
    </xf>
    <xf numFmtId="167" fontId="12" fillId="0" borderId="20" xfId="0" applyNumberFormat="1" applyFont="1" applyBorder="1" applyAlignment="1">
      <alignment horizontal="right" vertical="top"/>
    </xf>
    <xf numFmtId="0" fontId="12" fillId="0" borderId="1" xfId="0" applyFont="1" applyBorder="1" applyAlignment="1">
      <alignment horizontal="justify" vertical="top" wrapText="1"/>
    </xf>
    <xf numFmtId="2" fontId="12" fillId="0" borderId="60" xfId="0" quotePrefix="1" applyNumberFormat="1" applyFont="1" applyBorder="1" applyAlignment="1">
      <alignment horizontal="center" vertical="top"/>
    </xf>
    <xf numFmtId="167" fontId="12" fillId="0" borderId="61" xfId="0" quotePrefix="1" applyNumberFormat="1" applyFont="1" applyBorder="1" applyAlignment="1">
      <alignment horizontal="right" vertical="center"/>
    </xf>
    <xf numFmtId="0" fontId="12" fillId="0" borderId="63" xfId="0" applyFont="1" applyBorder="1" applyAlignment="1">
      <alignment horizontal="justify" vertical="center"/>
    </xf>
    <xf numFmtId="166" fontId="12" fillId="0" borderId="63" xfId="9" applyNumberFormat="1" applyFont="1" applyBorder="1" applyAlignment="1">
      <alignment horizontal="center"/>
    </xf>
    <xf numFmtId="0" fontId="12" fillId="0" borderId="69" xfId="9" applyNumberFormat="1" applyFont="1" applyBorder="1" applyAlignment="1">
      <alignment horizontal="center"/>
    </xf>
    <xf numFmtId="166" fontId="12" fillId="0" borderId="92" xfId="9" applyNumberFormat="1" applyFont="1" applyBorder="1" applyAlignment="1">
      <alignment horizontal="center"/>
    </xf>
    <xf numFmtId="166" fontId="12" fillId="0" borderId="93" xfId="9" applyNumberFormat="1" applyFont="1" applyBorder="1" applyAlignment="1">
      <alignment horizontal="center"/>
    </xf>
    <xf numFmtId="3" fontId="12" fillId="3" borderId="2" xfId="0" applyNumberFormat="1" applyFont="1" applyFill="1" applyBorder="1" applyAlignment="1">
      <alignment horizontal="justify" vertical="center"/>
    </xf>
    <xf numFmtId="0" fontId="12" fillId="0" borderId="94" xfId="9" applyNumberFormat="1" applyFont="1" applyBorder="1" applyAlignment="1">
      <alignment horizontal="center"/>
    </xf>
    <xf numFmtId="2" fontId="12" fillId="0" borderId="20" xfId="0" applyNumberFormat="1" applyFont="1" applyBorder="1" applyAlignment="1">
      <alignment horizontal="right" vertical="top"/>
    </xf>
    <xf numFmtId="167" fontId="12" fillId="0" borderId="20" xfId="0" applyNumberFormat="1" applyFont="1" applyBorder="1" applyAlignment="1">
      <alignment horizontal="center" vertical="top"/>
    </xf>
    <xf numFmtId="2" fontId="12" fillId="0" borderId="22" xfId="0" quotePrefix="1" applyNumberFormat="1" applyFont="1" applyBorder="1" applyAlignment="1">
      <alignment horizontal="center" vertical="top"/>
    </xf>
    <xf numFmtId="2" fontId="12" fillId="0" borderId="20" xfId="0" applyNumberFormat="1" applyFont="1" applyBorder="1" applyAlignment="1">
      <alignment horizontal="right" vertical="center"/>
    </xf>
    <xf numFmtId="0" fontId="12" fillId="0" borderId="3" xfId="0" applyFont="1" applyBorder="1" applyAlignment="1">
      <alignment horizontal="left" vertical="center"/>
    </xf>
    <xf numFmtId="3" fontId="12" fillId="0" borderId="8" xfId="0" applyNumberFormat="1" applyFont="1" applyBorder="1" applyAlignment="1">
      <alignment horizontal="center"/>
    </xf>
    <xf numFmtId="2" fontId="12" fillId="0" borderId="31" xfId="0" applyNumberFormat="1" applyFont="1" applyBorder="1" applyAlignment="1">
      <alignment horizontal="center" vertical="top"/>
    </xf>
    <xf numFmtId="2" fontId="12" fillId="0" borderId="32" xfId="0" applyNumberFormat="1" applyFont="1" applyBorder="1" applyAlignment="1">
      <alignment horizontal="right" vertical="top"/>
    </xf>
    <xf numFmtId="0" fontId="12" fillId="0" borderId="27" xfId="0" applyFont="1" applyBorder="1" applyAlignment="1">
      <alignment horizontal="left" vertical="top"/>
    </xf>
    <xf numFmtId="166" fontId="12" fillId="0" borderId="95" xfId="9" applyNumberFormat="1" applyFont="1" applyBorder="1" applyAlignment="1">
      <alignment horizontal="center"/>
    </xf>
    <xf numFmtId="0" fontId="12" fillId="0" borderId="26" xfId="9" applyNumberFormat="1" applyFont="1" applyBorder="1" applyAlignment="1">
      <alignment horizontal="center"/>
    </xf>
    <xf numFmtId="0" fontId="11" fillId="0" borderId="16" xfId="0" applyFont="1" applyBorder="1" applyAlignment="1">
      <alignment horizontal="center"/>
    </xf>
    <xf numFmtId="0" fontId="11" fillId="0" borderId="96" xfId="0" applyFont="1" applyBorder="1" applyAlignment="1">
      <alignment horizontal="center"/>
    </xf>
    <xf numFmtId="0" fontId="11" fillId="0" borderId="25" xfId="0" applyFont="1" applyBorder="1" applyAlignment="1">
      <alignment horizontal="right"/>
    </xf>
    <xf numFmtId="0" fontId="12" fillId="0" borderId="19" xfId="0" applyFont="1" applyBorder="1"/>
    <xf numFmtId="0" fontId="15" fillId="0" borderId="30" xfId="0" quotePrefix="1" applyFont="1" applyBorder="1" applyAlignment="1">
      <alignment horizontal="center"/>
    </xf>
    <xf numFmtId="0" fontId="15" fillId="0" borderId="97" xfId="0" quotePrefix="1" applyFont="1" applyBorder="1" applyAlignment="1">
      <alignment horizontal="center"/>
    </xf>
    <xf numFmtId="166" fontId="11" fillId="0" borderId="25" xfId="0" quotePrefix="1" applyNumberFormat="1" applyFont="1" applyBorder="1" applyAlignment="1">
      <alignment horizontal="center"/>
    </xf>
    <xf numFmtId="0" fontId="15" fillId="0" borderId="25" xfId="0" quotePrefix="1" applyFont="1" applyBorder="1" applyAlignment="1">
      <alignment horizontal="center"/>
    </xf>
    <xf numFmtId="166" fontId="11" fillId="0" borderId="25" xfId="0" applyNumberFormat="1" applyFont="1" applyBorder="1"/>
    <xf numFmtId="166" fontId="11" fillId="0" borderId="18" xfId="0" applyNumberFormat="1" applyFont="1" applyBorder="1"/>
    <xf numFmtId="0" fontId="11" fillId="0" borderId="22" xfId="0" quotePrefix="1" applyFont="1" applyBorder="1" applyAlignment="1">
      <alignment horizontal="center"/>
    </xf>
    <xf numFmtId="0" fontId="11" fillId="0" borderId="20" xfId="0" quotePrefix="1" applyFont="1" applyBorder="1" applyAlignment="1">
      <alignment horizontal="center"/>
    </xf>
    <xf numFmtId="0" fontId="11" fillId="0" borderId="71" xfId="0" applyFont="1" applyBorder="1" applyAlignment="1">
      <alignment horizontal="left"/>
    </xf>
    <xf numFmtId="0" fontId="12" fillId="0" borderId="71" xfId="0" applyFont="1" applyBorder="1" applyAlignment="1">
      <alignment horizontal="center"/>
    </xf>
    <xf numFmtId="0" fontId="12" fillId="0" borderId="70" xfId="0" applyFont="1" applyBorder="1" applyAlignment="1">
      <alignment horizontal="center"/>
    </xf>
    <xf numFmtId="0" fontId="12" fillId="0" borderId="98" xfId="0" applyFont="1" applyBorder="1" applyAlignment="1">
      <alignment horizontal="center"/>
    </xf>
    <xf numFmtId="0" fontId="12" fillId="0" borderId="71" xfId="0" applyFont="1" applyBorder="1"/>
    <xf numFmtId="0" fontId="12" fillId="0" borderId="55" xfId="0" applyFont="1" applyBorder="1"/>
    <xf numFmtId="0" fontId="12" fillId="0" borderId="22" xfId="0" applyFont="1" applyBorder="1" applyAlignment="1">
      <alignment horizontal="center"/>
    </xf>
    <xf numFmtId="0" fontId="12" fillId="0" borderId="20" xfId="0" applyFont="1" applyBorder="1" applyAlignment="1">
      <alignment horizontal="center"/>
    </xf>
    <xf numFmtId="0" fontId="12" fillId="0" borderId="1" xfId="0" applyFont="1" applyBorder="1"/>
    <xf numFmtId="0" fontId="12" fillId="0" borderId="9" xfId="0" applyFont="1" applyBorder="1"/>
    <xf numFmtId="3" fontId="12" fillId="0" borderId="7" xfId="0" applyNumberFormat="1" applyFont="1" applyBorder="1" applyAlignment="1">
      <alignment horizontal="center"/>
    </xf>
    <xf numFmtId="166" fontId="12" fillId="0" borderId="9" xfId="9" applyNumberFormat="1" applyFont="1" applyBorder="1"/>
    <xf numFmtId="0" fontId="12" fillId="0" borderId="60" xfId="0" applyFont="1" applyBorder="1" applyAlignment="1">
      <alignment horizontal="center" vertical="top"/>
    </xf>
    <xf numFmtId="2" fontId="12" fillId="0" borderId="61" xfId="0" applyNumberFormat="1" applyFont="1" applyBorder="1" applyAlignment="1">
      <alignment horizontal="right" vertical="top"/>
    </xf>
    <xf numFmtId="0" fontId="12" fillId="0" borderId="63" xfId="0" applyFont="1" applyBorder="1" applyAlignment="1">
      <alignment horizontal="left" vertical="center"/>
    </xf>
    <xf numFmtId="0" fontId="12" fillId="0" borderId="1" xfId="0" applyFont="1" applyBorder="1" applyAlignment="1">
      <alignment horizontal="left" vertical="center"/>
    </xf>
    <xf numFmtId="2" fontId="12" fillId="0" borderId="20" xfId="0" applyNumberFormat="1" applyFont="1" applyBorder="1" applyAlignment="1">
      <alignment horizontal="center" vertical="top"/>
    </xf>
    <xf numFmtId="0" fontId="12" fillId="0" borderId="2" xfId="0" applyFont="1" applyBorder="1" applyAlignment="1">
      <alignment horizontal="left"/>
    </xf>
    <xf numFmtId="0" fontId="12" fillId="0" borderId="3" xfId="0" applyFont="1" applyBorder="1" applyAlignment="1">
      <alignment horizontal="left"/>
    </xf>
    <xf numFmtId="166" fontId="12" fillId="0" borderId="9" xfId="9" applyNumberFormat="1" applyFont="1" applyBorder="1" applyAlignment="1">
      <alignment horizontal="left"/>
    </xf>
    <xf numFmtId="167" fontId="12" fillId="0" borderId="20" xfId="0" applyNumberFormat="1" applyFont="1" applyBorder="1" applyAlignment="1">
      <alignment horizontal="right" vertical="center"/>
    </xf>
    <xf numFmtId="166" fontId="12" fillId="0" borderId="90" xfId="9" applyNumberFormat="1" applyFont="1" applyFill="1" applyBorder="1" applyAlignment="1">
      <alignment horizontal="center"/>
    </xf>
    <xf numFmtId="166" fontId="12" fillId="0" borderId="2" xfId="9" applyNumberFormat="1" applyFont="1" applyFill="1" applyBorder="1" applyAlignment="1">
      <alignment horizontal="center"/>
    </xf>
    <xf numFmtId="0" fontId="11" fillId="0" borderId="97" xfId="0" quotePrefix="1" applyFont="1" applyBorder="1" applyAlignment="1">
      <alignment horizontal="center"/>
    </xf>
    <xf numFmtId="0" fontId="11" fillId="0" borderId="25" xfId="0" quotePrefix="1" applyFont="1" applyBorder="1" applyAlignment="1">
      <alignment horizontal="center"/>
    </xf>
    <xf numFmtId="3" fontId="11" fillId="0" borderId="25" xfId="9" applyNumberFormat="1" applyFont="1" applyBorder="1" applyAlignment="1"/>
    <xf numFmtId="0" fontId="11" fillId="0" borderId="1" xfId="0" applyFont="1" applyBorder="1" applyAlignment="1">
      <alignment horizontal="justify" vertical="top" wrapText="1"/>
    </xf>
    <xf numFmtId="0" fontId="12" fillId="0" borderId="2" xfId="0" applyFont="1" applyBorder="1" applyAlignment="1">
      <alignment horizontal="justify" vertical="top" wrapText="1"/>
    </xf>
    <xf numFmtId="2" fontId="12" fillId="0" borderId="61" xfId="0" applyNumberFormat="1" applyFont="1" applyBorder="1" applyAlignment="1">
      <alignment horizontal="right" vertical="center"/>
    </xf>
    <xf numFmtId="0" fontId="12" fillId="0" borderId="63" xfId="0" applyFont="1" applyBorder="1" applyAlignment="1">
      <alignment horizontal="left"/>
    </xf>
    <xf numFmtId="0" fontId="12" fillId="0" borderId="63" xfId="0" applyFont="1" applyBorder="1" applyAlignment="1">
      <alignment horizontal="center"/>
    </xf>
    <xf numFmtId="3" fontId="12" fillId="0" borderId="69" xfId="0" applyNumberFormat="1" applyFont="1" applyBorder="1" applyAlignment="1">
      <alignment horizontal="center"/>
    </xf>
    <xf numFmtId="166" fontId="12" fillId="0" borderId="92" xfId="9" applyNumberFormat="1" applyFont="1" applyFill="1" applyBorder="1" applyAlignment="1">
      <alignment horizontal="center"/>
    </xf>
    <xf numFmtId="0" fontId="12" fillId="0" borderId="1" xfId="0" quotePrefix="1" applyFont="1" applyBorder="1" applyAlignment="1">
      <alignment horizontal="justify" vertical="top" wrapText="1"/>
    </xf>
    <xf numFmtId="3" fontId="12" fillId="0" borderId="1" xfId="9" applyNumberFormat="1" applyFont="1" applyBorder="1" applyAlignment="1"/>
    <xf numFmtId="0" fontId="12" fillId="0" borderId="22" xfId="0" applyFont="1" applyBorder="1" applyAlignment="1">
      <alignment horizontal="center" vertical="center"/>
    </xf>
    <xf numFmtId="0" fontId="12" fillId="3" borderId="2" xfId="0" applyFont="1" applyFill="1" applyBorder="1" applyAlignment="1">
      <alignment horizontal="left"/>
    </xf>
    <xf numFmtId="0" fontId="12" fillId="0" borderId="2" xfId="0" applyFont="1" applyBorder="1" applyAlignment="1">
      <alignment horizontal="center" vertical="center"/>
    </xf>
    <xf numFmtId="0" fontId="12" fillId="0" borderId="0" xfId="0" applyFont="1" applyAlignment="1">
      <alignment vertical="center"/>
    </xf>
    <xf numFmtId="0" fontId="12" fillId="0" borderId="1" xfId="0" quotePrefix="1" applyFont="1" applyBorder="1" applyAlignment="1">
      <alignment horizontal="left" vertical="center"/>
    </xf>
    <xf numFmtId="166" fontId="12" fillId="0" borderId="12" xfId="9" applyNumberFormat="1" applyFont="1" applyBorder="1"/>
    <xf numFmtId="0" fontId="12" fillId="0" borderId="3" xfId="0" applyFont="1" applyBorder="1" applyAlignment="1">
      <alignment horizontal="center" vertical="center"/>
    </xf>
    <xf numFmtId="0" fontId="12" fillId="0" borderId="27" xfId="0" applyFont="1" applyBorder="1" applyAlignment="1">
      <alignment horizontal="center"/>
    </xf>
    <xf numFmtId="0" fontId="12" fillId="0" borderId="16" xfId="0" applyFont="1" applyBorder="1" applyAlignment="1">
      <alignment horizontal="center" vertical="top"/>
    </xf>
    <xf numFmtId="0" fontId="12" fillId="0" borderId="96" xfId="0" applyFont="1" applyBorder="1" applyAlignment="1">
      <alignment horizontal="center" vertical="top"/>
    </xf>
    <xf numFmtId="0" fontId="12" fillId="0" borderId="25" xfId="0" applyFont="1" applyBorder="1"/>
    <xf numFmtId="0" fontId="11" fillId="0" borderId="97" xfId="0" applyFont="1" applyBorder="1" applyAlignment="1">
      <alignment horizontal="center"/>
    </xf>
    <xf numFmtId="166" fontId="11" fillId="0" borderId="25" xfId="0" applyNumberFormat="1" applyFont="1" applyBorder="1" applyAlignment="1">
      <alignment horizontal="center"/>
    </xf>
    <xf numFmtId="0" fontId="11" fillId="0" borderId="25" xfId="0" applyFont="1" applyBorder="1" applyAlignment="1">
      <alignment horizontal="center"/>
    </xf>
    <xf numFmtId="0" fontId="11" fillId="0" borderId="71" xfId="0" applyFont="1" applyBorder="1" applyAlignment="1">
      <alignment horizontal="justify" vertical="center"/>
    </xf>
    <xf numFmtId="166" fontId="11" fillId="0" borderId="6" xfId="9" applyNumberFormat="1" applyFont="1" applyBorder="1" applyAlignment="1"/>
    <xf numFmtId="166" fontId="11" fillId="0" borderId="88" xfId="9" applyNumberFormat="1" applyFont="1" applyBorder="1" applyAlignment="1">
      <alignment horizontal="center"/>
    </xf>
    <xf numFmtId="166" fontId="11" fillId="0" borderId="1" xfId="9" applyNumberFormat="1" applyFont="1" applyBorder="1" applyAlignment="1">
      <alignment horizontal="center"/>
    </xf>
    <xf numFmtId="166" fontId="11" fillId="0" borderId="9" xfId="9" applyNumberFormat="1" applyFont="1" applyBorder="1" applyAlignment="1">
      <alignment horizontal="center"/>
    </xf>
    <xf numFmtId="0" fontId="12" fillId="0" borderId="61" xfId="0" applyFont="1" applyBorder="1" applyAlignment="1">
      <alignment horizontal="center" vertical="top"/>
    </xf>
    <xf numFmtId="0" fontId="12" fillId="0" borderId="1" xfId="0" applyFont="1" applyBorder="1" applyAlignment="1">
      <alignment horizontal="justify" vertical="center" wrapText="1"/>
    </xf>
    <xf numFmtId="0" fontId="12" fillId="0" borderId="2" xfId="0" applyFont="1" applyBorder="1" applyAlignment="1">
      <alignment horizontal="justify"/>
    </xf>
    <xf numFmtId="166" fontId="11" fillId="0" borderId="30" xfId="9" applyNumberFormat="1" applyFont="1" applyBorder="1" applyAlignment="1">
      <alignment horizontal="right"/>
    </xf>
    <xf numFmtId="166" fontId="11" fillId="0" borderId="30" xfId="9" applyNumberFormat="1" applyFont="1" applyBorder="1" applyAlignment="1"/>
    <xf numFmtId="166" fontId="11" fillId="0" borderId="97" xfId="9" applyNumberFormat="1" applyFont="1" applyBorder="1" applyAlignment="1">
      <alignment horizontal="center"/>
    </xf>
    <xf numFmtId="166" fontId="11" fillId="0" borderId="25" xfId="9" applyNumberFormat="1" applyFont="1" applyBorder="1" applyAlignment="1">
      <alignment horizontal="center"/>
    </xf>
    <xf numFmtId="166" fontId="11" fillId="0" borderId="18" xfId="9" applyNumberFormat="1" applyFont="1" applyBorder="1" applyAlignment="1">
      <alignment horizontal="center"/>
    </xf>
    <xf numFmtId="0" fontId="11" fillId="0" borderId="1" xfId="0" applyFont="1" applyBorder="1" applyAlignment="1">
      <alignment horizontal="justify" vertical="center"/>
    </xf>
    <xf numFmtId="164" fontId="12" fillId="0" borderId="2" xfId="0" applyNumberFormat="1" applyFont="1" applyBorder="1" applyAlignment="1">
      <alignment horizontal="justify" vertical="top"/>
    </xf>
    <xf numFmtId="3" fontId="11" fillId="0" borderId="25" xfId="0" applyNumberFormat="1" applyFont="1" applyBorder="1"/>
    <xf numFmtId="0" fontId="12" fillId="0" borderId="21" xfId="0" applyFont="1" applyBorder="1" applyAlignment="1">
      <alignment horizontal="left"/>
    </xf>
    <xf numFmtId="0" fontId="12" fillId="0" borderId="17" xfId="0" applyFont="1" applyBorder="1" applyAlignment="1">
      <alignment horizontal="left"/>
    </xf>
    <xf numFmtId="0" fontId="12" fillId="0" borderId="17" xfId="0" applyFont="1" applyBorder="1"/>
    <xf numFmtId="0" fontId="12" fillId="0" borderId="17" xfId="0" applyFont="1" applyBorder="1" applyAlignment="1">
      <alignment horizontal="center"/>
    </xf>
    <xf numFmtId="0" fontId="12" fillId="0" borderId="99" xfId="0" applyFont="1" applyBorder="1" applyAlignment="1">
      <alignment horizontal="center"/>
    </xf>
    <xf numFmtId="0" fontId="12" fillId="0" borderId="13" xfId="0" applyFont="1" applyBorder="1" applyAlignment="1">
      <alignment horizontal="center"/>
    </xf>
    <xf numFmtId="0" fontId="12" fillId="0" borderId="13" xfId="0" applyFont="1" applyBorder="1"/>
    <xf numFmtId="0" fontId="12" fillId="0" borderId="14" xfId="0" applyFont="1" applyBorder="1"/>
    <xf numFmtId="0" fontId="12" fillId="0" borderId="16" xfId="0" applyFont="1" applyBorder="1" applyAlignment="1">
      <alignment horizontal="center"/>
    </xf>
    <xf numFmtId="0" fontId="12" fillId="0" borderId="19" xfId="0" applyFont="1" applyBorder="1" applyAlignment="1">
      <alignment horizontal="center"/>
    </xf>
    <xf numFmtId="0" fontId="15" fillId="0" borderId="19" xfId="0" quotePrefix="1" applyFont="1" applyBorder="1" applyAlignment="1">
      <alignment horizontal="right" vertical="center"/>
    </xf>
    <xf numFmtId="0" fontId="11" fillId="0" borderId="25" xfId="0" quotePrefix="1" applyFont="1" applyBorder="1" applyAlignment="1">
      <alignment horizontal="right" vertical="center"/>
    </xf>
    <xf numFmtId="0" fontId="12" fillId="0" borderId="19" xfId="0" quotePrefix="1" applyFont="1" applyBorder="1" applyAlignment="1">
      <alignment vertical="center"/>
    </xf>
    <xf numFmtId="166" fontId="12" fillId="0" borderId="97" xfId="9" quotePrefix="1" applyNumberFormat="1" applyFont="1" applyBorder="1" applyAlignment="1">
      <alignment vertical="center"/>
    </xf>
    <xf numFmtId="166" fontId="11" fillId="0" borderId="25" xfId="9" quotePrefix="1" applyNumberFormat="1" applyFont="1" applyBorder="1" applyAlignment="1">
      <alignment vertical="center"/>
    </xf>
    <xf numFmtId="166" fontId="12" fillId="0" borderId="25" xfId="9" quotePrefix="1" applyNumberFormat="1" applyFont="1" applyBorder="1" applyAlignment="1">
      <alignment vertical="center"/>
    </xf>
    <xf numFmtId="166" fontId="7" fillId="0" borderId="18" xfId="9" quotePrefix="1" applyNumberFormat="1" applyFont="1" applyBorder="1" applyAlignment="1">
      <alignment vertical="center"/>
    </xf>
    <xf numFmtId="43" fontId="0" fillId="0" borderId="0" xfId="0" applyNumberFormat="1"/>
    <xf numFmtId="0" fontId="11" fillId="0" borderId="22" xfId="0" quotePrefix="1" applyFont="1" applyBorder="1" applyAlignment="1">
      <alignment horizontal="left"/>
    </xf>
    <xf numFmtId="0" fontId="11" fillId="0" borderId="20" xfId="0" quotePrefix="1" applyFont="1" applyBorder="1" applyAlignment="1">
      <alignment horizontal="left"/>
    </xf>
    <xf numFmtId="164" fontId="11" fillId="0" borderId="1" xfId="0" applyNumberFormat="1" applyFont="1" applyBorder="1" applyAlignment="1">
      <alignment horizontal="left" vertical="center" wrapText="1"/>
    </xf>
    <xf numFmtId="164" fontId="24" fillId="0" borderId="1" xfId="0" applyNumberFormat="1" applyFont="1" applyBorder="1" applyAlignment="1">
      <alignment horizontal="left" vertical="center"/>
    </xf>
    <xf numFmtId="3" fontId="12" fillId="0" borderId="1" xfId="0" applyNumberFormat="1" applyFont="1" applyBorder="1" applyAlignment="1">
      <alignment horizontal="center" vertical="center"/>
    </xf>
    <xf numFmtId="3" fontId="12" fillId="0" borderId="89" xfId="0" applyNumberFormat="1" applyFont="1" applyBorder="1" applyAlignment="1">
      <alignment horizontal="center" vertical="center"/>
    </xf>
    <xf numFmtId="0" fontId="10" fillId="3" borderId="0" xfId="0" applyFont="1" applyFill="1"/>
    <xf numFmtId="164" fontId="12" fillId="0" borderId="22" xfId="0" applyNumberFormat="1" applyFont="1" applyBorder="1" applyAlignment="1">
      <alignment horizontal="center" vertical="top"/>
    </xf>
    <xf numFmtId="164" fontId="12" fillId="0" borderId="20" xfId="0" applyNumberFormat="1" applyFont="1" applyBorder="1" applyAlignment="1">
      <alignment horizontal="center" vertical="top"/>
    </xf>
    <xf numFmtId="164" fontId="12" fillId="0" borderId="2" xfId="0" applyNumberFormat="1" applyFont="1" applyBorder="1" applyAlignment="1">
      <alignment horizontal="justify" vertical="top" wrapText="1"/>
    </xf>
    <xf numFmtId="164" fontId="12" fillId="0" borderId="1" xfId="0" applyNumberFormat="1" applyFont="1" applyBorder="1" applyAlignment="1">
      <alignment horizontal="center" vertical="center"/>
    </xf>
    <xf numFmtId="3" fontId="12" fillId="0" borderId="9" xfId="0" applyNumberFormat="1" applyFont="1" applyBorder="1" applyAlignment="1">
      <alignment horizontal="center" vertical="center"/>
    </xf>
    <xf numFmtId="0" fontId="12" fillId="0" borderId="1" xfId="0" applyFont="1" applyBorder="1" applyAlignment="1">
      <alignment horizontal="center" vertical="center"/>
    </xf>
    <xf numFmtId="0" fontId="16" fillId="0" borderId="20" xfId="0" applyFont="1" applyBorder="1" applyAlignment="1">
      <alignment horizontal="right" vertical="top"/>
    </xf>
    <xf numFmtId="0" fontId="12" fillId="0" borderId="2" xfId="0" applyFont="1" applyBorder="1" applyAlignment="1">
      <alignment horizontal="justify" wrapText="1"/>
    </xf>
    <xf numFmtId="166" fontId="12" fillId="0" borderId="2" xfId="0" applyNumberFormat="1" applyFont="1" applyBorder="1" applyAlignment="1">
      <alignment horizontal="center"/>
    </xf>
    <xf numFmtId="3" fontId="12" fillId="0" borderId="2" xfId="0" applyNumberFormat="1" applyFont="1" applyBorder="1" applyAlignment="1">
      <alignment horizontal="center"/>
    </xf>
    <xf numFmtId="166" fontId="12" fillId="0" borderId="2" xfId="9" applyNumberFormat="1" applyFont="1" applyFill="1" applyBorder="1" applyAlignment="1">
      <alignment horizontal="right"/>
    </xf>
    <xf numFmtId="166" fontId="12" fillId="0" borderId="7" xfId="9" applyNumberFormat="1" applyFont="1" applyFill="1" applyBorder="1" applyAlignment="1">
      <alignment horizontal="right"/>
    </xf>
    <xf numFmtId="166" fontId="12" fillId="0" borderId="11" xfId="9" applyNumberFormat="1" applyFont="1" applyFill="1" applyBorder="1" applyAlignment="1">
      <alignment horizontal="right"/>
    </xf>
    <xf numFmtId="0" fontId="16" fillId="0" borderId="20" xfId="0" applyFont="1" applyBorder="1" applyAlignment="1">
      <alignment horizontal="right" vertical="center"/>
    </xf>
    <xf numFmtId="1" fontId="12" fillId="0" borderId="22" xfId="0" applyNumberFormat="1" applyFont="1" applyBorder="1" applyAlignment="1">
      <alignment horizontal="center" vertical="top"/>
    </xf>
    <xf numFmtId="0" fontId="12" fillId="0" borderId="3" xfId="0" applyFont="1" applyBorder="1" applyAlignment="1">
      <alignment horizontal="justify" vertical="top" wrapText="1"/>
    </xf>
    <xf numFmtId="166" fontId="12" fillId="0" borderId="3" xfId="0" applyNumberFormat="1" applyFont="1" applyBorder="1" applyAlignment="1">
      <alignment horizontal="center"/>
    </xf>
    <xf numFmtId="3" fontId="12" fillId="0" borderId="3" xfId="0" applyNumberFormat="1" applyFont="1" applyBorder="1" applyAlignment="1">
      <alignment horizontal="center"/>
    </xf>
    <xf numFmtId="166" fontId="12" fillId="0" borderId="1" xfId="0" applyNumberFormat="1" applyFont="1" applyBorder="1" applyAlignment="1">
      <alignment horizontal="center"/>
    </xf>
    <xf numFmtId="3" fontId="12" fillId="0" borderId="1" xfId="0" applyNumberFormat="1" applyFont="1" applyBorder="1" applyAlignment="1">
      <alignment horizontal="center"/>
    </xf>
    <xf numFmtId="166" fontId="12" fillId="0" borderId="1" xfId="9" applyNumberFormat="1" applyFont="1" applyFill="1" applyBorder="1" applyAlignment="1">
      <alignment horizontal="right"/>
    </xf>
    <xf numFmtId="166" fontId="12" fillId="0" borderId="6" xfId="0" applyNumberFormat="1" applyFont="1" applyBorder="1"/>
    <xf numFmtId="166" fontId="12" fillId="0" borderId="9" xfId="0" applyNumberFormat="1" applyFont="1" applyBorder="1"/>
    <xf numFmtId="0" fontId="12" fillId="0" borderId="2" xfId="0" applyFont="1" applyBorder="1" applyAlignment="1">
      <alignment horizontal="justify" vertical="center" wrapText="1"/>
    </xf>
    <xf numFmtId="0" fontId="12" fillId="0" borderId="72" xfId="0" applyFont="1" applyBorder="1" applyAlignment="1">
      <alignment horizontal="center" vertical="top"/>
    </xf>
    <xf numFmtId="0" fontId="16" fillId="0" borderId="73" xfId="0" applyFont="1" applyBorder="1" applyAlignment="1">
      <alignment horizontal="right" vertical="top"/>
    </xf>
    <xf numFmtId="0" fontId="12" fillId="0" borderId="75" xfId="0" applyFont="1" applyBorder="1" applyAlignment="1">
      <alignment horizontal="justify" vertical="center" wrapText="1"/>
    </xf>
    <xf numFmtId="166" fontId="12" fillId="0" borderId="75" xfId="0" applyNumberFormat="1" applyFont="1" applyBorder="1" applyAlignment="1">
      <alignment horizontal="center"/>
    </xf>
    <xf numFmtId="3" fontId="12" fillId="0" borderId="75" xfId="0" applyNumberFormat="1" applyFont="1" applyBorder="1" applyAlignment="1">
      <alignment horizontal="center"/>
    </xf>
    <xf numFmtId="166" fontId="12" fillId="0" borderId="75" xfId="9" applyNumberFormat="1" applyFont="1" applyFill="1" applyBorder="1" applyAlignment="1">
      <alignment horizontal="right"/>
    </xf>
    <xf numFmtId="166" fontId="12" fillId="0" borderId="100" xfId="9" applyNumberFormat="1" applyFont="1" applyFill="1" applyBorder="1" applyAlignment="1">
      <alignment horizontal="right"/>
    </xf>
    <xf numFmtId="166" fontId="12" fillId="0" borderId="80" xfId="9" applyNumberFormat="1" applyFont="1" applyFill="1" applyBorder="1" applyAlignment="1">
      <alignment horizontal="right"/>
    </xf>
    <xf numFmtId="1" fontId="12" fillId="0" borderId="20" xfId="0" applyNumberFormat="1" applyFont="1" applyBorder="1" applyAlignment="1">
      <alignment horizontal="center" vertical="center"/>
    </xf>
    <xf numFmtId="0" fontId="11" fillId="0" borderId="1" xfId="0" applyFont="1" applyBorder="1" applyAlignment="1">
      <alignment horizontal="justify" vertical="center" wrapText="1"/>
    </xf>
    <xf numFmtId="166" fontId="12" fillId="0" borderId="1" xfId="0" applyNumberFormat="1" applyFont="1" applyBorder="1" applyAlignment="1">
      <alignment horizontal="center" vertical="center"/>
    </xf>
    <xf numFmtId="166" fontId="12" fillId="0" borderId="1" xfId="9" applyNumberFormat="1" applyFont="1" applyFill="1" applyBorder="1" applyAlignment="1">
      <alignment horizontal="right" vertical="center"/>
    </xf>
    <xf numFmtId="166" fontId="12" fillId="0" borderId="6" xfId="9" applyNumberFormat="1" applyFont="1" applyFill="1" applyBorder="1" applyAlignment="1">
      <alignment horizontal="right"/>
    </xf>
    <xf numFmtId="166" fontId="12" fillId="0" borderId="9" xfId="9" applyNumberFormat="1" applyFont="1" applyFill="1" applyBorder="1" applyAlignment="1">
      <alignment horizontal="right"/>
    </xf>
    <xf numFmtId="0" fontId="10" fillId="3" borderId="0" xfId="0" applyFont="1" applyFill="1" applyAlignment="1">
      <alignment vertical="center"/>
    </xf>
    <xf numFmtId="1" fontId="12" fillId="0" borderId="22" xfId="0" applyNumberFormat="1" applyFont="1" applyBorder="1" applyAlignment="1">
      <alignment horizontal="center"/>
    </xf>
    <xf numFmtId="166" fontId="12" fillId="0" borderId="6" xfId="0" applyNumberFormat="1" applyFont="1" applyBorder="1" applyAlignment="1">
      <alignment horizontal="right"/>
    </xf>
    <xf numFmtId="166" fontId="12" fillId="0" borderId="9" xfId="0" applyNumberFormat="1" applyFont="1" applyBorder="1" applyAlignment="1">
      <alignment horizontal="right"/>
    </xf>
    <xf numFmtId="0" fontId="12" fillId="0" borderId="2" xfId="0" applyFont="1" applyBorder="1" applyAlignment="1">
      <alignment horizontal="left" wrapText="1"/>
    </xf>
    <xf numFmtId="0" fontId="12" fillId="0" borderId="20" xfId="0" applyFont="1" applyBorder="1" applyAlignment="1">
      <alignment horizontal="center" vertical="center"/>
    </xf>
    <xf numFmtId="0" fontId="12" fillId="0" borderId="3" xfId="0" applyFont="1" applyBorder="1" applyAlignment="1">
      <alignment horizontal="justify" vertical="center" wrapText="1"/>
    </xf>
    <xf numFmtId="0" fontId="15" fillId="0" borderId="30" xfId="0" applyFont="1" applyBorder="1" applyAlignment="1">
      <alignment horizontal="right" vertical="center"/>
    </xf>
    <xf numFmtId="0" fontId="15" fillId="0" borderId="25" xfId="0" applyFont="1" applyBorder="1" applyAlignment="1">
      <alignment horizontal="center" vertical="center"/>
    </xf>
    <xf numFmtId="0" fontId="15" fillId="0" borderId="19" xfId="0" applyFont="1" applyBorder="1" applyAlignment="1">
      <alignment horizontal="center" vertical="center"/>
    </xf>
    <xf numFmtId="166" fontId="15" fillId="0" borderId="25" xfId="0" applyNumberFormat="1" applyFont="1" applyBorder="1" applyAlignment="1">
      <alignment vertical="center"/>
    </xf>
    <xf numFmtId="166" fontId="15" fillId="0" borderId="18" xfId="0" applyNumberFormat="1" applyFont="1" applyBorder="1" applyAlignment="1">
      <alignment vertical="center"/>
    </xf>
    <xf numFmtId="166" fontId="12" fillId="0" borderId="0" xfId="14" applyNumberFormat="1" applyFont="1" applyAlignment="1">
      <alignment vertical="center"/>
    </xf>
    <xf numFmtId="166" fontId="10" fillId="0" borderId="0" xfId="14" applyNumberFormat="1" applyFont="1" applyAlignment="1">
      <alignment vertical="center"/>
    </xf>
    <xf numFmtId="166" fontId="11" fillId="0" borderId="0" xfId="14" applyNumberFormat="1" applyFont="1" applyAlignment="1">
      <alignment vertical="center"/>
    </xf>
    <xf numFmtId="166" fontId="12" fillId="0" borderId="0" xfId="14" applyNumberFormat="1" applyFont="1" applyBorder="1"/>
    <xf numFmtId="166" fontId="12" fillId="0" borderId="0" xfId="14" applyNumberFormat="1" applyFont="1" applyBorder="1" applyAlignment="1">
      <alignment horizontal="left" vertical="top"/>
    </xf>
    <xf numFmtId="166" fontId="12" fillId="0" borderId="0" xfId="14" applyNumberFormat="1" applyFont="1" applyBorder="1" applyAlignment="1">
      <alignment vertical="center"/>
    </xf>
    <xf numFmtId="166" fontId="12" fillId="0" borderId="0" xfId="14" applyNumberFormat="1" applyFont="1"/>
    <xf numFmtId="166" fontId="12" fillId="0" borderId="0" xfId="14" applyNumberFormat="1" applyFont="1" applyAlignment="1">
      <alignment vertical="top"/>
    </xf>
    <xf numFmtId="166" fontId="10" fillId="0" borderId="0" xfId="14" applyNumberFormat="1" applyFont="1"/>
    <xf numFmtId="166" fontId="10" fillId="3" borderId="0" xfId="14" applyNumberFormat="1" applyFont="1" applyFill="1" applyBorder="1"/>
    <xf numFmtId="166" fontId="10" fillId="3" borderId="0" xfId="14" applyNumberFormat="1" applyFont="1" applyFill="1" applyBorder="1" applyAlignment="1">
      <alignment vertical="center"/>
    </xf>
    <xf numFmtId="166" fontId="10" fillId="3" borderId="0" xfId="14" applyNumberFormat="1" applyFont="1" applyFill="1" applyBorder="1" applyAlignment="1"/>
    <xf numFmtId="0" fontId="19" fillId="2" borderId="84" xfId="15" applyFont="1" applyFill="1" applyBorder="1" applyAlignment="1">
      <alignment horizontal="right" vertical="center"/>
    </xf>
    <xf numFmtId="0" fontId="19" fillId="2" borderId="85" xfId="15" applyFont="1" applyFill="1" applyBorder="1" applyAlignment="1">
      <alignment horizontal="right" vertical="center"/>
    </xf>
    <xf numFmtId="0" fontId="18" fillId="0" borderId="0" xfId="15" applyFont="1" applyAlignment="1">
      <alignment horizontal="center" vertical="center"/>
    </xf>
    <xf numFmtId="0" fontId="20" fillId="0" borderId="0" xfId="15" applyFont="1" applyAlignment="1">
      <alignment horizontal="center" vertical="center"/>
    </xf>
    <xf numFmtId="0" fontId="19" fillId="0" borderId="0" xfId="15" applyFont="1" applyAlignment="1">
      <alignment horizontal="center" vertical="center" wrapText="1"/>
    </xf>
    <xf numFmtId="0" fontId="21" fillId="0" borderId="0" xfId="8" applyFont="1" applyAlignment="1">
      <alignment horizontal="center" vertical="center"/>
    </xf>
    <xf numFmtId="0" fontId="19" fillId="2" borderId="54" xfId="8" applyFont="1" applyFill="1" applyBorder="1" applyAlignment="1">
      <alignment horizontal="center" vertical="center"/>
    </xf>
    <xf numFmtId="0" fontId="19" fillId="0" borderId="82" xfId="15" applyFont="1" applyBorder="1" applyAlignment="1">
      <alignment horizontal="center" vertical="center"/>
    </xf>
    <xf numFmtId="0" fontId="19" fillId="0" borderId="83" xfId="15" applyFont="1" applyBorder="1" applyAlignment="1">
      <alignment horizontal="center" vertical="center"/>
    </xf>
    <xf numFmtId="0" fontId="19" fillId="0" borderId="82" xfId="15" applyFont="1" applyBorder="1" applyAlignment="1">
      <alignment horizontal="left" vertical="center"/>
    </xf>
    <xf numFmtId="0" fontId="19" fillId="0" borderId="83" xfId="15" applyFont="1" applyBorder="1" applyAlignment="1">
      <alignment horizontal="left" vertical="center"/>
    </xf>
    <xf numFmtId="0" fontId="19" fillId="0" borderId="81" xfId="15" applyFont="1" applyBorder="1" applyAlignment="1">
      <alignment horizontal="left" vertical="center"/>
    </xf>
    <xf numFmtId="3" fontId="11" fillId="0" borderId="54" xfId="3" applyNumberFormat="1" applyFont="1" applyBorder="1" applyAlignment="1">
      <alignment horizontal="center" vertical="center"/>
    </xf>
    <xf numFmtId="3" fontId="11" fillId="0" borderId="34" xfId="3" applyNumberFormat="1" applyFont="1" applyBorder="1" applyAlignment="1">
      <alignment horizontal="center" vertical="center"/>
    </xf>
    <xf numFmtId="3" fontId="11" fillId="0" borderId="35" xfId="3" applyNumberFormat="1" applyFont="1" applyBorder="1" applyAlignment="1">
      <alignment horizontal="center" vertical="center"/>
    </xf>
    <xf numFmtId="3" fontId="11" fillId="0" borderId="48" xfId="3" applyNumberFormat="1" applyFont="1" applyBorder="1" applyAlignment="1">
      <alignment horizontal="center" vertical="center"/>
    </xf>
    <xf numFmtId="0" fontId="12" fillId="0" borderId="0" xfId="3" applyFont="1" applyAlignment="1">
      <alignment horizontal="left" vertical="top" wrapText="1"/>
    </xf>
    <xf numFmtId="164" fontId="11" fillId="0" borderId="21" xfId="3" applyNumberFormat="1" applyFont="1" applyBorder="1" applyAlignment="1">
      <alignment horizontal="center" vertical="center"/>
    </xf>
    <xf numFmtId="164" fontId="11" fillId="0" borderId="17" xfId="3" applyNumberFormat="1" applyFont="1" applyBorder="1" applyAlignment="1">
      <alignment horizontal="center" vertical="center"/>
    </xf>
    <xf numFmtId="0" fontId="12" fillId="0" borderId="16" xfId="0" applyFont="1" applyBorder="1" applyAlignment="1">
      <alignment horizontal="center" vertical="top"/>
    </xf>
    <xf numFmtId="0" fontId="12" fillId="0" borderId="96" xfId="0" applyFont="1" applyBorder="1" applyAlignment="1">
      <alignment horizontal="center" vertical="top"/>
    </xf>
  </cellXfs>
  <cellStyles count="16">
    <cellStyle name="Comma" xfId="14" builtinId="3"/>
    <cellStyle name="Comma 2" xfId="1" xr:uid="{00000000-0005-0000-0000-000000000000}"/>
    <cellStyle name="Comma 2 2" xfId="9" xr:uid="{00000000-0005-0000-0000-000001000000}"/>
    <cellStyle name="Comma 3" xfId="2" xr:uid="{00000000-0005-0000-0000-000002000000}"/>
    <cellStyle name="Comma 4" xfId="11" xr:uid="{00000000-0005-0000-0000-000003000000}"/>
    <cellStyle name="Normal" xfId="0" builtinId="0"/>
    <cellStyle name="Normal 2" xfId="3" xr:uid="{00000000-0005-0000-0000-000005000000}"/>
    <cellStyle name="Normal 2 2" xfId="6" xr:uid="{00000000-0005-0000-0000-000006000000}"/>
    <cellStyle name="Normal 2 3" xfId="8" xr:uid="{00000000-0005-0000-0000-000007000000}"/>
    <cellStyle name="Normal 3" xfId="4" xr:uid="{00000000-0005-0000-0000-000008000000}"/>
    <cellStyle name="Normal 4" xfId="7" xr:uid="{00000000-0005-0000-0000-000009000000}"/>
    <cellStyle name="Normal 5" xfId="12" xr:uid="{00000000-0005-0000-0000-00000A000000}"/>
    <cellStyle name="Normal_front page" xfId="15" xr:uid="{EF258954-B4D2-4EF8-A802-05A81ED34AB2}"/>
    <cellStyle name="Percent" xfId="10" builtinId="5"/>
    <cellStyle name="Percent 2" xfId="5" xr:uid="{00000000-0005-0000-0000-00000C000000}"/>
    <cellStyle name="Percent 3" xfId="13" xr:uid="{00000000-0005-0000-0000-00000D000000}"/>
  </cellStyles>
  <dxfs count="0"/>
  <tableStyles count="0" defaultTableStyle="TableStyleMedium9"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Project-doc-2\Project-doc-2\PROJECT-DOC\Sindh%20Secretariat\BOQ%20&amp;%20Estimate\2013-12-10%20BOQ%20&amp;%20Estim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UMMARY"/>
      <sheetName val="SUMMARY 1"/>
      <sheetName val="ACMV SUMMARY"/>
      <sheetName val="BOQ - EST"/>
      <sheetName val="Sheet4"/>
    </sheetNames>
    <sheetDataSet>
      <sheetData sheetId="0" refreshError="1"/>
      <sheetData sheetId="1">
        <row r="4">
          <cell r="G4" t="str">
            <v>BOQ # SS/…./2013/001</v>
          </cell>
        </row>
      </sheetData>
      <sheetData sheetId="2" refreshError="1"/>
      <sheetData sheetId="3"/>
      <sheetData sheetId="4">
        <row r="3">
          <cell r="G3" t="str">
            <v>FLOOR</v>
          </cell>
        </row>
        <row r="4">
          <cell r="G4" t="str">
            <v>BASEMENT-1,</v>
          </cell>
        </row>
        <row r="5">
          <cell r="G5" t="str">
            <v>GROUND FLOOR,</v>
          </cell>
        </row>
        <row r="6">
          <cell r="G6" t="str">
            <v>FIRST FLOOR,</v>
          </cell>
        </row>
        <row r="7">
          <cell r="G7" t="str">
            <v>SECOND FLOOR,</v>
          </cell>
        </row>
        <row r="8">
          <cell r="G8" t="str">
            <v>RISER,</v>
          </cell>
        </row>
        <row r="9">
          <cell r="G9" t="str">
            <v>PLANT ROOM</v>
          </cell>
        </row>
        <row r="10">
          <cell r="G10" t="str">
            <v>COMPLETE WORK,</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F6A87-0299-43B3-BD32-1871B856B448}">
  <dimension ref="A1:I22"/>
  <sheetViews>
    <sheetView tabSelected="1" workbookViewId="0">
      <selection activeCell="F19" sqref="F19"/>
    </sheetView>
  </sheetViews>
  <sheetFormatPr defaultRowHeight="14.25" x14ac:dyDescent="0.2"/>
  <cols>
    <col min="1" max="1" width="9.25" customWidth="1"/>
    <col min="2" max="2" width="33.875" customWidth="1"/>
    <col min="3" max="3" width="5.625" customWidth="1"/>
    <col min="4" max="4" width="6.25" customWidth="1"/>
    <col min="5" max="5" width="20.375" customWidth="1"/>
    <col min="6" max="6" width="12.5" bestFit="1" customWidth="1"/>
    <col min="7" max="7" width="13.75" bestFit="1" customWidth="1"/>
    <col min="9" max="9" width="13.75" bestFit="1" customWidth="1"/>
  </cols>
  <sheetData>
    <row r="1" spans="1:9" x14ac:dyDescent="0.2">
      <c r="E1" s="222">
        <v>44950</v>
      </c>
    </row>
    <row r="2" spans="1:9" x14ac:dyDescent="0.2">
      <c r="E2" s="222"/>
    </row>
    <row r="3" spans="1:9" x14ac:dyDescent="0.2">
      <c r="E3" s="222"/>
    </row>
    <row r="4" spans="1:9" ht="18" x14ac:dyDescent="0.2">
      <c r="A4" s="464" t="s">
        <v>97</v>
      </c>
      <c r="B4" s="464"/>
      <c r="C4" s="464"/>
      <c r="D4" s="464"/>
      <c r="E4" s="464"/>
      <c r="F4" s="205"/>
      <c r="G4" s="205"/>
      <c r="H4" s="205"/>
    </row>
    <row r="5" spans="1:9" ht="18" x14ac:dyDescent="0.2">
      <c r="A5" s="206"/>
      <c r="B5" s="206"/>
      <c r="C5" s="206"/>
      <c r="D5" s="206"/>
      <c r="E5" s="206"/>
      <c r="F5" s="205"/>
      <c r="G5" s="205"/>
      <c r="H5" s="205"/>
    </row>
    <row r="6" spans="1:9" ht="15.75" x14ac:dyDescent="0.2">
      <c r="A6" s="465" t="s">
        <v>98</v>
      </c>
      <c r="B6" s="465"/>
      <c r="C6" s="465"/>
      <c r="D6" s="465"/>
      <c r="E6" s="465"/>
      <c r="F6" s="205"/>
      <c r="G6" s="205"/>
      <c r="H6" s="205"/>
    </row>
    <row r="7" spans="1:9" ht="15.75" x14ac:dyDescent="0.2">
      <c r="A7" s="466"/>
      <c r="B7" s="466"/>
      <c r="C7" s="466"/>
      <c r="D7" s="466"/>
      <c r="E7" s="466"/>
    </row>
    <row r="8" spans="1:9" ht="15.75" x14ac:dyDescent="0.2">
      <c r="A8" s="467" t="s">
        <v>90</v>
      </c>
      <c r="B8" s="467"/>
      <c r="C8" s="467"/>
      <c r="D8" s="467"/>
      <c r="E8" s="467"/>
    </row>
    <row r="9" spans="1:9" ht="15.75" thickBot="1" x14ac:dyDescent="0.25">
      <c r="A9" s="207"/>
      <c r="B9" s="208"/>
      <c r="C9" s="209"/>
      <c r="D9" s="209"/>
      <c r="E9" s="209"/>
    </row>
    <row r="10" spans="1:9" ht="32.25" thickBot="1" x14ac:dyDescent="0.25">
      <c r="A10" s="210" t="s">
        <v>91</v>
      </c>
      <c r="B10" s="468" t="s">
        <v>0</v>
      </c>
      <c r="C10" s="468"/>
      <c r="D10" s="211"/>
      <c r="E10" s="212" t="s">
        <v>92</v>
      </c>
    </row>
    <row r="11" spans="1:9" ht="15.75" x14ac:dyDescent="0.2">
      <c r="A11" s="213"/>
      <c r="B11" s="469"/>
      <c r="C11" s="470"/>
      <c r="D11" s="213"/>
      <c r="E11" s="214"/>
    </row>
    <row r="12" spans="1:9" ht="15.75" x14ac:dyDescent="0.2">
      <c r="A12" s="213">
        <v>1</v>
      </c>
      <c r="B12" s="471" t="s">
        <v>93</v>
      </c>
      <c r="C12" s="472"/>
      <c r="D12" s="213" t="s">
        <v>94</v>
      </c>
      <c r="E12" s="214">
        <f>HVAC!J77</f>
        <v>26598580.600000001</v>
      </c>
    </row>
    <row r="13" spans="1:9" ht="15.75" x14ac:dyDescent="0.2">
      <c r="A13" s="213"/>
      <c r="B13" s="471"/>
      <c r="C13" s="472"/>
      <c r="D13" s="213"/>
      <c r="E13" s="214"/>
    </row>
    <row r="14" spans="1:9" ht="15.75" x14ac:dyDescent="0.2">
      <c r="A14" s="213">
        <v>2</v>
      </c>
      <c r="B14" s="215" t="s">
        <v>99</v>
      </c>
      <c r="C14" s="216"/>
      <c r="D14" s="213" t="s">
        <v>94</v>
      </c>
      <c r="E14" s="214">
        <f>Plumbing!J104</f>
        <v>8627782.4000000004</v>
      </c>
    </row>
    <row r="15" spans="1:9" ht="15.75" x14ac:dyDescent="0.2">
      <c r="A15" s="213"/>
      <c r="B15" s="469"/>
      <c r="C15" s="470"/>
      <c r="D15" s="213"/>
      <c r="E15" s="217"/>
    </row>
    <row r="16" spans="1:9" ht="15.75" x14ac:dyDescent="0.2">
      <c r="A16" s="213">
        <v>3</v>
      </c>
      <c r="B16" s="471" t="s">
        <v>95</v>
      </c>
      <c r="C16" s="472"/>
      <c r="D16" s="213" t="s">
        <v>94</v>
      </c>
      <c r="E16" s="217">
        <f>Fire!J37</f>
        <v>5250646</v>
      </c>
      <c r="I16" s="220"/>
    </row>
    <row r="17" spans="1:7" ht="16.5" thickBot="1" x14ac:dyDescent="0.25">
      <c r="A17" s="213"/>
      <c r="B17" s="473"/>
      <c r="C17" s="473"/>
      <c r="D17" s="213"/>
      <c r="E17" s="214"/>
    </row>
    <row r="18" spans="1:7" ht="23.25" customHeight="1" thickBot="1" x14ac:dyDescent="0.25">
      <c r="A18" s="218"/>
      <c r="B18" s="462" t="s">
        <v>96</v>
      </c>
      <c r="C18" s="463"/>
      <c r="D18" s="219"/>
      <c r="E18" s="221">
        <f>E16+E14+E12</f>
        <v>40477009</v>
      </c>
    </row>
    <row r="19" spans="1:7" x14ac:dyDescent="0.2">
      <c r="E19" s="220"/>
    </row>
    <row r="20" spans="1:7" x14ac:dyDescent="0.2">
      <c r="E20" s="220"/>
      <c r="G20" s="220"/>
    </row>
    <row r="21" spans="1:7" x14ac:dyDescent="0.2">
      <c r="E21" s="220"/>
    </row>
    <row r="22" spans="1:7" x14ac:dyDescent="0.2">
      <c r="G22" s="392"/>
    </row>
  </sheetData>
  <mergeCells count="12">
    <mergeCell ref="B18:C18"/>
    <mergeCell ref="A4:E4"/>
    <mergeCell ref="A6:E6"/>
    <mergeCell ref="A7:E7"/>
    <mergeCell ref="A8:E8"/>
    <mergeCell ref="B10:C10"/>
    <mergeCell ref="B11:C11"/>
    <mergeCell ref="B12:C12"/>
    <mergeCell ref="B13:C13"/>
    <mergeCell ref="B15:C15"/>
    <mergeCell ref="B16:C16"/>
    <mergeCell ref="B17:C1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4"/>
  <sheetViews>
    <sheetView showGridLines="0" tabSelected="1" view="pageBreakPreview" zoomScale="110" zoomScaleNormal="100" zoomScaleSheetLayoutView="110" workbookViewId="0">
      <pane ySplit="10" topLeftCell="A11" activePane="bottomLeft" state="frozen"/>
      <selection activeCell="F19" sqref="F19"/>
      <selection pane="bottomLeft" activeCell="F19" sqref="F19"/>
    </sheetView>
  </sheetViews>
  <sheetFormatPr defaultColWidth="9" defaultRowHeight="15" x14ac:dyDescent="0.25"/>
  <cols>
    <col min="1" max="1" width="4.625" style="181" customWidth="1"/>
    <col min="2" max="2" width="4.625" style="182" customWidth="1"/>
    <col min="3" max="3" width="46.125" style="183" customWidth="1"/>
    <col min="4" max="4" width="6.375" style="181" customWidth="1"/>
    <col min="5" max="5" width="7.875" style="184" customWidth="1"/>
    <col min="6" max="6" width="10.625" style="185" customWidth="1"/>
    <col min="7" max="7" width="12.625" style="185" customWidth="1"/>
    <col min="8" max="8" width="10.625" style="185" customWidth="1"/>
    <col min="9" max="9" width="12.625" style="185" customWidth="1"/>
    <col min="10" max="10" width="15.625" style="185" customWidth="1"/>
    <col min="11" max="16384" width="9" style="183"/>
  </cols>
  <sheetData>
    <row r="1" spans="1:10" s="7" customFormat="1" ht="18" customHeight="1" x14ac:dyDescent="0.2">
      <c r="A1" s="1" t="s">
        <v>83</v>
      </c>
      <c r="B1" s="1"/>
      <c r="C1" s="2"/>
      <c r="D1" s="3"/>
      <c r="E1" s="4"/>
      <c r="F1" s="5"/>
      <c r="G1" s="5"/>
      <c r="H1" s="5"/>
      <c r="I1" s="5"/>
      <c r="J1" s="6"/>
    </row>
    <row r="2" spans="1:10" s="7" customFormat="1" ht="18" customHeight="1" x14ac:dyDescent="0.2">
      <c r="A2" s="8" t="s">
        <v>43</v>
      </c>
      <c r="B2" s="8"/>
      <c r="C2" s="2"/>
      <c r="D2" s="3"/>
      <c r="E2" s="4"/>
      <c r="F2" s="5"/>
      <c r="G2" s="9"/>
      <c r="H2" s="10"/>
      <c r="I2" s="5"/>
      <c r="J2" s="11"/>
    </row>
    <row r="3" spans="1:10" s="10" customFormat="1" ht="7.5" customHeight="1" x14ac:dyDescent="0.2">
      <c r="A3" s="8"/>
      <c r="B3" s="8"/>
      <c r="C3" s="2"/>
      <c r="D3" s="3"/>
      <c r="E3" s="4"/>
      <c r="F3" s="5"/>
      <c r="G3" s="5"/>
      <c r="H3" s="5"/>
      <c r="I3" s="5"/>
      <c r="J3" s="5"/>
    </row>
    <row r="4" spans="1:10" s="10" customFormat="1" ht="18" customHeight="1" x14ac:dyDescent="0.2">
      <c r="A4" s="1" t="s">
        <v>49</v>
      </c>
      <c r="B4" s="8"/>
      <c r="D4" s="3"/>
      <c r="E4" s="4"/>
      <c r="F4" s="5"/>
      <c r="G4" s="5"/>
      <c r="H4" s="5"/>
      <c r="J4" s="12" t="s">
        <v>81</v>
      </c>
    </row>
    <row r="5" spans="1:10" s="10" customFormat="1" ht="17.25" customHeight="1" x14ac:dyDescent="0.2">
      <c r="A5" s="8" t="s">
        <v>50</v>
      </c>
      <c r="B5" s="8"/>
      <c r="D5" s="3"/>
      <c r="E5" s="4"/>
      <c r="F5" s="5"/>
      <c r="G5" s="5"/>
      <c r="H5" s="5"/>
      <c r="J5" s="12" t="s">
        <v>82</v>
      </c>
    </row>
    <row r="6" spans="1:10" s="10" customFormat="1" ht="12" customHeight="1" thickBot="1" x14ac:dyDescent="0.3">
      <c r="A6" s="8"/>
      <c r="B6" s="8"/>
      <c r="D6" s="3"/>
      <c r="E6" s="4"/>
      <c r="F6" s="5"/>
      <c r="G6" s="5"/>
      <c r="H6" s="5"/>
      <c r="I6" s="13"/>
      <c r="J6" s="13"/>
    </row>
    <row r="7" spans="1:10" s="10" customFormat="1" ht="18" hidden="1" customHeight="1" thickBot="1" x14ac:dyDescent="0.3">
      <c r="A7" s="8"/>
      <c r="B7" s="8"/>
      <c r="D7" s="3"/>
      <c r="E7" s="4"/>
      <c r="F7" s="5"/>
      <c r="G7" s="5"/>
      <c r="H7" s="5"/>
      <c r="I7" s="5"/>
      <c r="J7" s="13"/>
    </row>
    <row r="8" spans="1:10" s="7" customFormat="1" ht="18" hidden="1" customHeight="1" thickBot="1" x14ac:dyDescent="0.25">
      <c r="A8" s="14"/>
      <c r="B8" s="14"/>
      <c r="D8" s="15"/>
      <c r="E8" s="16"/>
      <c r="F8" s="474" t="s">
        <v>48</v>
      </c>
      <c r="G8" s="474"/>
      <c r="H8" s="474"/>
      <c r="I8" s="474"/>
      <c r="J8" s="474"/>
    </row>
    <row r="9" spans="1:10" s="7" customFormat="1" ht="18" customHeight="1" thickBot="1" x14ac:dyDescent="0.25">
      <c r="A9" s="14"/>
      <c r="B9" s="14"/>
      <c r="C9" s="17"/>
      <c r="D9" s="18"/>
      <c r="E9" s="19"/>
      <c r="F9" s="475" t="s">
        <v>6</v>
      </c>
      <c r="G9" s="476"/>
      <c r="H9" s="477" t="s">
        <v>7</v>
      </c>
      <c r="I9" s="476"/>
      <c r="J9" s="20" t="s">
        <v>8</v>
      </c>
    </row>
    <row r="10" spans="1:10" s="27" customFormat="1" ht="18" customHeight="1" thickBot="1" x14ac:dyDescent="0.25">
      <c r="A10" s="479" t="s">
        <v>80</v>
      </c>
      <c r="B10" s="480"/>
      <c r="C10" s="21" t="s">
        <v>0</v>
      </c>
      <c r="D10" s="21" t="s">
        <v>1</v>
      </c>
      <c r="E10" s="22" t="s">
        <v>2</v>
      </c>
      <c r="F10" s="23" t="s">
        <v>3</v>
      </c>
      <c r="G10" s="24" t="s">
        <v>11</v>
      </c>
      <c r="H10" s="25" t="s">
        <v>3</v>
      </c>
      <c r="I10" s="24" t="s">
        <v>11</v>
      </c>
      <c r="J10" s="26" t="s">
        <v>11</v>
      </c>
    </row>
    <row r="11" spans="1:10" s="37" customFormat="1" ht="8.25" customHeight="1" thickTop="1" x14ac:dyDescent="0.2">
      <c r="A11" s="28"/>
      <c r="B11" s="29"/>
      <c r="C11" s="30"/>
      <c r="D11" s="30"/>
      <c r="E11" s="31"/>
      <c r="F11" s="32"/>
      <c r="G11" s="33"/>
      <c r="H11" s="34"/>
      <c r="I11" s="35"/>
      <c r="J11" s="36"/>
    </row>
    <row r="12" spans="1:10" s="47" customFormat="1" ht="25.5" x14ac:dyDescent="0.2">
      <c r="A12" s="38"/>
      <c r="B12" s="39"/>
      <c r="C12" s="40" t="s">
        <v>44</v>
      </c>
      <c r="D12" s="41"/>
      <c r="E12" s="42"/>
      <c r="F12" s="43"/>
      <c r="G12" s="44"/>
      <c r="H12" s="45"/>
      <c r="I12" s="44"/>
      <c r="J12" s="46"/>
    </row>
    <row r="13" spans="1:10" s="47" customFormat="1" ht="127.5" x14ac:dyDescent="0.2">
      <c r="A13" s="48">
        <v>1</v>
      </c>
      <c r="B13" s="49"/>
      <c r="C13" s="50" t="s">
        <v>84</v>
      </c>
      <c r="D13" s="41"/>
      <c r="E13" s="42"/>
      <c r="F13" s="51"/>
      <c r="G13" s="52"/>
      <c r="H13" s="53"/>
      <c r="I13" s="52"/>
      <c r="J13" s="46"/>
    </row>
    <row r="14" spans="1:10" s="7" customFormat="1" ht="25.5" x14ac:dyDescent="0.2">
      <c r="A14" s="54"/>
      <c r="B14" s="55">
        <f>A13+0.1</f>
        <v>1.1000000000000001</v>
      </c>
      <c r="C14" s="56" t="s">
        <v>70</v>
      </c>
      <c r="D14" s="57" t="s">
        <v>10</v>
      </c>
      <c r="E14" s="58">
        <v>0</v>
      </c>
      <c r="F14" s="186"/>
      <c r="G14" s="187">
        <f>F14*E14</f>
        <v>0</v>
      </c>
      <c r="H14" s="188"/>
      <c r="I14" s="187">
        <f>H14*E14</f>
        <v>0</v>
      </c>
      <c r="J14" s="189">
        <f>I14+G14</f>
        <v>0</v>
      </c>
    </row>
    <row r="15" spans="1:10" s="7" customFormat="1" ht="25.5" x14ac:dyDescent="0.2">
      <c r="A15" s="54"/>
      <c r="B15" s="55">
        <f t="shared" ref="B15" si="0">B14+0.1</f>
        <v>1.2000000000000002</v>
      </c>
      <c r="C15" s="56" t="s">
        <v>71</v>
      </c>
      <c r="D15" s="59" t="s">
        <v>10</v>
      </c>
      <c r="E15" s="60">
        <v>0</v>
      </c>
      <c r="F15" s="186"/>
      <c r="G15" s="187">
        <f>F15*E15</f>
        <v>0</v>
      </c>
      <c r="H15" s="188"/>
      <c r="I15" s="187">
        <f>H15*E15</f>
        <v>0</v>
      </c>
      <c r="J15" s="189">
        <f>I15+G15</f>
        <v>0</v>
      </c>
    </row>
    <row r="16" spans="1:10" s="47" customFormat="1" ht="89.25" x14ac:dyDescent="0.2">
      <c r="A16" s="48">
        <f>A13+1</f>
        <v>2</v>
      </c>
      <c r="B16" s="49"/>
      <c r="C16" s="50" t="s">
        <v>85</v>
      </c>
      <c r="D16" s="41"/>
      <c r="E16" s="42"/>
      <c r="F16" s="51"/>
      <c r="G16" s="52"/>
      <c r="H16" s="53"/>
      <c r="I16" s="52"/>
      <c r="J16" s="46"/>
    </row>
    <row r="17" spans="1:14" s="7" customFormat="1" ht="24" customHeight="1" x14ac:dyDescent="0.2">
      <c r="A17" s="54"/>
      <c r="B17" s="61">
        <f>A16+0.1</f>
        <v>2.1</v>
      </c>
      <c r="C17" s="56" t="s">
        <v>62</v>
      </c>
      <c r="D17" s="57" t="s">
        <v>5</v>
      </c>
      <c r="E17" s="58">
        <v>2</v>
      </c>
      <c r="F17" s="186">
        <v>5900</v>
      </c>
      <c r="G17" s="187">
        <f t="shared" ref="G17:G24" si="1">F17*E17</f>
        <v>11800</v>
      </c>
      <c r="H17" s="188">
        <v>5900</v>
      </c>
      <c r="I17" s="187">
        <f t="shared" ref="I17:I24" si="2">H17*E17</f>
        <v>11800</v>
      </c>
      <c r="J17" s="189">
        <f t="shared" ref="J17:J24" si="3">I17+G17</f>
        <v>23600</v>
      </c>
      <c r="M17" s="450"/>
      <c r="N17" s="450"/>
    </row>
    <row r="18" spans="1:14" s="7" customFormat="1" ht="24" customHeight="1" x14ac:dyDescent="0.2">
      <c r="A18" s="54"/>
      <c r="B18" s="61">
        <f t="shared" ref="B18:B24" si="4">B17+0.1</f>
        <v>2.2000000000000002</v>
      </c>
      <c r="C18" s="56" t="s">
        <v>63</v>
      </c>
      <c r="D18" s="57" t="s">
        <v>5</v>
      </c>
      <c r="E18" s="60">
        <v>2</v>
      </c>
      <c r="F18" s="186">
        <v>5900</v>
      </c>
      <c r="G18" s="187">
        <f t="shared" si="1"/>
        <v>11800</v>
      </c>
      <c r="H18" s="188">
        <v>5900</v>
      </c>
      <c r="I18" s="187">
        <f t="shared" si="2"/>
        <v>11800</v>
      </c>
      <c r="J18" s="189">
        <f t="shared" si="3"/>
        <v>23600</v>
      </c>
      <c r="M18" s="450"/>
      <c r="N18" s="450"/>
    </row>
    <row r="19" spans="1:14" s="7" customFormat="1" ht="24" customHeight="1" x14ac:dyDescent="0.2">
      <c r="A19" s="54"/>
      <c r="B19" s="61">
        <f t="shared" si="4"/>
        <v>2.3000000000000003</v>
      </c>
      <c r="C19" s="62" t="s">
        <v>69</v>
      </c>
      <c r="D19" s="57" t="s">
        <v>12</v>
      </c>
      <c r="E19" s="60">
        <v>1</v>
      </c>
      <c r="F19" s="186">
        <v>8260</v>
      </c>
      <c r="G19" s="187">
        <f t="shared" si="1"/>
        <v>8260</v>
      </c>
      <c r="H19" s="188">
        <v>7080</v>
      </c>
      <c r="I19" s="187">
        <f t="shared" si="2"/>
        <v>7080</v>
      </c>
      <c r="J19" s="189">
        <f t="shared" si="3"/>
        <v>15340</v>
      </c>
      <c r="M19" s="450"/>
      <c r="N19" s="450"/>
    </row>
    <row r="20" spans="1:14" s="7" customFormat="1" ht="24" customHeight="1" x14ac:dyDescent="0.2">
      <c r="A20" s="54"/>
      <c r="B20" s="61">
        <f>B19+0.1</f>
        <v>2.4000000000000004</v>
      </c>
      <c r="C20" s="62" t="s">
        <v>64</v>
      </c>
      <c r="D20" s="57" t="s">
        <v>5</v>
      </c>
      <c r="E20" s="60">
        <v>2</v>
      </c>
      <c r="F20" s="186">
        <v>10620</v>
      </c>
      <c r="G20" s="187">
        <f t="shared" si="1"/>
        <v>21240</v>
      </c>
      <c r="H20" s="188">
        <v>9440</v>
      </c>
      <c r="I20" s="187">
        <f t="shared" si="2"/>
        <v>18880</v>
      </c>
      <c r="J20" s="189">
        <f t="shared" si="3"/>
        <v>40120</v>
      </c>
      <c r="M20" s="450"/>
      <c r="N20" s="450"/>
    </row>
    <row r="21" spans="1:14" s="7" customFormat="1" ht="24" customHeight="1" x14ac:dyDescent="0.2">
      <c r="A21" s="191"/>
      <c r="B21" s="192">
        <f t="shared" si="4"/>
        <v>2.5000000000000004</v>
      </c>
      <c r="C21" s="193" t="s">
        <v>65</v>
      </c>
      <c r="D21" s="194" t="s">
        <v>5</v>
      </c>
      <c r="E21" s="195">
        <v>13</v>
      </c>
      <c r="F21" s="196">
        <v>10030</v>
      </c>
      <c r="G21" s="197">
        <f t="shared" si="1"/>
        <v>130390</v>
      </c>
      <c r="H21" s="198">
        <v>5310</v>
      </c>
      <c r="I21" s="197">
        <f t="shared" si="2"/>
        <v>69030</v>
      </c>
      <c r="J21" s="199">
        <f t="shared" si="3"/>
        <v>199420</v>
      </c>
      <c r="M21" s="450"/>
      <c r="N21" s="450"/>
    </row>
    <row r="22" spans="1:14" s="7" customFormat="1" ht="24" customHeight="1" x14ac:dyDescent="0.2">
      <c r="A22" s="54"/>
      <c r="B22" s="61">
        <f t="shared" si="4"/>
        <v>2.6000000000000005</v>
      </c>
      <c r="C22" s="56" t="s">
        <v>66</v>
      </c>
      <c r="D22" s="57" t="s">
        <v>5</v>
      </c>
      <c r="E22" s="58">
        <v>7</v>
      </c>
      <c r="F22" s="186">
        <v>10030</v>
      </c>
      <c r="G22" s="187">
        <f t="shared" si="1"/>
        <v>70210</v>
      </c>
      <c r="H22" s="188">
        <v>7080</v>
      </c>
      <c r="I22" s="187">
        <f t="shared" si="2"/>
        <v>49560</v>
      </c>
      <c r="J22" s="189">
        <f t="shared" si="3"/>
        <v>119770</v>
      </c>
      <c r="M22" s="450"/>
      <c r="N22" s="450"/>
    </row>
    <row r="23" spans="1:14" s="7" customFormat="1" ht="24" customHeight="1" x14ac:dyDescent="0.2">
      <c r="A23" s="54"/>
      <c r="B23" s="61">
        <f t="shared" si="4"/>
        <v>2.7000000000000006</v>
      </c>
      <c r="C23" s="62" t="s">
        <v>67</v>
      </c>
      <c r="D23" s="57" t="s">
        <v>5</v>
      </c>
      <c r="E23" s="60">
        <v>5</v>
      </c>
      <c r="F23" s="186">
        <v>8850</v>
      </c>
      <c r="G23" s="187">
        <f t="shared" si="1"/>
        <v>44250</v>
      </c>
      <c r="H23" s="188">
        <v>7080</v>
      </c>
      <c r="I23" s="187">
        <f t="shared" si="2"/>
        <v>35400</v>
      </c>
      <c r="J23" s="189">
        <f t="shared" si="3"/>
        <v>79650</v>
      </c>
      <c r="M23" s="450"/>
      <c r="N23" s="450"/>
    </row>
    <row r="24" spans="1:14" s="7" customFormat="1" ht="24" customHeight="1" x14ac:dyDescent="0.2">
      <c r="A24" s="54"/>
      <c r="B24" s="61">
        <f t="shared" si="4"/>
        <v>2.8000000000000007</v>
      </c>
      <c r="C24" s="62" t="s">
        <v>68</v>
      </c>
      <c r="D24" s="57" t="s">
        <v>5</v>
      </c>
      <c r="E24" s="60">
        <v>12</v>
      </c>
      <c r="F24" s="186">
        <v>10030</v>
      </c>
      <c r="G24" s="187">
        <f t="shared" si="1"/>
        <v>120360</v>
      </c>
      <c r="H24" s="188">
        <v>7080</v>
      </c>
      <c r="I24" s="187">
        <f t="shared" si="2"/>
        <v>84960</v>
      </c>
      <c r="J24" s="189">
        <f t="shared" si="3"/>
        <v>205320</v>
      </c>
      <c r="M24" s="450"/>
      <c r="N24" s="450"/>
    </row>
    <row r="25" spans="1:14" s="47" customFormat="1" ht="89.25" x14ac:dyDescent="0.2">
      <c r="A25" s="48">
        <f>A16+1</f>
        <v>3</v>
      </c>
      <c r="B25" s="66"/>
      <c r="C25" s="50" t="s">
        <v>86</v>
      </c>
      <c r="D25" s="41"/>
      <c r="E25" s="67"/>
      <c r="F25" s="68"/>
      <c r="G25" s="44"/>
      <c r="H25" s="45"/>
      <c r="I25" s="44"/>
      <c r="J25" s="69"/>
      <c r="M25" s="450"/>
      <c r="N25" s="450"/>
    </row>
    <row r="26" spans="1:14" s="7" customFormat="1" ht="25.5" x14ac:dyDescent="0.2">
      <c r="A26" s="70"/>
      <c r="B26" s="71"/>
      <c r="C26" s="72" t="s">
        <v>39</v>
      </c>
      <c r="D26" s="73"/>
      <c r="E26" s="67"/>
      <c r="F26" s="74"/>
      <c r="G26" s="75"/>
      <c r="H26" s="76"/>
      <c r="I26" s="75"/>
      <c r="J26" s="77"/>
      <c r="M26" s="450"/>
      <c r="N26" s="450"/>
    </row>
    <row r="27" spans="1:14" s="7" customFormat="1" ht="23.1" customHeight="1" x14ac:dyDescent="0.2">
      <c r="A27" s="78"/>
      <c r="B27" s="79">
        <f>A25+0.1</f>
        <v>3.1</v>
      </c>
      <c r="C27" s="80" t="s">
        <v>25</v>
      </c>
      <c r="D27" s="57" t="s">
        <v>32</v>
      </c>
      <c r="E27" s="58">
        <v>0</v>
      </c>
      <c r="F27" s="186">
        <v>0</v>
      </c>
      <c r="G27" s="187">
        <f t="shared" ref="G27:G35" si="5">F27*E27</f>
        <v>0</v>
      </c>
      <c r="H27" s="188">
        <v>0</v>
      </c>
      <c r="I27" s="187">
        <f t="shared" ref="I27:I35" si="6">H27*E27</f>
        <v>0</v>
      </c>
      <c r="J27" s="189">
        <f t="shared" ref="J27:J35" si="7">I27+G27</f>
        <v>0</v>
      </c>
      <c r="M27" s="450"/>
      <c r="N27" s="450"/>
    </row>
    <row r="28" spans="1:14" s="7" customFormat="1" ht="23.1" customHeight="1" x14ac:dyDescent="0.2">
      <c r="A28" s="78"/>
      <c r="B28" s="79">
        <f>B27+0.1</f>
        <v>3.2</v>
      </c>
      <c r="C28" s="81" t="s">
        <v>26</v>
      </c>
      <c r="D28" s="59" t="s">
        <v>32</v>
      </c>
      <c r="E28" s="60">
        <v>0</v>
      </c>
      <c r="F28" s="186">
        <v>0</v>
      </c>
      <c r="G28" s="187">
        <f t="shared" si="5"/>
        <v>0</v>
      </c>
      <c r="H28" s="188">
        <v>0</v>
      </c>
      <c r="I28" s="187">
        <f t="shared" si="6"/>
        <v>0</v>
      </c>
      <c r="J28" s="189">
        <f t="shared" si="7"/>
        <v>0</v>
      </c>
      <c r="M28" s="450"/>
      <c r="N28" s="450"/>
    </row>
    <row r="29" spans="1:14" s="7" customFormat="1" ht="23.1" customHeight="1" x14ac:dyDescent="0.2">
      <c r="A29" s="78"/>
      <c r="B29" s="79">
        <f>B28+0.1</f>
        <v>3.3000000000000003</v>
      </c>
      <c r="C29" s="81" t="s">
        <v>27</v>
      </c>
      <c r="D29" s="59" t="s">
        <v>32</v>
      </c>
      <c r="E29" s="60">
        <v>160</v>
      </c>
      <c r="F29" s="186">
        <v>1062</v>
      </c>
      <c r="G29" s="187">
        <f t="shared" si="5"/>
        <v>169920</v>
      </c>
      <c r="H29" s="188">
        <v>236</v>
      </c>
      <c r="I29" s="187">
        <f t="shared" si="6"/>
        <v>37760</v>
      </c>
      <c r="J29" s="189">
        <f t="shared" si="7"/>
        <v>207680</v>
      </c>
      <c r="M29" s="450"/>
      <c r="N29" s="450"/>
    </row>
    <row r="30" spans="1:14" s="7" customFormat="1" ht="23.1" customHeight="1" x14ac:dyDescent="0.2">
      <c r="A30" s="78"/>
      <c r="B30" s="79">
        <f>B29+0.1</f>
        <v>3.4000000000000004</v>
      </c>
      <c r="C30" s="80" t="s">
        <v>28</v>
      </c>
      <c r="D30" s="57" t="s">
        <v>32</v>
      </c>
      <c r="E30" s="58">
        <v>0</v>
      </c>
      <c r="F30" s="186">
        <v>0</v>
      </c>
      <c r="G30" s="187">
        <f t="shared" si="5"/>
        <v>0</v>
      </c>
      <c r="H30" s="188">
        <v>0</v>
      </c>
      <c r="I30" s="187">
        <f t="shared" si="6"/>
        <v>0</v>
      </c>
      <c r="J30" s="189">
        <f t="shared" si="7"/>
        <v>0</v>
      </c>
      <c r="M30" s="450"/>
      <c r="N30" s="450"/>
    </row>
    <row r="31" spans="1:14" s="7" customFormat="1" ht="23.1" customHeight="1" x14ac:dyDescent="0.2">
      <c r="A31" s="78"/>
      <c r="B31" s="79">
        <f t="shared" ref="B31:B35" si="8">B30+0.1</f>
        <v>3.5000000000000004</v>
      </c>
      <c r="C31" s="81" t="s">
        <v>29</v>
      </c>
      <c r="D31" s="57" t="s">
        <v>32</v>
      </c>
      <c r="E31" s="60">
        <v>160</v>
      </c>
      <c r="F31" s="186">
        <v>1545.8</v>
      </c>
      <c r="G31" s="187">
        <f t="shared" si="5"/>
        <v>247328</v>
      </c>
      <c r="H31" s="188">
        <v>236</v>
      </c>
      <c r="I31" s="187">
        <f t="shared" si="6"/>
        <v>37760</v>
      </c>
      <c r="J31" s="189">
        <f t="shared" si="7"/>
        <v>285088</v>
      </c>
      <c r="M31" s="450"/>
      <c r="N31" s="450"/>
    </row>
    <row r="32" spans="1:14" s="7" customFormat="1" ht="23.1" customHeight="1" x14ac:dyDescent="0.2">
      <c r="A32" s="78"/>
      <c r="B32" s="79">
        <f t="shared" si="8"/>
        <v>3.6000000000000005</v>
      </c>
      <c r="C32" s="81" t="s">
        <v>30</v>
      </c>
      <c r="D32" s="57" t="s">
        <v>32</v>
      </c>
      <c r="E32" s="60">
        <v>0</v>
      </c>
      <c r="F32" s="186">
        <v>0</v>
      </c>
      <c r="G32" s="187">
        <f t="shared" si="5"/>
        <v>0</v>
      </c>
      <c r="H32" s="188">
        <v>0</v>
      </c>
      <c r="I32" s="187">
        <f t="shared" si="6"/>
        <v>0</v>
      </c>
      <c r="J32" s="189">
        <f t="shared" si="7"/>
        <v>0</v>
      </c>
      <c r="M32" s="450"/>
      <c r="N32" s="450"/>
    </row>
    <row r="33" spans="1:14" s="7" customFormat="1" ht="23.1" customHeight="1" x14ac:dyDescent="0.2">
      <c r="A33" s="78"/>
      <c r="B33" s="79">
        <f t="shared" si="8"/>
        <v>3.7000000000000006</v>
      </c>
      <c r="C33" s="80" t="s">
        <v>31</v>
      </c>
      <c r="D33" s="57" t="s">
        <v>32</v>
      </c>
      <c r="E33" s="60">
        <v>160</v>
      </c>
      <c r="F33" s="186">
        <v>3009</v>
      </c>
      <c r="G33" s="187">
        <f t="shared" si="5"/>
        <v>481440</v>
      </c>
      <c r="H33" s="188">
        <v>259.59999999999997</v>
      </c>
      <c r="I33" s="187">
        <f t="shared" si="6"/>
        <v>41535.999999999993</v>
      </c>
      <c r="J33" s="189">
        <f t="shared" si="7"/>
        <v>522976</v>
      </c>
      <c r="M33" s="450"/>
      <c r="N33" s="450"/>
    </row>
    <row r="34" spans="1:14" s="7" customFormat="1" ht="23.1" customHeight="1" x14ac:dyDescent="0.2">
      <c r="A34" s="78"/>
      <c r="B34" s="79">
        <f t="shared" si="8"/>
        <v>3.8000000000000007</v>
      </c>
      <c r="C34" s="80" t="s">
        <v>42</v>
      </c>
      <c r="D34" s="57" t="s">
        <v>32</v>
      </c>
      <c r="E34" s="60">
        <v>160</v>
      </c>
      <c r="F34" s="186">
        <v>3964.7999999999997</v>
      </c>
      <c r="G34" s="187">
        <f t="shared" si="5"/>
        <v>634368</v>
      </c>
      <c r="H34" s="188">
        <v>265.5</v>
      </c>
      <c r="I34" s="187">
        <f t="shared" si="6"/>
        <v>42480</v>
      </c>
      <c r="J34" s="189">
        <f t="shared" si="7"/>
        <v>676848</v>
      </c>
      <c r="M34" s="450"/>
      <c r="N34" s="450"/>
    </row>
    <row r="35" spans="1:14" s="7" customFormat="1" ht="23.1" customHeight="1" thickBot="1" x14ac:dyDescent="0.25">
      <c r="A35" s="82"/>
      <c r="B35" s="83">
        <f t="shared" si="8"/>
        <v>3.9000000000000008</v>
      </c>
      <c r="C35" s="84" t="s">
        <v>41</v>
      </c>
      <c r="D35" s="64" t="s">
        <v>32</v>
      </c>
      <c r="E35" s="65">
        <v>0</v>
      </c>
      <c r="F35" s="186">
        <v>0</v>
      </c>
      <c r="G35" s="187">
        <f t="shared" si="5"/>
        <v>0</v>
      </c>
      <c r="H35" s="188">
        <v>0</v>
      </c>
      <c r="I35" s="187">
        <f t="shared" si="6"/>
        <v>0</v>
      </c>
      <c r="J35" s="189">
        <f t="shared" si="7"/>
        <v>0</v>
      </c>
      <c r="M35" s="450"/>
      <c r="N35" s="450"/>
    </row>
    <row r="36" spans="1:14" s="47" customFormat="1" ht="81" customHeight="1" x14ac:dyDescent="0.2">
      <c r="A36" s="85">
        <f>A25+1</f>
        <v>4</v>
      </c>
      <c r="B36" s="86"/>
      <c r="C36" s="87" t="s">
        <v>87</v>
      </c>
      <c r="D36" s="88" t="s">
        <v>9</v>
      </c>
      <c r="E36" s="89">
        <v>1</v>
      </c>
      <c r="F36" s="200">
        <v>590000</v>
      </c>
      <c r="G36" s="201">
        <f>F36*E36</f>
        <v>590000</v>
      </c>
      <c r="H36" s="202">
        <v>147500</v>
      </c>
      <c r="I36" s="201">
        <f>H36*E36</f>
        <v>147500</v>
      </c>
      <c r="J36" s="203">
        <f>I36+G36</f>
        <v>737500</v>
      </c>
      <c r="M36" s="450"/>
      <c r="N36" s="450"/>
    </row>
    <row r="37" spans="1:14" s="47" customFormat="1" ht="89.25" x14ac:dyDescent="0.2">
      <c r="A37" s="48">
        <f>A36+1</f>
        <v>5</v>
      </c>
      <c r="B37" s="66"/>
      <c r="C37" s="50" t="s">
        <v>88</v>
      </c>
      <c r="D37" s="41"/>
      <c r="E37" s="67"/>
      <c r="F37" s="68"/>
      <c r="G37" s="44"/>
      <c r="H37" s="45"/>
      <c r="I37" s="44"/>
      <c r="J37" s="69"/>
      <c r="M37" s="450"/>
      <c r="N37" s="450"/>
    </row>
    <row r="38" spans="1:14" s="7" customFormat="1" ht="18" customHeight="1" x14ac:dyDescent="0.2">
      <c r="A38" s="70"/>
      <c r="B38" s="90"/>
      <c r="C38" s="91" t="s">
        <v>72</v>
      </c>
      <c r="D38" s="73"/>
      <c r="E38" s="92"/>
      <c r="F38" s="93"/>
      <c r="G38" s="94"/>
      <c r="H38" s="95"/>
      <c r="I38" s="94"/>
      <c r="J38" s="96"/>
      <c r="M38" s="450"/>
      <c r="N38" s="450"/>
    </row>
    <row r="39" spans="1:14" s="7" customFormat="1" ht="24" customHeight="1" x14ac:dyDescent="0.2">
      <c r="A39" s="78"/>
      <c r="B39" s="79">
        <f>A37+0.1</f>
        <v>5.0999999999999996</v>
      </c>
      <c r="C39" s="56" t="s">
        <v>62</v>
      </c>
      <c r="D39" s="57" t="s">
        <v>32</v>
      </c>
      <c r="E39" s="58">
        <v>250</v>
      </c>
      <c r="F39" s="186">
        <v>1062</v>
      </c>
      <c r="G39" s="187">
        <f t="shared" ref="G39:G47" si="9">F39*E39</f>
        <v>265500</v>
      </c>
      <c r="H39" s="188">
        <v>212.39999999999998</v>
      </c>
      <c r="I39" s="187">
        <f t="shared" ref="I39:I47" si="10">H39*E39</f>
        <v>53099.999999999993</v>
      </c>
      <c r="J39" s="189">
        <f t="shared" ref="J39:J47" si="11">I39+G39</f>
        <v>318600</v>
      </c>
      <c r="M39" s="450"/>
      <c r="N39" s="450"/>
    </row>
    <row r="40" spans="1:14" s="7" customFormat="1" ht="24" customHeight="1" x14ac:dyDescent="0.2">
      <c r="A40" s="78"/>
      <c r="B40" s="79">
        <f>B39+0.1</f>
        <v>5.1999999999999993</v>
      </c>
      <c r="C40" s="56" t="s">
        <v>63</v>
      </c>
      <c r="D40" s="57" t="s">
        <v>32</v>
      </c>
      <c r="E40" s="60">
        <v>220</v>
      </c>
      <c r="F40" s="186">
        <v>1062</v>
      </c>
      <c r="G40" s="187">
        <f t="shared" si="9"/>
        <v>233640</v>
      </c>
      <c r="H40" s="188">
        <v>212.39999999999998</v>
      </c>
      <c r="I40" s="187">
        <f t="shared" si="10"/>
        <v>46727.999999999993</v>
      </c>
      <c r="J40" s="189">
        <f t="shared" si="11"/>
        <v>280368</v>
      </c>
      <c r="M40" s="450"/>
      <c r="N40" s="450"/>
    </row>
    <row r="41" spans="1:14" s="7" customFormat="1" ht="24" customHeight="1" x14ac:dyDescent="0.2">
      <c r="A41" s="78"/>
      <c r="B41" s="79">
        <f>B40+0.1</f>
        <v>5.2999999999999989</v>
      </c>
      <c r="C41" s="62" t="s">
        <v>69</v>
      </c>
      <c r="D41" s="57" t="s">
        <v>32</v>
      </c>
      <c r="E41" s="60">
        <v>100</v>
      </c>
      <c r="F41" s="186">
        <v>1416</v>
      </c>
      <c r="G41" s="187">
        <f t="shared" si="9"/>
        <v>141600</v>
      </c>
      <c r="H41" s="188">
        <v>236</v>
      </c>
      <c r="I41" s="187">
        <f t="shared" si="10"/>
        <v>23600</v>
      </c>
      <c r="J41" s="189">
        <f t="shared" si="11"/>
        <v>165200</v>
      </c>
      <c r="M41" s="450"/>
      <c r="N41" s="450"/>
    </row>
    <row r="42" spans="1:14" s="7" customFormat="1" ht="18" customHeight="1" x14ac:dyDescent="0.2">
      <c r="A42" s="70"/>
      <c r="B42" s="90"/>
      <c r="C42" s="97" t="s">
        <v>73</v>
      </c>
      <c r="D42" s="98"/>
      <c r="E42" s="99"/>
      <c r="F42" s="186">
        <v>0</v>
      </c>
      <c r="G42" s="187"/>
      <c r="H42" s="188">
        <v>0</v>
      </c>
      <c r="I42" s="187"/>
      <c r="J42" s="189"/>
      <c r="M42" s="450"/>
      <c r="N42" s="450"/>
    </row>
    <row r="43" spans="1:14" s="7" customFormat="1" ht="24" customHeight="1" x14ac:dyDescent="0.2">
      <c r="A43" s="78"/>
      <c r="B43" s="79">
        <f>B41+0.1</f>
        <v>5.3999999999999986</v>
      </c>
      <c r="C43" s="56" t="s">
        <v>64</v>
      </c>
      <c r="D43" s="57" t="s">
        <v>32</v>
      </c>
      <c r="E43" s="58">
        <v>200</v>
      </c>
      <c r="F43" s="186">
        <v>2427.2599999999998</v>
      </c>
      <c r="G43" s="187">
        <f t="shared" si="9"/>
        <v>485451.99999999994</v>
      </c>
      <c r="H43" s="188">
        <v>236</v>
      </c>
      <c r="I43" s="187">
        <f t="shared" si="10"/>
        <v>47200</v>
      </c>
      <c r="J43" s="189">
        <f t="shared" si="11"/>
        <v>532652</v>
      </c>
      <c r="M43" s="450"/>
      <c r="N43" s="450"/>
    </row>
    <row r="44" spans="1:14" s="7" customFormat="1" ht="24" customHeight="1" x14ac:dyDescent="0.2">
      <c r="A44" s="78"/>
      <c r="B44" s="79">
        <f>B43+0.1</f>
        <v>5.4999999999999982</v>
      </c>
      <c r="C44" s="62" t="s">
        <v>65</v>
      </c>
      <c r="D44" s="57" t="s">
        <v>32</v>
      </c>
      <c r="E44" s="60">
        <v>1500</v>
      </c>
      <c r="F44" s="186">
        <v>1987.12</v>
      </c>
      <c r="G44" s="187">
        <f t="shared" si="9"/>
        <v>2980680</v>
      </c>
      <c r="H44" s="188">
        <v>236</v>
      </c>
      <c r="I44" s="187">
        <f t="shared" si="10"/>
        <v>354000</v>
      </c>
      <c r="J44" s="189">
        <f t="shared" si="11"/>
        <v>3334680</v>
      </c>
      <c r="M44" s="450"/>
      <c r="N44" s="450"/>
    </row>
    <row r="45" spans="1:14" s="7" customFormat="1" ht="24" customHeight="1" x14ac:dyDescent="0.2">
      <c r="A45" s="78"/>
      <c r="B45" s="79">
        <f>B44+0.1</f>
        <v>5.5999999999999979</v>
      </c>
      <c r="C45" s="62" t="s">
        <v>66</v>
      </c>
      <c r="D45" s="57" t="s">
        <v>32</v>
      </c>
      <c r="E45" s="60">
        <v>580</v>
      </c>
      <c r="F45" s="186">
        <v>2465.02</v>
      </c>
      <c r="G45" s="187">
        <f t="shared" si="9"/>
        <v>1429711.6</v>
      </c>
      <c r="H45" s="188">
        <v>236</v>
      </c>
      <c r="I45" s="187">
        <f t="shared" si="10"/>
        <v>136880</v>
      </c>
      <c r="J45" s="189">
        <f t="shared" si="11"/>
        <v>1566591.6</v>
      </c>
      <c r="M45" s="450"/>
      <c r="N45" s="450"/>
    </row>
    <row r="46" spans="1:14" s="7" customFormat="1" ht="24" customHeight="1" x14ac:dyDescent="0.2">
      <c r="A46" s="78"/>
      <c r="B46" s="79">
        <f>B45+0.1</f>
        <v>5.6999999999999975</v>
      </c>
      <c r="C46" s="62" t="s">
        <v>67</v>
      </c>
      <c r="D46" s="57" t="s">
        <v>32</v>
      </c>
      <c r="E46" s="60">
        <v>340</v>
      </c>
      <c r="F46" s="186">
        <v>1987.12</v>
      </c>
      <c r="G46" s="187">
        <f t="shared" si="9"/>
        <v>675620.79999999993</v>
      </c>
      <c r="H46" s="188">
        <v>236</v>
      </c>
      <c r="I46" s="187">
        <f t="shared" si="10"/>
        <v>80240</v>
      </c>
      <c r="J46" s="189">
        <f t="shared" si="11"/>
        <v>755860.79999999993</v>
      </c>
      <c r="M46" s="450"/>
      <c r="N46" s="450"/>
    </row>
    <row r="47" spans="1:14" s="7" customFormat="1" ht="24" customHeight="1" thickBot="1" x14ac:dyDescent="0.25">
      <c r="A47" s="82"/>
      <c r="B47" s="83">
        <f>B46+0.1</f>
        <v>5.7999999999999972</v>
      </c>
      <c r="C47" s="63" t="s">
        <v>68</v>
      </c>
      <c r="D47" s="64" t="s">
        <v>32</v>
      </c>
      <c r="E47" s="65">
        <v>740</v>
      </c>
      <c r="F47" s="186">
        <v>2537</v>
      </c>
      <c r="G47" s="187">
        <f t="shared" si="9"/>
        <v>1877380</v>
      </c>
      <c r="H47" s="188">
        <v>236</v>
      </c>
      <c r="I47" s="187">
        <f t="shared" si="10"/>
        <v>174640</v>
      </c>
      <c r="J47" s="189">
        <f t="shared" si="11"/>
        <v>2052020</v>
      </c>
      <c r="K47" s="204"/>
      <c r="M47" s="450"/>
      <c r="N47" s="450"/>
    </row>
    <row r="48" spans="1:14" s="7" customFormat="1" ht="76.5" x14ac:dyDescent="0.2">
      <c r="A48" s="85">
        <f>A37+1</f>
        <v>6</v>
      </c>
      <c r="B48" s="101"/>
      <c r="C48" s="102" t="s">
        <v>22</v>
      </c>
      <c r="D48" s="88" t="s">
        <v>33</v>
      </c>
      <c r="E48" s="89">
        <v>1500</v>
      </c>
      <c r="F48" s="200">
        <v>767</v>
      </c>
      <c r="G48" s="201">
        <f>F48*E48</f>
        <v>1150500</v>
      </c>
      <c r="H48" s="202">
        <v>188.79999999999998</v>
      </c>
      <c r="I48" s="201">
        <f>H48*E48</f>
        <v>283200</v>
      </c>
      <c r="J48" s="203">
        <f>I48+G48</f>
        <v>1433700</v>
      </c>
      <c r="M48" s="450"/>
      <c r="N48" s="450"/>
    </row>
    <row r="49" spans="1:14" s="7" customFormat="1" ht="76.5" x14ac:dyDescent="0.2">
      <c r="A49" s="48">
        <f>A48+1</f>
        <v>7</v>
      </c>
      <c r="B49" s="79"/>
      <c r="C49" s="103" t="s">
        <v>74</v>
      </c>
      <c r="D49" s="98"/>
      <c r="E49" s="99"/>
      <c r="F49" s="104"/>
      <c r="G49" s="105"/>
      <c r="H49" s="106"/>
      <c r="I49" s="105"/>
      <c r="J49" s="100"/>
      <c r="M49" s="450"/>
      <c r="N49" s="450"/>
    </row>
    <row r="50" spans="1:14" s="7" customFormat="1" ht="23.1" customHeight="1" x14ac:dyDescent="0.2">
      <c r="A50" s="70"/>
      <c r="B50" s="79">
        <f>A49+0.1</f>
        <v>7.1</v>
      </c>
      <c r="C50" s="107" t="s">
        <v>34</v>
      </c>
      <c r="D50" s="57" t="s">
        <v>32</v>
      </c>
      <c r="E50" s="58">
        <v>850</v>
      </c>
      <c r="F50" s="186">
        <v>1168.2</v>
      </c>
      <c r="G50" s="187">
        <f t="shared" ref="G50:G54" si="12">F50*E50</f>
        <v>992970</v>
      </c>
      <c r="H50" s="188">
        <v>141.6</v>
      </c>
      <c r="I50" s="187">
        <f t="shared" ref="I50:I54" si="13">H50*E50</f>
        <v>120360</v>
      </c>
      <c r="J50" s="189">
        <f t="shared" ref="J50:J54" si="14">I50+G50</f>
        <v>1113330</v>
      </c>
      <c r="M50" s="450"/>
      <c r="N50" s="450"/>
    </row>
    <row r="51" spans="1:14" s="7" customFormat="1" ht="23.1" customHeight="1" x14ac:dyDescent="0.2">
      <c r="A51" s="70"/>
      <c r="B51" s="79">
        <f>B50+0.1</f>
        <v>7.1999999999999993</v>
      </c>
      <c r="C51" s="107" t="s">
        <v>35</v>
      </c>
      <c r="D51" s="57" t="s">
        <v>32</v>
      </c>
      <c r="E51" s="58">
        <v>390</v>
      </c>
      <c r="F51" s="186">
        <v>711.54</v>
      </c>
      <c r="G51" s="187">
        <f t="shared" si="12"/>
        <v>277500.59999999998</v>
      </c>
      <c r="H51" s="188">
        <v>141.6</v>
      </c>
      <c r="I51" s="187">
        <f t="shared" si="13"/>
        <v>55224</v>
      </c>
      <c r="J51" s="189">
        <f t="shared" si="14"/>
        <v>332724.59999999998</v>
      </c>
      <c r="M51" s="450"/>
      <c r="N51" s="450"/>
    </row>
    <row r="52" spans="1:14" s="7" customFormat="1" ht="23.1" customHeight="1" x14ac:dyDescent="0.2">
      <c r="A52" s="70"/>
      <c r="B52" s="79">
        <f>B51+0.1</f>
        <v>7.2999999999999989</v>
      </c>
      <c r="C52" s="107" t="s">
        <v>36</v>
      </c>
      <c r="D52" s="57" t="s">
        <v>32</v>
      </c>
      <c r="E52" s="58">
        <v>85</v>
      </c>
      <c r="F52" s="186">
        <v>849.59999999999991</v>
      </c>
      <c r="G52" s="187">
        <f t="shared" si="12"/>
        <v>72215.999999999985</v>
      </c>
      <c r="H52" s="188">
        <v>141.6</v>
      </c>
      <c r="I52" s="187">
        <f t="shared" si="13"/>
        <v>12036</v>
      </c>
      <c r="J52" s="189">
        <f t="shared" si="14"/>
        <v>84251.999999999985</v>
      </c>
      <c r="M52" s="450"/>
      <c r="N52" s="450"/>
    </row>
    <row r="53" spans="1:14" s="7" customFormat="1" ht="23.1" customHeight="1" x14ac:dyDescent="0.2">
      <c r="A53" s="70"/>
      <c r="B53" s="79">
        <f>B52+0.1</f>
        <v>7.3999999999999986</v>
      </c>
      <c r="C53" s="107" t="s">
        <v>37</v>
      </c>
      <c r="D53" s="57" t="s">
        <v>32</v>
      </c>
      <c r="E53" s="58">
        <v>10</v>
      </c>
      <c r="F53" s="186">
        <v>1076.1599999999999</v>
      </c>
      <c r="G53" s="187">
        <f t="shared" si="12"/>
        <v>10761.599999999999</v>
      </c>
      <c r="H53" s="188">
        <v>141.6</v>
      </c>
      <c r="I53" s="187">
        <f t="shared" si="13"/>
        <v>1416</v>
      </c>
      <c r="J53" s="189">
        <f t="shared" si="14"/>
        <v>12177.599999999999</v>
      </c>
      <c r="M53" s="450"/>
      <c r="N53" s="450"/>
    </row>
    <row r="54" spans="1:14" s="7" customFormat="1" ht="23.1" customHeight="1" x14ac:dyDescent="0.2">
      <c r="A54" s="70"/>
      <c r="B54" s="79">
        <f>B52+0.1</f>
        <v>7.3999999999999986</v>
      </c>
      <c r="C54" s="108" t="s">
        <v>77</v>
      </c>
      <c r="D54" s="59" t="s">
        <v>32</v>
      </c>
      <c r="E54" s="60">
        <v>80</v>
      </c>
      <c r="F54" s="186">
        <v>1652</v>
      </c>
      <c r="G54" s="187">
        <f t="shared" si="12"/>
        <v>132160</v>
      </c>
      <c r="H54" s="188">
        <v>153.4</v>
      </c>
      <c r="I54" s="187">
        <f t="shared" si="13"/>
        <v>12272</v>
      </c>
      <c r="J54" s="189">
        <f t="shared" si="14"/>
        <v>144432</v>
      </c>
      <c r="M54" s="450"/>
      <c r="N54" s="450"/>
    </row>
    <row r="55" spans="1:14" s="7" customFormat="1" ht="63.75" x14ac:dyDescent="0.2">
      <c r="A55" s="109">
        <f>A49+1</f>
        <v>8</v>
      </c>
      <c r="B55" s="79"/>
      <c r="C55" s="110" t="s">
        <v>75</v>
      </c>
      <c r="D55" s="41"/>
      <c r="E55" s="42"/>
      <c r="F55" s="93"/>
      <c r="G55" s="44"/>
      <c r="H55" s="45"/>
      <c r="I55" s="44"/>
      <c r="J55" s="46"/>
      <c r="M55" s="450"/>
      <c r="N55" s="450"/>
    </row>
    <row r="56" spans="1:14" s="7" customFormat="1" ht="21.95" customHeight="1" thickBot="1" x14ac:dyDescent="0.25">
      <c r="A56" s="111"/>
      <c r="B56" s="112">
        <f>A55+0.1</f>
        <v>8.1</v>
      </c>
      <c r="C56" s="113" t="s">
        <v>38</v>
      </c>
      <c r="D56" s="114" t="s">
        <v>5</v>
      </c>
      <c r="E56" s="115">
        <v>4</v>
      </c>
      <c r="F56" s="186">
        <v>95580</v>
      </c>
      <c r="G56" s="187">
        <f>F56*E56</f>
        <v>382320</v>
      </c>
      <c r="H56" s="188">
        <v>6490</v>
      </c>
      <c r="I56" s="187">
        <f>H56*E56</f>
        <v>25960</v>
      </c>
      <c r="J56" s="189">
        <f>I56+G56</f>
        <v>408280</v>
      </c>
      <c r="M56" s="450"/>
      <c r="N56" s="450"/>
    </row>
    <row r="57" spans="1:14" s="7" customFormat="1" ht="114.75" x14ac:dyDescent="0.2">
      <c r="A57" s="116">
        <f>A55+1</f>
        <v>9</v>
      </c>
      <c r="B57" s="101"/>
      <c r="C57" s="117" t="s">
        <v>89</v>
      </c>
      <c r="D57" s="118"/>
      <c r="E57" s="119"/>
      <c r="F57" s="120"/>
      <c r="G57" s="121"/>
      <c r="H57" s="122"/>
      <c r="I57" s="121"/>
      <c r="J57" s="123"/>
      <c r="M57" s="450"/>
      <c r="N57" s="450"/>
    </row>
    <row r="58" spans="1:14" s="7" customFormat="1" ht="21.95" customHeight="1" x14ac:dyDescent="0.2">
      <c r="A58" s="124"/>
      <c r="B58" s="125">
        <f>A57+0.1</f>
        <v>9.1</v>
      </c>
      <c r="C58" s="126" t="s">
        <v>46</v>
      </c>
      <c r="D58" s="127" t="s">
        <v>12</v>
      </c>
      <c r="E58" s="58">
        <v>1</v>
      </c>
      <c r="F58" s="186">
        <v>59000</v>
      </c>
      <c r="G58" s="187">
        <f t="shared" ref="G58:G64" si="15">F58*E58</f>
        <v>59000</v>
      </c>
      <c r="H58" s="188">
        <v>29500</v>
      </c>
      <c r="I58" s="187">
        <f t="shared" ref="I58:I64" si="16">H58*E58</f>
        <v>29500</v>
      </c>
      <c r="J58" s="189">
        <f t="shared" ref="J58:J64" si="17">I58+G58</f>
        <v>88500</v>
      </c>
      <c r="M58" s="450"/>
      <c r="N58" s="450"/>
    </row>
    <row r="59" spans="1:14" s="7" customFormat="1" ht="21.95" customHeight="1" x14ac:dyDescent="0.2">
      <c r="A59" s="124"/>
      <c r="B59" s="125">
        <f t="shared" ref="B59:B64" si="18">B58+0.1</f>
        <v>9.1999999999999993</v>
      </c>
      <c r="C59" s="126" t="s">
        <v>46</v>
      </c>
      <c r="D59" s="127" t="s">
        <v>12</v>
      </c>
      <c r="E59" s="58">
        <v>1</v>
      </c>
      <c r="F59" s="186">
        <v>59000</v>
      </c>
      <c r="G59" s="187">
        <f t="shared" si="15"/>
        <v>59000</v>
      </c>
      <c r="H59" s="188">
        <v>29500</v>
      </c>
      <c r="I59" s="187">
        <f t="shared" si="16"/>
        <v>29500</v>
      </c>
      <c r="J59" s="189">
        <f t="shared" si="17"/>
        <v>88500</v>
      </c>
      <c r="M59" s="450"/>
      <c r="N59" s="450"/>
    </row>
    <row r="60" spans="1:14" s="7" customFormat="1" ht="21.95" customHeight="1" x14ac:dyDescent="0.2">
      <c r="A60" s="124"/>
      <c r="B60" s="125">
        <f t="shared" si="18"/>
        <v>9.2999999999999989</v>
      </c>
      <c r="C60" s="126" t="s">
        <v>51</v>
      </c>
      <c r="D60" s="127" t="s">
        <v>12</v>
      </c>
      <c r="E60" s="58">
        <v>0</v>
      </c>
      <c r="F60" s="186">
        <v>0</v>
      </c>
      <c r="G60" s="187">
        <f t="shared" si="15"/>
        <v>0</v>
      </c>
      <c r="H60" s="188">
        <v>0</v>
      </c>
      <c r="I60" s="187">
        <f t="shared" si="16"/>
        <v>0</v>
      </c>
      <c r="J60" s="189">
        <f t="shared" si="17"/>
        <v>0</v>
      </c>
      <c r="M60" s="450"/>
      <c r="N60" s="450"/>
    </row>
    <row r="61" spans="1:14" s="7" customFormat="1" ht="21.95" customHeight="1" x14ac:dyDescent="0.2">
      <c r="A61" s="124"/>
      <c r="B61" s="125">
        <f t="shared" si="18"/>
        <v>9.3999999999999986</v>
      </c>
      <c r="C61" s="126" t="s">
        <v>47</v>
      </c>
      <c r="D61" s="127" t="s">
        <v>12</v>
      </c>
      <c r="E61" s="58">
        <v>0</v>
      </c>
      <c r="F61" s="186">
        <v>0</v>
      </c>
      <c r="G61" s="187">
        <f t="shared" si="15"/>
        <v>0</v>
      </c>
      <c r="H61" s="188">
        <v>0</v>
      </c>
      <c r="I61" s="187">
        <f t="shared" si="16"/>
        <v>0</v>
      </c>
      <c r="J61" s="189">
        <f t="shared" si="17"/>
        <v>0</v>
      </c>
      <c r="M61" s="450"/>
      <c r="N61" s="450"/>
    </row>
    <row r="62" spans="1:14" s="7" customFormat="1" ht="21.95" customHeight="1" x14ac:dyDescent="0.2">
      <c r="A62" s="124"/>
      <c r="B62" s="125">
        <f t="shared" si="18"/>
        <v>9.4999999999999982</v>
      </c>
      <c r="C62" s="126" t="s">
        <v>47</v>
      </c>
      <c r="D62" s="127" t="s">
        <v>12</v>
      </c>
      <c r="E62" s="58">
        <v>1</v>
      </c>
      <c r="F62" s="186">
        <v>41300</v>
      </c>
      <c r="G62" s="187">
        <f t="shared" si="15"/>
        <v>41300</v>
      </c>
      <c r="H62" s="188">
        <v>29500</v>
      </c>
      <c r="I62" s="187">
        <f t="shared" si="16"/>
        <v>29500</v>
      </c>
      <c r="J62" s="189">
        <f t="shared" si="17"/>
        <v>70800</v>
      </c>
      <c r="M62" s="450"/>
      <c r="N62" s="450"/>
    </row>
    <row r="63" spans="1:14" s="7" customFormat="1" ht="21.95" customHeight="1" x14ac:dyDescent="0.2">
      <c r="A63" s="124"/>
      <c r="B63" s="125">
        <f t="shared" si="18"/>
        <v>9.5999999999999979</v>
      </c>
      <c r="C63" s="126" t="s">
        <v>52</v>
      </c>
      <c r="D63" s="127" t="s">
        <v>12</v>
      </c>
      <c r="E63" s="58">
        <v>1</v>
      </c>
      <c r="F63" s="186">
        <v>41300</v>
      </c>
      <c r="G63" s="187">
        <f t="shared" si="15"/>
        <v>41300</v>
      </c>
      <c r="H63" s="188">
        <v>29500</v>
      </c>
      <c r="I63" s="187">
        <f t="shared" si="16"/>
        <v>29500</v>
      </c>
      <c r="J63" s="189">
        <f t="shared" si="17"/>
        <v>70800</v>
      </c>
      <c r="M63" s="450"/>
      <c r="N63" s="450"/>
    </row>
    <row r="64" spans="1:14" s="7" customFormat="1" ht="21.95" customHeight="1" x14ac:dyDescent="0.2">
      <c r="A64" s="124"/>
      <c r="B64" s="125">
        <f t="shared" si="18"/>
        <v>9.6999999999999975</v>
      </c>
      <c r="C64" s="126" t="s">
        <v>53</v>
      </c>
      <c r="D64" s="127" t="s">
        <v>12</v>
      </c>
      <c r="E64" s="58">
        <v>1</v>
      </c>
      <c r="F64" s="186">
        <v>41300</v>
      </c>
      <c r="G64" s="187">
        <f t="shared" si="15"/>
        <v>41300</v>
      </c>
      <c r="H64" s="188">
        <v>29500</v>
      </c>
      <c r="I64" s="187">
        <f t="shared" si="16"/>
        <v>29500</v>
      </c>
      <c r="J64" s="189">
        <f t="shared" si="17"/>
        <v>70800</v>
      </c>
      <c r="M64" s="450"/>
      <c r="N64" s="450"/>
    </row>
    <row r="65" spans="1:14" s="7" customFormat="1" ht="21.95" customHeight="1" x14ac:dyDescent="0.2">
      <c r="A65" s="124"/>
      <c r="B65" s="125">
        <f>B61+0.1</f>
        <v>9.4999999999999982</v>
      </c>
      <c r="C65" s="126" t="s">
        <v>54</v>
      </c>
      <c r="D65" s="127" t="s">
        <v>12</v>
      </c>
      <c r="E65" s="58">
        <v>1</v>
      </c>
      <c r="F65" s="186">
        <v>59000</v>
      </c>
      <c r="G65" s="187">
        <f>F65*E65</f>
        <v>59000</v>
      </c>
      <c r="H65" s="188">
        <v>29500</v>
      </c>
      <c r="I65" s="187">
        <f>H65*E65</f>
        <v>29500</v>
      </c>
      <c r="J65" s="189">
        <f>I65+G65</f>
        <v>88500</v>
      </c>
      <c r="M65" s="450"/>
      <c r="N65" s="450"/>
    </row>
    <row r="66" spans="1:14" s="47" customFormat="1" ht="102.75" thickBot="1" x14ac:dyDescent="0.25">
      <c r="A66" s="128">
        <f>A57+1</f>
        <v>10</v>
      </c>
      <c r="B66" s="129"/>
      <c r="C66" s="130" t="s">
        <v>55</v>
      </c>
      <c r="D66" s="131" t="s">
        <v>33</v>
      </c>
      <c r="E66" s="132">
        <v>8500</v>
      </c>
      <c r="F66" s="200">
        <v>389.4</v>
      </c>
      <c r="G66" s="201">
        <f>F66*E66</f>
        <v>3309900</v>
      </c>
      <c r="H66" s="202">
        <v>106.19999999999999</v>
      </c>
      <c r="I66" s="201">
        <f>H66*E66</f>
        <v>902699.99999999988</v>
      </c>
      <c r="J66" s="203">
        <f>I66+G66</f>
        <v>4212600</v>
      </c>
      <c r="M66" s="450"/>
      <c r="N66" s="450"/>
    </row>
    <row r="67" spans="1:14" s="47" customFormat="1" ht="51" x14ac:dyDescent="0.2">
      <c r="A67" s="116">
        <f>A66+1</f>
        <v>11</v>
      </c>
      <c r="B67" s="133"/>
      <c r="C67" s="134" t="s">
        <v>56</v>
      </c>
      <c r="D67" s="88" t="s">
        <v>33</v>
      </c>
      <c r="E67" s="89">
        <f>E66</f>
        <v>8500</v>
      </c>
      <c r="F67" s="200">
        <v>330.4</v>
      </c>
      <c r="G67" s="201">
        <f>F67*E67</f>
        <v>2808400</v>
      </c>
      <c r="H67" s="202">
        <v>88.5</v>
      </c>
      <c r="I67" s="201">
        <f>H67*E67</f>
        <v>752250</v>
      </c>
      <c r="J67" s="203">
        <f>I67+G67</f>
        <v>3560650</v>
      </c>
      <c r="M67" s="450"/>
      <c r="N67" s="450"/>
    </row>
    <row r="68" spans="1:14" s="47" customFormat="1" ht="89.25" x14ac:dyDescent="0.2">
      <c r="A68" s="109">
        <f>A67+1</f>
        <v>12</v>
      </c>
      <c r="B68" s="135"/>
      <c r="C68" s="136" t="s">
        <v>59</v>
      </c>
      <c r="D68" s="137" t="s">
        <v>33</v>
      </c>
      <c r="E68" s="138">
        <v>900</v>
      </c>
      <c r="F68" s="200">
        <v>767</v>
      </c>
      <c r="G68" s="201">
        <f>F68*E68</f>
        <v>690300</v>
      </c>
      <c r="H68" s="202">
        <v>177</v>
      </c>
      <c r="I68" s="201">
        <f>H68*E68</f>
        <v>159300</v>
      </c>
      <c r="J68" s="203">
        <f>I68+G68</f>
        <v>849600</v>
      </c>
      <c r="M68" s="450"/>
      <c r="N68" s="450"/>
    </row>
    <row r="69" spans="1:14" s="7" customFormat="1" ht="63.75" x14ac:dyDescent="0.2">
      <c r="A69" s="109">
        <f>A68+1</f>
        <v>13</v>
      </c>
      <c r="B69" s="79"/>
      <c r="C69" s="139" t="s">
        <v>19</v>
      </c>
      <c r="D69" s="137" t="s">
        <v>40</v>
      </c>
      <c r="E69" s="138">
        <v>11600</v>
      </c>
      <c r="F69" s="200">
        <v>28.32</v>
      </c>
      <c r="G69" s="201">
        <f>F69*E69</f>
        <v>328512</v>
      </c>
      <c r="H69" s="202">
        <v>7.08</v>
      </c>
      <c r="I69" s="201">
        <f>H69*E69</f>
        <v>82128</v>
      </c>
      <c r="J69" s="203">
        <f>I69+G69</f>
        <v>410640</v>
      </c>
      <c r="M69" s="450"/>
      <c r="N69" s="450"/>
    </row>
    <row r="70" spans="1:14" s="47" customFormat="1" ht="76.5" x14ac:dyDescent="0.2">
      <c r="A70" s="140">
        <f>A69+1</f>
        <v>14</v>
      </c>
      <c r="B70" s="141"/>
      <c r="C70" s="142" t="s">
        <v>13</v>
      </c>
      <c r="D70" s="41"/>
      <c r="E70" s="42"/>
      <c r="F70" s="143"/>
      <c r="G70" s="144"/>
      <c r="H70" s="145"/>
      <c r="I70" s="144"/>
      <c r="J70" s="46"/>
      <c r="M70" s="450"/>
      <c r="N70" s="450"/>
    </row>
    <row r="71" spans="1:14" s="7" customFormat="1" ht="20.100000000000001" customHeight="1" x14ac:dyDescent="0.2">
      <c r="A71" s="54"/>
      <c r="B71" s="146">
        <f>A70+0.1</f>
        <v>14.1</v>
      </c>
      <c r="C71" s="126" t="s">
        <v>78</v>
      </c>
      <c r="D71" s="127" t="s">
        <v>40</v>
      </c>
      <c r="E71" s="58">
        <v>14850</v>
      </c>
      <c r="F71" s="200">
        <v>28.32</v>
      </c>
      <c r="G71" s="201">
        <f t="shared" ref="G71:G76" si="19">F71*E71</f>
        <v>420552</v>
      </c>
      <c r="H71" s="202">
        <v>7.08</v>
      </c>
      <c r="I71" s="201">
        <f t="shared" ref="I71:I76" si="20">H71*E71</f>
        <v>105138</v>
      </c>
      <c r="J71" s="203">
        <f t="shared" ref="J71:J76" si="21">I71+G71</f>
        <v>525690</v>
      </c>
      <c r="M71" s="450"/>
      <c r="N71" s="450"/>
    </row>
    <row r="72" spans="1:14" s="7" customFormat="1" ht="20.100000000000001" customHeight="1" x14ac:dyDescent="0.2">
      <c r="A72" s="54"/>
      <c r="B72" s="146">
        <f>B71+0.1</f>
        <v>14.2</v>
      </c>
      <c r="C72" s="147" t="s">
        <v>57</v>
      </c>
      <c r="D72" s="148" t="s">
        <v>5</v>
      </c>
      <c r="E72" s="60">
        <v>41</v>
      </c>
      <c r="F72" s="200">
        <v>3776</v>
      </c>
      <c r="G72" s="201">
        <f t="shared" si="19"/>
        <v>154816</v>
      </c>
      <c r="H72" s="202">
        <v>944</v>
      </c>
      <c r="I72" s="201">
        <f t="shared" si="20"/>
        <v>38704</v>
      </c>
      <c r="J72" s="203">
        <f t="shared" si="21"/>
        <v>193520</v>
      </c>
      <c r="M72" s="450"/>
      <c r="N72" s="450"/>
    </row>
    <row r="73" spans="1:14" s="47" customFormat="1" ht="51" x14ac:dyDescent="0.2">
      <c r="A73" s="109">
        <f>A70+1</f>
        <v>15</v>
      </c>
      <c r="B73" s="135"/>
      <c r="C73" s="149" t="s">
        <v>76</v>
      </c>
      <c r="D73" s="150" t="s">
        <v>40</v>
      </c>
      <c r="E73" s="138">
        <v>3500</v>
      </c>
      <c r="F73" s="200">
        <v>28.32</v>
      </c>
      <c r="G73" s="201">
        <f t="shared" si="19"/>
        <v>99120</v>
      </c>
      <c r="H73" s="202">
        <v>7.08</v>
      </c>
      <c r="I73" s="201">
        <f t="shared" si="20"/>
        <v>24780</v>
      </c>
      <c r="J73" s="203">
        <f t="shared" si="21"/>
        <v>123900</v>
      </c>
      <c r="M73" s="450"/>
      <c r="N73" s="450"/>
    </row>
    <row r="74" spans="1:14" s="47" customFormat="1" ht="64.5" thickBot="1" x14ac:dyDescent="0.25">
      <c r="A74" s="128">
        <f>A73+1</f>
        <v>16</v>
      </c>
      <c r="B74" s="129"/>
      <c r="C74" s="151" t="s">
        <v>45</v>
      </c>
      <c r="D74" s="152" t="s">
        <v>9</v>
      </c>
      <c r="E74" s="132">
        <v>1</v>
      </c>
      <c r="F74" s="200">
        <v>324500</v>
      </c>
      <c r="G74" s="201">
        <f t="shared" si="19"/>
        <v>324500</v>
      </c>
      <c r="H74" s="202">
        <v>41300</v>
      </c>
      <c r="I74" s="201">
        <f t="shared" si="20"/>
        <v>41300</v>
      </c>
      <c r="J74" s="203">
        <f t="shared" si="21"/>
        <v>365800</v>
      </c>
      <c r="M74" s="450"/>
      <c r="N74" s="450"/>
    </row>
    <row r="75" spans="1:14" s="7" customFormat="1" ht="76.5" x14ac:dyDescent="0.2">
      <c r="A75" s="116">
        <f>A74+1</f>
        <v>17</v>
      </c>
      <c r="B75" s="153"/>
      <c r="C75" s="102" t="s">
        <v>24</v>
      </c>
      <c r="D75" s="154" t="s">
        <v>4</v>
      </c>
      <c r="E75" s="89">
        <v>1</v>
      </c>
      <c r="F75" s="200">
        <v>0</v>
      </c>
      <c r="G75" s="201">
        <f t="shared" si="19"/>
        <v>0</v>
      </c>
      <c r="H75" s="202">
        <v>147500</v>
      </c>
      <c r="I75" s="201">
        <f t="shared" si="20"/>
        <v>147500</v>
      </c>
      <c r="J75" s="203">
        <f t="shared" si="21"/>
        <v>147500</v>
      </c>
      <c r="M75" s="450"/>
      <c r="N75" s="450"/>
    </row>
    <row r="76" spans="1:14" s="7" customFormat="1" ht="77.25" thickBot="1" x14ac:dyDescent="0.25">
      <c r="A76" s="155">
        <f>A75+1</f>
        <v>18</v>
      </c>
      <c r="B76" s="156"/>
      <c r="C76" s="157" t="s">
        <v>79</v>
      </c>
      <c r="D76" s="158" t="s">
        <v>4</v>
      </c>
      <c r="E76" s="159">
        <v>1</v>
      </c>
      <c r="F76" s="200">
        <v>29500</v>
      </c>
      <c r="G76" s="201">
        <f t="shared" si="19"/>
        <v>29500</v>
      </c>
      <c r="H76" s="202">
        <v>29500</v>
      </c>
      <c r="I76" s="201">
        <f t="shared" si="20"/>
        <v>29500</v>
      </c>
      <c r="J76" s="203">
        <f t="shared" si="21"/>
        <v>59000</v>
      </c>
      <c r="M76" s="450"/>
      <c r="N76" s="450"/>
    </row>
    <row r="77" spans="1:14" s="7" customFormat="1" ht="26.25" customHeight="1" thickTop="1" thickBot="1" x14ac:dyDescent="0.25">
      <c r="A77" s="160"/>
      <c r="B77" s="161"/>
      <c r="C77" s="162" t="s">
        <v>58</v>
      </c>
      <c r="D77" s="163"/>
      <c r="E77" s="164"/>
      <c r="F77" s="165"/>
      <c r="G77" s="166"/>
      <c r="H77" s="167"/>
      <c r="I77" s="166"/>
      <c r="J77" s="190">
        <f>SUM(J13:J76)</f>
        <v>26598580.600000001</v>
      </c>
    </row>
    <row r="78" spans="1:14" s="7" customFormat="1" ht="26.25" hidden="1" customHeight="1" thickTop="1" thickBot="1" x14ac:dyDescent="0.25">
      <c r="A78" s="160"/>
      <c r="B78" s="161"/>
      <c r="C78" s="162" t="s">
        <v>61</v>
      </c>
      <c r="D78" s="163"/>
      <c r="E78" s="169"/>
      <c r="F78" s="165"/>
      <c r="G78" s="166"/>
      <c r="H78" s="167"/>
      <c r="I78" s="166"/>
      <c r="J78" s="168"/>
    </row>
    <row r="79" spans="1:14" s="7" customFormat="1" ht="26.25" hidden="1" customHeight="1" thickTop="1" thickBot="1" x14ac:dyDescent="0.25">
      <c r="A79" s="160"/>
      <c r="B79" s="161"/>
      <c r="C79" s="162" t="s">
        <v>58</v>
      </c>
      <c r="D79" s="163"/>
      <c r="E79" s="170"/>
      <c r="F79" s="165"/>
      <c r="G79" s="166">
        <f>G77-G78</f>
        <v>0</v>
      </c>
      <c r="H79" s="167"/>
      <c r="I79" s="166">
        <f t="shared" ref="I79:J79" si="22">I77-I78</f>
        <v>0</v>
      </c>
      <c r="J79" s="168">
        <f t="shared" si="22"/>
        <v>26598580.600000001</v>
      </c>
    </row>
    <row r="80" spans="1:14" s="7" customFormat="1" ht="12.75" customHeight="1" x14ac:dyDescent="0.2">
      <c r="A80" s="171"/>
      <c r="B80" s="172"/>
      <c r="C80" s="173"/>
      <c r="D80" s="174"/>
      <c r="E80" s="175"/>
      <c r="F80" s="175"/>
      <c r="G80" s="175"/>
      <c r="H80" s="175"/>
      <c r="I80" s="175"/>
      <c r="J80" s="175"/>
    </row>
    <row r="81" spans="1:10" s="47" customFormat="1" ht="12.75" x14ac:dyDescent="0.2">
      <c r="A81" s="176" t="s">
        <v>14</v>
      </c>
      <c r="B81" s="39"/>
      <c r="D81" s="177"/>
      <c r="E81" s="178"/>
      <c r="F81" s="178"/>
      <c r="G81" s="178"/>
      <c r="H81" s="178"/>
      <c r="I81" s="178"/>
      <c r="J81" s="178"/>
    </row>
    <row r="82" spans="1:10" s="180" customFormat="1" ht="21" customHeight="1" x14ac:dyDescent="0.2">
      <c r="A82" s="179" t="s">
        <v>15</v>
      </c>
      <c r="B82" s="478" t="s">
        <v>60</v>
      </c>
      <c r="C82" s="478"/>
      <c r="D82" s="478"/>
      <c r="E82" s="478"/>
      <c r="F82" s="478"/>
      <c r="G82" s="478"/>
      <c r="H82" s="478"/>
      <c r="I82" s="478"/>
      <c r="J82" s="478"/>
    </row>
    <row r="83" spans="1:10" s="180" customFormat="1" ht="30.75" customHeight="1" x14ac:dyDescent="0.2">
      <c r="A83" s="179" t="s">
        <v>16</v>
      </c>
      <c r="B83" s="478" t="s">
        <v>17</v>
      </c>
      <c r="C83" s="478"/>
      <c r="D83" s="478"/>
      <c r="E83" s="478"/>
      <c r="F83" s="478"/>
      <c r="G83" s="478"/>
      <c r="H83" s="478"/>
      <c r="I83" s="478"/>
      <c r="J83" s="478"/>
    </row>
    <row r="84" spans="1:10" s="180" customFormat="1" ht="33.75" customHeight="1" x14ac:dyDescent="0.2">
      <c r="A84" s="179" t="s">
        <v>18</v>
      </c>
      <c r="B84" s="478" t="s">
        <v>20</v>
      </c>
      <c r="C84" s="478"/>
      <c r="D84" s="478"/>
      <c r="E84" s="478"/>
      <c r="F84" s="478"/>
      <c r="G84" s="478"/>
      <c r="H84" s="478"/>
      <c r="I84" s="478"/>
      <c r="J84" s="478"/>
    </row>
    <row r="85" spans="1:10" s="180" customFormat="1" ht="33.75" customHeight="1" x14ac:dyDescent="0.2">
      <c r="A85" s="179" t="s">
        <v>23</v>
      </c>
      <c r="B85" s="478" t="s">
        <v>21</v>
      </c>
      <c r="C85" s="478"/>
      <c r="D85" s="478"/>
      <c r="E85" s="478"/>
      <c r="F85" s="478"/>
      <c r="G85" s="478"/>
      <c r="H85" s="478"/>
      <c r="I85" s="478"/>
      <c r="J85" s="478"/>
    </row>
    <row r="91" spans="1:10" s="185" customFormat="1" x14ac:dyDescent="0.25">
      <c r="A91" s="181"/>
      <c r="B91" s="182"/>
      <c r="C91" s="183"/>
      <c r="D91" s="181"/>
      <c r="E91" s="184"/>
    </row>
    <row r="92" spans="1:10" s="185" customFormat="1" x14ac:dyDescent="0.25">
      <c r="A92" s="181"/>
      <c r="B92" s="182"/>
      <c r="C92" s="183"/>
      <c r="D92" s="181"/>
      <c r="E92" s="184"/>
    </row>
    <row r="93" spans="1:10" s="185" customFormat="1" x14ac:dyDescent="0.25">
      <c r="A93" s="181"/>
      <c r="B93" s="182"/>
      <c r="C93" s="183"/>
      <c r="D93" s="181"/>
    </row>
    <row r="94" spans="1:10" s="185" customFormat="1" x14ac:dyDescent="0.25">
      <c r="A94" s="181"/>
      <c r="B94" s="182"/>
      <c r="C94" s="183"/>
      <c r="D94" s="181"/>
    </row>
  </sheetData>
  <mergeCells count="8">
    <mergeCell ref="F8:J8"/>
    <mergeCell ref="F9:G9"/>
    <mergeCell ref="H9:I9"/>
    <mergeCell ref="B84:J84"/>
    <mergeCell ref="B85:J85"/>
    <mergeCell ref="A10:B10"/>
    <mergeCell ref="B82:J82"/>
    <mergeCell ref="B83:J83"/>
  </mergeCells>
  <printOptions horizontalCentered="1"/>
  <pageMargins left="0.5" right="0.5" top="0.75" bottom="0.5" header="0.32" footer="0.25"/>
  <pageSetup paperSize="9" scale="90" orientation="landscape" r:id="rId1"/>
  <headerFooter scaleWithDoc="0" alignWithMargins="0">
    <oddFooter>&amp;L&amp;8SEM Engineers&amp;R&amp;8Page &amp;P of  &amp;N</oddFooter>
  </headerFooter>
  <rowBreaks count="2" manualBreakCount="2">
    <brk id="21" max="9" man="1"/>
    <brk id="66"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F29352-239A-4AF2-BDEA-3C544B25DCD9}">
  <dimension ref="A1:N119"/>
  <sheetViews>
    <sheetView showGridLines="0" tabSelected="1" view="pageBreakPreview" zoomScale="110" zoomScaleNormal="100" zoomScaleSheetLayoutView="110" workbookViewId="0">
      <pane ySplit="10" topLeftCell="A98" activePane="bottomLeft" state="frozen"/>
      <selection activeCell="F19" sqref="F19"/>
      <selection pane="bottomLeft" activeCell="F19" sqref="F19"/>
    </sheetView>
  </sheetViews>
  <sheetFormatPr defaultColWidth="9" defaultRowHeight="15" x14ac:dyDescent="0.25"/>
  <cols>
    <col min="1" max="1" width="4.625" style="181" customWidth="1"/>
    <col min="2" max="2" width="4.625" style="182" customWidth="1"/>
    <col min="3" max="3" width="46.125" style="183" customWidth="1"/>
    <col min="4" max="4" width="6.375" style="181" customWidth="1"/>
    <col min="5" max="5" width="7.875" style="184" customWidth="1"/>
    <col min="6" max="6" width="10.625" style="185" customWidth="1"/>
    <col min="7" max="7" width="12.625" style="185" customWidth="1"/>
    <col min="8" max="8" width="10.625" style="185" customWidth="1"/>
    <col min="9" max="9" width="12.625" style="185" customWidth="1"/>
    <col min="10" max="10" width="15.625" style="185" customWidth="1"/>
    <col min="11" max="11" width="9.625" style="458" bestFit="1" customWidth="1"/>
    <col min="12" max="12" width="9.125" style="458" bestFit="1" customWidth="1"/>
    <col min="13" max="14" width="9" style="458"/>
    <col min="15" max="16384" width="9" style="183"/>
  </cols>
  <sheetData>
    <row r="1" spans="1:14" s="7" customFormat="1" ht="18" customHeight="1" x14ac:dyDescent="0.2">
      <c r="A1" s="1" t="s">
        <v>83</v>
      </c>
      <c r="B1" s="1"/>
      <c r="C1" s="2"/>
      <c r="D1" s="3"/>
      <c r="E1" s="4"/>
      <c r="F1" s="5"/>
      <c r="G1" s="5"/>
      <c r="H1" s="5"/>
      <c r="I1" s="5"/>
      <c r="J1" s="6"/>
      <c r="K1" s="450"/>
      <c r="L1" s="450"/>
      <c r="M1" s="450"/>
      <c r="N1" s="450"/>
    </row>
    <row r="2" spans="1:14" s="7" customFormat="1" ht="18" customHeight="1" x14ac:dyDescent="0.2">
      <c r="A2" s="8" t="s">
        <v>43</v>
      </c>
      <c r="B2" s="8"/>
      <c r="C2" s="2"/>
      <c r="D2" s="3"/>
      <c r="E2" s="4"/>
      <c r="F2" s="5"/>
      <c r="G2" s="9"/>
      <c r="H2" s="10"/>
      <c r="I2" s="5"/>
      <c r="J2" s="11"/>
      <c r="K2" s="450"/>
      <c r="L2" s="450"/>
      <c r="M2" s="450"/>
      <c r="N2" s="450"/>
    </row>
    <row r="3" spans="1:14" s="10" customFormat="1" ht="7.5" customHeight="1" x14ac:dyDescent="0.2">
      <c r="A3" s="8"/>
      <c r="B3" s="8"/>
      <c r="C3" s="2"/>
      <c r="D3" s="3"/>
      <c r="E3" s="4"/>
      <c r="F3" s="5"/>
      <c r="G3" s="5"/>
      <c r="H3" s="5"/>
      <c r="I3" s="5"/>
      <c r="J3" s="5"/>
      <c r="K3" s="451"/>
      <c r="L3" s="451"/>
      <c r="M3" s="451"/>
      <c r="N3" s="451"/>
    </row>
    <row r="4" spans="1:14" s="10" customFormat="1" ht="18" customHeight="1" x14ac:dyDescent="0.2">
      <c r="A4" s="1" t="s">
        <v>49</v>
      </c>
      <c r="B4" s="8"/>
      <c r="D4" s="3"/>
      <c r="E4" s="4"/>
      <c r="F4" s="5"/>
      <c r="G4" s="5"/>
      <c r="H4" s="5"/>
      <c r="J4" s="12" t="s">
        <v>81</v>
      </c>
      <c r="K4" s="451"/>
      <c r="L4" s="451"/>
      <c r="M4" s="451"/>
      <c r="N4" s="451"/>
    </row>
    <row r="5" spans="1:14" s="10" customFormat="1" ht="17.25" customHeight="1" x14ac:dyDescent="0.2">
      <c r="A5" s="8" t="s">
        <v>50</v>
      </c>
      <c r="B5" s="8"/>
      <c r="D5" s="3"/>
      <c r="E5" s="4"/>
      <c r="F5" s="5"/>
      <c r="G5" s="5"/>
      <c r="H5" s="5"/>
      <c r="J5" s="12" t="s">
        <v>82</v>
      </c>
      <c r="K5" s="451"/>
      <c r="L5" s="451"/>
      <c r="M5" s="451"/>
      <c r="N5" s="451"/>
    </row>
    <row r="6" spans="1:14" s="10" customFormat="1" ht="12" customHeight="1" thickBot="1" x14ac:dyDescent="0.3">
      <c r="A6" s="8"/>
      <c r="B6" s="8"/>
      <c r="D6" s="3"/>
      <c r="E6" s="4"/>
      <c r="F6" s="5"/>
      <c r="G6" s="5"/>
      <c r="H6" s="5"/>
      <c r="I6" s="13"/>
      <c r="J6" s="13"/>
      <c r="K6" s="451"/>
      <c r="L6" s="451"/>
      <c r="M6" s="451"/>
      <c r="N6" s="451"/>
    </row>
    <row r="7" spans="1:14" s="10" customFormat="1" ht="18" hidden="1" customHeight="1" thickBot="1" x14ac:dyDescent="0.3">
      <c r="A7" s="8"/>
      <c r="B7" s="8"/>
      <c r="D7" s="3"/>
      <c r="E7" s="4"/>
      <c r="F7" s="5"/>
      <c r="G7" s="5"/>
      <c r="H7" s="5"/>
      <c r="I7" s="5"/>
      <c r="J7" s="13"/>
      <c r="K7" s="451"/>
      <c r="L7" s="451"/>
      <c r="M7" s="451"/>
      <c r="N7" s="451"/>
    </row>
    <row r="8" spans="1:14" s="7" customFormat="1" ht="18" hidden="1" customHeight="1" thickBot="1" x14ac:dyDescent="0.25">
      <c r="A8" s="14"/>
      <c r="B8" s="14"/>
      <c r="D8" s="15"/>
      <c r="E8" s="16"/>
      <c r="F8" s="474" t="s">
        <v>48</v>
      </c>
      <c r="G8" s="474"/>
      <c r="H8" s="474"/>
      <c r="I8" s="474"/>
      <c r="J8" s="474"/>
      <c r="K8" s="450"/>
      <c r="L8" s="450"/>
      <c r="M8" s="450"/>
      <c r="N8" s="450"/>
    </row>
    <row r="9" spans="1:14" s="7" customFormat="1" ht="18" customHeight="1" thickBot="1" x14ac:dyDescent="0.25">
      <c r="A9" s="14"/>
      <c r="B9" s="14"/>
      <c r="C9" s="17"/>
      <c r="D9" s="18"/>
      <c r="E9" s="19"/>
      <c r="F9" s="475" t="s">
        <v>6</v>
      </c>
      <c r="G9" s="476"/>
      <c r="H9" s="477" t="s">
        <v>7</v>
      </c>
      <c r="I9" s="476"/>
      <c r="J9" s="20" t="s">
        <v>8</v>
      </c>
      <c r="K9" s="450"/>
      <c r="L9" s="450"/>
      <c r="M9" s="450"/>
      <c r="N9" s="450"/>
    </row>
    <row r="10" spans="1:14" s="27" customFormat="1" ht="18" customHeight="1" thickBot="1" x14ac:dyDescent="0.25">
      <c r="A10" s="479" t="s">
        <v>80</v>
      </c>
      <c r="B10" s="480"/>
      <c r="C10" s="21" t="s">
        <v>0</v>
      </c>
      <c r="D10" s="21" t="s">
        <v>1</v>
      </c>
      <c r="E10" s="22" t="s">
        <v>2</v>
      </c>
      <c r="F10" s="23" t="s">
        <v>3</v>
      </c>
      <c r="G10" s="24" t="s">
        <v>11</v>
      </c>
      <c r="H10" s="25" t="s">
        <v>3</v>
      </c>
      <c r="I10" s="24" t="s">
        <v>11</v>
      </c>
      <c r="J10" s="26" t="s">
        <v>11</v>
      </c>
      <c r="K10" s="452"/>
      <c r="L10" s="452"/>
      <c r="M10" s="452"/>
      <c r="N10" s="452"/>
    </row>
    <row r="11" spans="1:14" s="7" customFormat="1" ht="26.25" hidden="1" customHeight="1" thickTop="1" thickBot="1" x14ac:dyDescent="0.25">
      <c r="A11" s="160"/>
      <c r="B11" s="161"/>
      <c r="C11" s="162" t="s">
        <v>61</v>
      </c>
      <c r="D11" s="163"/>
      <c r="E11" s="169"/>
      <c r="F11" s="165"/>
      <c r="G11" s="166"/>
      <c r="H11" s="167"/>
      <c r="I11" s="166"/>
      <c r="J11" s="168"/>
      <c r="K11" s="450"/>
      <c r="L11" s="450"/>
      <c r="M11" s="450"/>
      <c r="N11" s="450"/>
    </row>
    <row r="12" spans="1:14" s="7" customFormat="1" ht="26.25" hidden="1" customHeight="1" thickTop="1" thickBot="1" x14ac:dyDescent="0.25">
      <c r="A12" s="160"/>
      <c r="B12" s="161"/>
      <c r="C12" s="162" t="s">
        <v>58</v>
      </c>
      <c r="D12" s="163"/>
      <c r="E12" s="170"/>
      <c r="F12" s="165"/>
      <c r="G12" s="166" t="e">
        <f>#REF!-G11</f>
        <v>#REF!</v>
      </c>
      <c r="H12" s="167"/>
      <c r="I12" s="166" t="e">
        <f>#REF!-I11</f>
        <v>#REF!</v>
      </c>
      <c r="J12" s="168" t="e">
        <f>#REF!-J11</f>
        <v>#REF!</v>
      </c>
      <c r="K12" s="450"/>
      <c r="L12" s="450"/>
      <c r="M12" s="450"/>
      <c r="N12" s="450"/>
    </row>
    <row r="13" spans="1:14" s="231" customFormat="1" ht="13.5" thickTop="1" x14ac:dyDescent="0.2">
      <c r="A13" s="223"/>
      <c r="B13" s="224"/>
      <c r="C13" s="225" t="s">
        <v>100</v>
      </c>
      <c r="D13" s="226"/>
      <c r="E13" s="227"/>
      <c r="F13" s="228"/>
      <c r="G13" s="226"/>
      <c r="H13" s="226"/>
      <c r="I13" s="229"/>
      <c r="J13" s="230"/>
      <c r="K13" s="453"/>
      <c r="L13" s="453"/>
      <c r="M13" s="453"/>
      <c r="N13" s="453"/>
    </row>
    <row r="14" spans="1:14" s="240" customFormat="1" ht="53.25" customHeight="1" x14ac:dyDescent="0.2">
      <c r="A14" s="232"/>
      <c r="B14" s="233"/>
      <c r="C14" s="234" t="s">
        <v>101</v>
      </c>
      <c r="D14" s="235"/>
      <c r="E14" s="236"/>
      <c r="F14" s="237"/>
      <c r="G14" s="235"/>
      <c r="H14" s="235"/>
      <c r="I14" s="238"/>
      <c r="J14" s="239"/>
      <c r="K14" s="454"/>
      <c r="L14" s="454"/>
      <c r="M14" s="454"/>
      <c r="N14" s="454"/>
    </row>
    <row r="15" spans="1:14" s="240" customFormat="1" ht="38.25" x14ac:dyDescent="0.2">
      <c r="A15" s="241">
        <v>1.1000000000000001</v>
      </c>
      <c r="B15" s="242"/>
      <c r="C15" s="243" t="s">
        <v>102</v>
      </c>
      <c r="D15" s="244"/>
      <c r="E15" s="245"/>
      <c r="F15" s="246"/>
      <c r="G15" s="244"/>
      <c r="H15" s="244"/>
      <c r="I15" s="244"/>
      <c r="J15" s="247"/>
      <c r="K15" s="454"/>
      <c r="L15" s="454"/>
      <c r="M15" s="454"/>
      <c r="N15" s="454"/>
    </row>
    <row r="16" spans="1:14" s="240" customFormat="1" ht="15" customHeight="1" x14ac:dyDescent="0.2">
      <c r="A16" s="232"/>
      <c r="B16" s="248" t="s">
        <v>103</v>
      </c>
      <c r="C16" s="249" t="s">
        <v>104</v>
      </c>
      <c r="D16" s="250" t="str">
        <f>IF(C16="","",IF(E16="","",IF(E16&gt;1,"Nos.","No.")))</f>
        <v>Nos.</v>
      </c>
      <c r="E16" s="251">
        <v>13</v>
      </c>
      <c r="F16" s="252">
        <v>105020</v>
      </c>
      <c r="G16" s="250">
        <f>F16*E16</f>
        <v>1365260</v>
      </c>
      <c r="H16" s="250">
        <v>8850</v>
      </c>
      <c r="I16" s="250">
        <f>H16*E16</f>
        <v>115050</v>
      </c>
      <c r="J16" s="253">
        <f>I16+G16</f>
        <v>1480310</v>
      </c>
      <c r="K16" s="454"/>
      <c r="L16" s="454"/>
      <c r="M16" s="454"/>
      <c r="N16" s="454"/>
    </row>
    <row r="17" spans="1:14" s="240" customFormat="1" ht="26.25" customHeight="1" x14ac:dyDescent="0.2">
      <c r="A17" s="254">
        <f>A15+0.1</f>
        <v>1.2000000000000002</v>
      </c>
      <c r="B17" s="255"/>
      <c r="C17" s="243" t="s">
        <v>105</v>
      </c>
      <c r="D17" s="235"/>
      <c r="E17" s="236"/>
      <c r="F17" s="237"/>
      <c r="G17" s="235"/>
      <c r="H17" s="235"/>
      <c r="I17" s="256"/>
      <c r="J17" s="257"/>
      <c r="K17" s="454"/>
      <c r="L17" s="454"/>
      <c r="M17" s="454"/>
      <c r="N17" s="454"/>
    </row>
    <row r="18" spans="1:14" s="240" customFormat="1" ht="15" customHeight="1" x14ac:dyDescent="0.2">
      <c r="A18" s="258" t="s">
        <v>106</v>
      </c>
      <c r="B18" s="248" t="s">
        <v>103</v>
      </c>
      <c r="C18" s="259" t="s">
        <v>107</v>
      </c>
      <c r="D18" s="260" t="str">
        <f>IF(C18="","",IF(E18="","",IF(E18&gt;1,"Nos.","No.")))</f>
        <v>Nos.</v>
      </c>
      <c r="E18" s="261">
        <v>13</v>
      </c>
      <c r="F18" s="252">
        <v>12390</v>
      </c>
      <c r="G18" s="250">
        <f>F18*E18</f>
        <v>161070</v>
      </c>
      <c r="H18" s="250">
        <v>885</v>
      </c>
      <c r="I18" s="250">
        <f>H18*E18</f>
        <v>11505</v>
      </c>
      <c r="J18" s="253">
        <f>I18+G18</f>
        <v>172575</v>
      </c>
      <c r="K18" s="454"/>
      <c r="L18" s="454"/>
      <c r="M18" s="454"/>
      <c r="N18" s="454"/>
    </row>
    <row r="19" spans="1:14" s="240" customFormat="1" ht="20.25" customHeight="1" x14ac:dyDescent="0.2">
      <c r="A19" s="254">
        <f>A17+0.1</f>
        <v>1.3000000000000003</v>
      </c>
      <c r="B19" s="262"/>
      <c r="C19" s="243" t="s">
        <v>108</v>
      </c>
      <c r="D19" s="235"/>
      <c r="E19" s="236"/>
      <c r="F19" s="263"/>
      <c r="G19" s="235"/>
      <c r="H19" s="235"/>
      <c r="I19" s="256"/>
      <c r="J19" s="257"/>
      <c r="K19" s="454"/>
      <c r="L19" s="454"/>
      <c r="M19" s="454"/>
      <c r="N19" s="454"/>
    </row>
    <row r="20" spans="1:14" s="240" customFormat="1" ht="15" customHeight="1" x14ac:dyDescent="0.2">
      <c r="A20" s="254"/>
      <c r="B20" s="248" t="s">
        <v>103</v>
      </c>
      <c r="C20" s="249" t="s">
        <v>109</v>
      </c>
      <c r="D20" s="260" t="str">
        <f>IF(C20="","",IF(E20="","",IF(E20&gt;1,"Nos.","No.")))</f>
        <v>Nos.</v>
      </c>
      <c r="E20" s="261">
        <v>4</v>
      </c>
      <c r="F20" s="252">
        <v>23010</v>
      </c>
      <c r="G20" s="250">
        <f>F20*E20</f>
        <v>92040</v>
      </c>
      <c r="H20" s="250">
        <v>5900</v>
      </c>
      <c r="I20" s="250">
        <f>H20*E20</f>
        <v>23600</v>
      </c>
      <c r="J20" s="253">
        <f>I20+G20</f>
        <v>115640</v>
      </c>
      <c r="K20" s="454"/>
      <c r="L20" s="454"/>
      <c r="M20" s="454"/>
      <c r="N20" s="454"/>
    </row>
    <row r="21" spans="1:14" s="240" customFormat="1" ht="15" customHeight="1" x14ac:dyDescent="0.2">
      <c r="A21" s="254"/>
      <c r="B21" s="248" t="s">
        <v>110</v>
      </c>
      <c r="C21" s="264" t="s">
        <v>111</v>
      </c>
      <c r="D21" s="265" t="str">
        <f>IF(C21="","",IF(E21="","",IF(E21&gt;1,"Nos.","No.")))</f>
        <v>Nos.</v>
      </c>
      <c r="E21" s="266">
        <v>11</v>
      </c>
      <c r="F21" s="252">
        <v>23482</v>
      </c>
      <c r="G21" s="250">
        <f>F21*E21</f>
        <v>258302</v>
      </c>
      <c r="H21" s="250">
        <v>5900</v>
      </c>
      <c r="I21" s="250">
        <f>H21*E21</f>
        <v>64900</v>
      </c>
      <c r="J21" s="253">
        <f>I21+G21</f>
        <v>323202</v>
      </c>
      <c r="K21" s="454"/>
      <c r="L21" s="454"/>
      <c r="M21" s="454"/>
      <c r="N21" s="454"/>
    </row>
    <row r="22" spans="1:14" s="240" customFormat="1" ht="15" customHeight="1" x14ac:dyDescent="0.2">
      <c r="A22" s="254">
        <f>A19+0.1</f>
        <v>1.4000000000000004</v>
      </c>
      <c r="B22" s="262"/>
      <c r="C22" s="243" t="s">
        <v>112</v>
      </c>
      <c r="D22" s="235"/>
      <c r="E22" s="236"/>
      <c r="F22" s="263"/>
      <c r="G22" s="235"/>
      <c r="H22" s="235"/>
      <c r="I22" s="256"/>
      <c r="J22" s="257"/>
      <c r="K22" s="454"/>
      <c r="L22" s="454"/>
      <c r="M22" s="454"/>
      <c r="N22" s="454"/>
    </row>
    <row r="23" spans="1:14" s="240" customFormat="1" ht="15" customHeight="1" x14ac:dyDescent="0.2">
      <c r="A23" s="232"/>
      <c r="B23" s="248" t="s">
        <v>103</v>
      </c>
      <c r="C23" s="234" t="s">
        <v>109</v>
      </c>
      <c r="D23" s="260" t="str">
        <f>IF(C23="","",IF(E23="","",IF(E23&gt;1,"Nos.","No.")))</f>
        <v>Nos.</v>
      </c>
      <c r="E23" s="261">
        <v>4</v>
      </c>
      <c r="F23" s="252">
        <v>41300</v>
      </c>
      <c r="G23" s="250">
        <f>F23*E23</f>
        <v>165200</v>
      </c>
      <c r="H23" s="250">
        <v>3540</v>
      </c>
      <c r="I23" s="250">
        <f>H23*E23</f>
        <v>14160</v>
      </c>
      <c r="J23" s="253">
        <f>I23+G23</f>
        <v>179360</v>
      </c>
      <c r="K23" s="454"/>
      <c r="L23" s="454"/>
      <c r="M23" s="454"/>
      <c r="N23" s="454"/>
    </row>
    <row r="24" spans="1:14" s="240" customFormat="1" ht="15" customHeight="1" x14ac:dyDescent="0.2">
      <c r="A24" s="232"/>
      <c r="B24" s="248" t="s">
        <v>110</v>
      </c>
      <c r="C24" s="267" t="s">
        <v>111</v>
      </c>
      <c r="D24" s="265" t="str">
        <f>IF(C24="","",IF(E24="","",IF(E24&gt;1,"Nos.","No.")))</f>
        <v>Nos.</v>
      </c>
      <c r="E24" s="266">
        <v>11</v>
      </c>
      <c r="F24" s="252">
        <v>41300</v>
      </c>
      <c r="G24" s="250">
        <f>F24*E24</f>
        <v>454300</v>
      </c>
      <c r="H24" s="250">
        <v>3540</v>
      </c>
      <c r="I24" s="250">
        <f>H24*E24</f>
        <v>38940</v>
      </c>
      <c r="J24" s="253">
        <f>I24+G24</f>
        <v>493240</v>
      </c>
      <c r="K24" s="454"/>
      <c r="L24" s="454"/>
      <c r="M24" s="454"/>
      <c r="N24" s="454"/>
    </row>
    <row r="25" spans="1:14" s="240" customFormat="1" ht="15" customHeight="1" x14ac:dyDescent="0.2">
      <c r="A25" s="254">
        <f>A22+0.1</f>
        <v>1.5000000000000004</v>
      </c>
      <c r="B25" s="248"/>
      <c r="C25" s="268" t="s">
        <v>113</v>
      </c>
      <c r="D25" s="235"/>
      <c r="E25" s="236"/>
      <c r="F25" s="269"/>
      <c r="G25" s="235"/>
      <c r="H25" s="270"/>
      <c r="I25" s="235"/>
      <c r="J25" s="271"/>
      <c r="K25" s="454"/>
      <c r="L25" s="454"/>
      <c r="M25" s="454"/>
      <c r="N25" s="454"/>
    </row>
    <row r="26" spans="1:14" s="240" customFormat="1" ht="15" customHeight="1" x14ac:dyDescent="0.2">
      <c r="A26" s="232"/>
      <c r="B26" s="272" t="s">
        <v>103</v>
      </c>
      <c r="C26" s="273" t="s">
        <v>114</v>
      </c>
      <c r="D26" s="260" t="str">
        <f>IF(C26="","",IF(E26="","",IF(E26&gt;1,"Nos.","No.")))</f>
        <v>Nos.</v>
      </c>
      <c r="E26" s="261">
        <v>6</v>
      </c>
      <c r="F26" s="252">
        <v>37760</v>
      </c>
      <c r="G26" s="250">
        <f>F26*E26</f>
        <v>226560</v>
      </c>
      <c r="H26" s="250">
        <v>4130</v>
      </c>
      <c r="I26" s="250">
        <f>H26*E26</f>
        <v>24780</v>
      </c>
      <c r="J26" s="253">
        <f>I26+G26</f>
        <v>251340</v>
      </c>
      <c r="K26" s="454"/>
      <c r="L26" s="454"/>
      <c r="M26" s="454"/>
      <c r="N26" s="454"/>
    </row>
    <row r="27" spans="1:14" s="240" customFormat="1" ht="20.100000000000001" customHeight="1" x14ac:dyDescent="0.2">
      <c r="A27" s="254">
        <f>A25+0.1</f>
        <v>1.6000000000000005</v>
      </c>
      <c r="B27" s="272"/>
      <c r="C27" s="264" t="s">
        <v>115</v>
      </c>
      <c r="D27" s="274" t="s">
        <v>5</v>
      </c>
      <c r="E27" s="275">
        <v>2</v>
      </c>
      <c r="F27" s="252">
        <v>31860</v>
      </c>
      <c r="G27" s="250">
        <f>F27*E27</f>
        <v>63720</v>
      </c>
      <c r="H27" s="250">
        <v>4130</v>
      </c>
      <c r="I27" s="250">
        <f>H27*E27</f>
        <v>8260</v>
      </c>
      <c r="J27" s="253">
        <f>I27+G27</f>
        <v>71980</v>
      </c>
      <c r="K27" s="454"/>
      <c r="L27" s="454"/>
      <c r="M27" s="454"/>
      <c r="N27" s="454"/>
    </row>
    <row r="28" spans="1:14" s="240" customFormat="1" ht="27" customHeight="1" x14ac:dyDescent="0.2">
      <c r="A28" s="254">
        <f>A27+0.1</f>
        <v>1.7000000000000006</v>
      </c>
      <c r="B28" s="276"/>
      <c r="C28" s="277" t="s">
        <v>116</v>
      </c>
      <c r="D28" s="244" t="str">
        <f>IF(C28="","",IF(E28="","",IF(E28&gt;1,"Nos.","No.")))</f>
        <v/>
      </c>
      <c r="E28" s="245"/>
      <c r="F28" s="246"/>
      <c r="G28" s="244"/>
      <c r="H28" s="256"/>
      <c r="I28" s="256"/>
      <c r="J28" s="257"/>
      <c r="K28" s="454"/>
      <c r="L28" s="454"/>
      <c r="M28" s="454"/>
      <c r="N28" s="454"/>
    </row>
    <row r="29" spans="1:14" s="240" customFormat="1" ht="15" customHeight="1" thickBot="1" x14ac:dyDescent="0.25">
      <c r="A29" s="278"/>
      <c r="B29" s="279" t="s">
        <v>103</v>
      </c>
      <c r="C29" s="280" t="s">
        <v>117</v>
      </c>
      <c r="D29" s="281" t="str">
        <f>IF(C29="","",IF(E29="","",IF(E29&gt;1,"Nos.","No.")))</f>
        <v>No.</v>
      </c>
      <c r="E29" s="282">
        <v>1</v>
      </c>
      <c r="F29" s="283">
        <v>49560</v>
      </c>
      <c r="G29" s="281">
        <f>F29*E29</f>
        <v>49560</v>
      </c>
      <c r="H29" s="281">
        <v>5900</v>
      </c>
      <c r="I29" s="281">
        <f>H29*E29</f>
        <v>5900</v>
      </c>
      <c r="J29" s="284">
        <f>I29+G29</f>
        <v>55460</v>
      </c>
      <c r="K29" s="454"/>
      <c r="L29" s="454"/>
      <c r="M29" s="454"/>
      <c r="N29" s="454"/>
    </row>
    <row r="30" spans="1:14" s="240" customFormat="1" ht="15" customHeight="1" x14ac:dyDescent="0.2">
      <c r="A30" s="254">
        <f>A28+0.1</f>
        <v>1.8000000000000007</v>
      </c>
      <c r="B30" s="276"/>
      <c r="C30" s="243" t="s">
        <v>118</v>
      </c>
      <c r="D30" s="244"/>
      <c r="E30" s="245"/>
      <c r="F30" s="246">
        <v>0</v>
      </c>
      <c r="G30" s="244"/>
      <c r="H30" s="256">
        <v>0</v>
      </c>
      <c r="I30" s="256"/>
      <c r="J30" s="257"/>
      <c r="K30" s="454"/>
      <c r="L30" s="454"/>
      <c r="M30" s="454"/>
      <c r="N30" s="454"/>
    </row>
    <row r="31" spans="1:14" s="240" customFormat="1" ht="15" customHeight="1" x14ac:dyDescent="0.2">
      <c r="A31" s="232"/>
      <c r="B31" s="272" t="s">
        <v>103</v>
      </c>
      <c r="C31" s="273" t="s">
        <v>119</v>
      </c>
      <c r="D31" s="260" t="str">
        <f>IF(C31="","",IF(E31="","",IF(E31&gt;1,"Nos.","No.")))</f>
        <v>No.</v>
      </c>
      <c r="E31" s="261">
        <v>1</v>
      </c>
      <c r="F31" s="252">
        <v>33040</v>
      </c>
      <c r="G31" s="250">
        <f>F31*E31</f>
        <v>33040</v>
      </c>
      <c r="H31" s="250">
        <v>4130</v>
      </c>
      <c r="I31" s="250">
        <f>H31*E31</f>
        <v>4130</v>
      </c>
      <c r="J31" s="253">
        <f>I31+G31</f>
        <v>37170</v>
      </c>
      <c r="K31" s="454"/>
      <c r="L31" s="454"/>
      <c r="M31" s="454"/>
      <c r="N31" s="454"/>
    </row>
    <row r="32" spans="1:14" s="240" customFormat="1" ht="25.5" x14ac:dyDescent="0.2">
      <c r="A32" s="254">
        <f>A30+0.1</f>
        <v>1.9000000000000008</v>
      </c>
      <c r="B32" s="272"/>
      <c r="C32" s="285" t="s">
        <v>120</v>
      </c>
      <c r="D32" s="250" t="s">
        <v>5</v>
      </c>
      <c r="E32" s="286">
        <v>1</v>
      </c>
      <c r="F32" s="252">
        <v>194700</v>
      </c>
      <c r="G32" s="250">
        <f>F32*E32</f>
        <v>194700</v>
      </c>
      <c r="H32" s="250">
        <v>3540</v>
      </c>
      <c r="I32" s="250">
        <f>H32*E32</f>
        <v>3540</v>
      </c>
      <c r="J32" s="253">
        <f>I32+G32</f>
        <v>198240</v>
      </c>
      <c r="K32" s="454"/>
      <c r="L32" s="454"/>
      <c r="M32" s="454"/>
      <c r="N32" s="454"/>
    </row>
    <row r="33" spans="1:14" s="231" customFormat="1" ht="38.25" x14ac:dyDescent="0.2">
      <c r="A33" s="258">
        <v>1.1000000000000001</v>
      </c>
      <c r="B33" s="287"/>
      <c r="C33" s="243" t="s">
        <v>121</v>
      </c>
      <c r="D33" s="244"/>
      <c r="E33" s="245"/>
      <c r="F33" s="246"/>
      <c r="G33" s="244"/>
      <c r="H33" s="244"/>
      <c r="I33" s="244"/>
      <c r="J33" s="247"/>
      <c r="K33" s="453"/>
      <c r="L33" s="453"/>
      <c r="M33" s="454"/>
      <c r="N33" s="454"/>
    </row>
    <row r="34" spans="1:14" s="231" customFormat="1" ht="15" customHeight="1" x14ac:dyDescent="0.2">
      <c r="A34" s="232"/>
      <c r="B34" s="287" t="s">
        <v>103</v>
      </c>
      <c r="C34" s="234" t="s">
        <v>122</v>
      </c>
      <c r="D34" s="250" t="str">
        <f>IF(C34="","",IF(E34="","",IF(E34&gt;1,"Nos.","No.")))</f>
        <v>Nos.</v>
      </c>
      <c r="E34" s="251">
        <v>2</v>
      </c>
      <c r="F34" s="252">
        <v>76700</v>
      </c>
      <c r="G34" s="250">
        <f>F34*E34</f>
        <v>153400</v>
      </c>
      <c r="H34" s="250">
        <v>3540</v>
      </c>
      <c r="I34" s="250">
        <f>H34*E34</f>
        <v>7080</v>
      </c>
      <c r="J34" s="253">
        <f>I34+G34</f>
        <v>160480</v>
      </c>
      <c r="K34" s="453"/>
      <c r="L34" s="453"/>
      <c r="M34" s="454"/>
      <c r="N34" s="454"/>
    </row>
    <row r="35" spans="1:14" s="231" customFormat="1" ht="15" customHeight="1" x14ac:dyDescent="0.2">
      <c r="A35" s="232"/>
      <c r="B35" s="287" t="s">
        <v>110</v>
      </c>
      <c r="C35" s="234" t="s">
        <v>123</v>
      </c>
      <c r="D35" s="250" t="str">
        <f>IF(C35="","",IF(E35="","",IF(E35&gt;1,"Nos.","No.")))</f>
        <v>Nos.</v>
      </c>
      <c r="E35" s="251">
        <v>2</v>
      </c>
      <c r="F35" s="252">
        <v>88500</v>
      </c>
      <c r="G35" s="250">
        <f>F35*E35</f>
        <v>177000</v>
      </c>
      <c r="H35" s="250">
        <v>3540</v>
      </c>
      <c r="I35" s="250">
        <f>H35*E35</f>
        <v>7080</v>
      </c>
      <c r="J35" s="253">
        <f>I35+G35</f>
        <v>184080</v>
      </c>
      <c r="K35" s="453"/>
      <c r="L35" s="453"/>
      <c r="M35" s="454"/>
      <c r="N35" s="454"/>
    </row>
    <row r="36" spans="1:14" s="231" customFormat="1" ht="15" customHeight="1" x14ac:dyDescent="0.2">
      <c r="A36" s="232"/>
      <c r="B36" s="287" t="s">
        <v>124</v>
      </c>
      <c r="C36" s="234" t="s">
        <v>125</v>
      </c>
      <c r="D36" s="250" t="str">
        <f>IF(C36="","",IF(E36="","",IF(E36&gt;1,"Nos.","No.")))</f>
        <v>No.</v>
      </c>
      <c r="E36" s="251">
        <v>1</v>
      </c>
      <c r="F36" s="252">
        <v>82010</v>
      </c>
      <c r="G36" s="250">
        <f>F36*E36</f>
        <v>82010</v>
      </c>
      <c r="H36" s="250">
        <v>5900</v>
      </c>
      <c r="I36" s="250">
        <f>H36*E36</f>
        <v>5900</v>
      </c>
      <c r="J36" s="253">
        <f>I36+G36</f>
        <v>87910</v>
      </c>
      <c r="K36" s="453"/>
      <c r="L36" s="453"/>
      <c r="M36" s="454"/>
      <c r="N36" s="454"/>
    </row>
    <row r="37" spans="1:14" s="231" customFormat="1" ht="15" customHeight="1" x14ac:dyDescent="0.2">
      <c r="A37" s="232"/>
      <c r="B37" s="287" t="s">
        <v>126</v>
      </c>
      <c r="C37" s="234" t="s">
        <v>127</v>
      </c>
      <c r="D37" s="250" t="str">
        <f>IF(C37="","",IF(E37="","",IF(E37&gt;1,"Nos.","No.")))</f>
        <v>Nos.</v>
      </c>
      <c r="E37" s="251">
        <v>3</v>
      </c>
      <c r="F37" s="252">
        <v>116820</v>
      </c>
      <c r="G37" s="250">
        <f>F37*E37</f>
        <v>350460</v>
      </c>
      <c r="H37" s="250">
        <v>8260</v>
      </c>
      <c r="I37" s="250">
        <f>H37*E37</f>
        <v>24780</v>
      </c>
      <c r="J37" s="253">
        <f>I37+G37</f>
        <v>375240</v>
      </c>
      <c r="K37" s="453"/>
      <c r="L37" s="453"/>
      <c r="M37" s="454"/>
      <c r="N37" s="454"/>
    </row>
    <row r="38" spans="1:14" s="240" customFormat="1" ht="14.25" customHeight="1" x14ac:dyDescent="0.2">
      <c r="A38" s="258">
        <f>A33+0.01</f>
        <v>1.1100000000000001</v>
      </c>
      <c r="B38" s="288"/>
      <c r="C38" s="277" t="s">
        <v>128</v>
      </c>
      <c r="D38" s="235"/>
      <c r="E38" s="236"/>
      <c r="F38" s="263"/>
      <c r="G38" s="235"/>
      <c r="H38" s="235"/>
      <c r="I38" s="256"/>
      <c r="J38" s="257"/>
      <c r="K38" s="454"/>
      <c r="L38" s="454"/>
      <c r="M38" s="454"/>
      <c r="N38" s="454"/>
    </row>
    <row r="39" spans="1:14" s="240" customFormat="1" ht="15" customHeight="1" x14ac:dyDescent="0.2">
      <c r="A39" s="289"/>
      <c r="B39" s="290" t="s">
        <v>103</v>
      </c>
      <c r="C39" s="259" t="s">
        <v>129</v>
      </c>
      <c r="D39" s="260" t="str">
        <f>IF(C39="","",IF(E39="","",IF(E39&gt;1,"Nos.","No.")))</f>
        <v>Nos.</v>
      </c>
      <c r="E39" s="261">
        <v>11</v>
      </c>
      <c r="F39" s="252">
        <v>15340</v>
      </c>
      <c r="G39" s="250">
        <f>F39*E39</f>
        <v>168740</v>
      </c>
      <c r="H39" s="250">
        <v>1180</v>
      </c>
      <c r="I39" s="250">
        <f>H39*E39</f>
        <v>12980</v>
      </c>
      <c r="J39" s="253">
        <f>I39+G39</f>
        <v>181720</v>
      </c>
      <c r="K39" s="454"/>
      <c r="L39" s="454"/>
      <c r="M39" s="454"/>
      <c r="N39" s="454"/>
    </row>
    <row r="40" spans="1:14" s="240" customFormat="1" ht="15" customHeight="1" x14ac:dyDescent="0.2">
      <c r="A40" s="258"/>
      <c r="B40" s="290" t="s">
        <v>110</v>
      </c>
      <c r="C40" s="291" t="s">
        <v>130</v>
      </c>
      <c r="D40" s="265" t="str">
        <f>IF(C40="","",IF(E40="","",IF(E40&gt;1,"Nos.","No.")))</f>
        <v>Nos.</v>
      </c>
      <c r="E40" s="266">
        <v>6</v>
      </c>
      <c r="F40" s="252">
        <v>12390</v>
      </c>
      <c r="G40" s="250">
        <f>F40*E40</f>
        <v>74340</v>
      </c>
      <c r="H40" s="250">
        <v>1180</v>
      </c>
      <c r="I40" s="250">
        <f>H40*E40</f>
        <v>7080</v>
      </c>
      <c r="J40" s="253">
        <f>I40+G40</f>
        <v>81420</v>
      </c>
      <c r="K40" s="454"/>
      <c r="L40" s="454"/>
      <c r="M40" s="454"/>
      <c r="N40" s="454"/>
    </row>
    <row r="41" spans="1:14" s="240" customFormat="1" ht="15" customHeight="1" x14ac:dyDescent="0.2">
      <c r="A41" s="258"/>
      <c r="B41" s="290" t="s">
        <v>124</v>
      </c>
      <c r="C41" s="291" t="s">
        <v>131</v>
      </c>
      <c r="D41" s="265" t="str">
        <f>IF(C41="","",IF(E41="","",IF(E41&gt;1,"Nos.","No.")))</f>
        <v>Nos.</v>
      </c>
      <c r="E41" s="266">
        <v>13</v>
      </c>
      <c r="F41" s="252">
        <v>10502</v>
      </c>
      <c r="G41" s="250">
        <f>F41*E41</f>
        <v>136526</v>
      </c>
      <c r="H41" s="250">
        <v>1180</v>
      </c>
      <c r="I41" s="250">
        <f>H41*E41</f>
        <v>15340</v>
      </c>
      <c r="J41" s="253">
        <f>I41+G41</f>
        <v>151866</v>
      </c>
      <c r="K41" s="454"/>
      <c r="L41" s="454"/>
      <c r="M41" s="454"/>
      <c r="N41" s="454"/>
    </row>
    <row r="42" spans="1:14" s="240" customFormat="1" ht="15" customHeight="1" x14ac:dyDescent="0.2">
      <c r="A42" s="258"/>
      <c r="B42" s="290" t="s">
        <v>126</v>
      </c>
      <c r="C42" s="291" t="s">
        <v>132</v>
      </c>
      <c r="D42" s="265" t="str">
        <f>IF(C42="","",IF(E42="","",IF(E42&gt;1,"Nos.","No.")))</f>
        <v>Nos.</v>
      </c>
      <c r="E42" s="292">
        <v>26</v>
      </c>
      <c r="F42" s="252">
        <v>5310</v>
      </c>
      <c r="G42" s="250">
        <f>F42*E42</f>
        <v>138060</v>
      </c>
      <c r="H42" s="250">
        <v>1180</v>
      </c>
      <c r="I42" s="250">
        <f>H42*E42</f>
        <v>30680</v>
      </c>
      <c r="J42" s="253">
        <f>I42+G42</f>
        <v>168740</v>
      </c>
      <c r="K42" s="454"/>
      <c r="L42" s="454"/>
      <c r="M42" s="454"/>
      <c r="N42" s="454"/>
    </row>
    <row r="43" spans="1:14" s="240" customFormat="1" ht="15" customHeight="1" thickBot="1" x14ac:dyDescent="0.25">
      <c r="A43" s="293"/>
      <c r="B43" s="294" t="s">
        <v>133</v>
      </c>
      <c r="C43" s="295" t="s">
        <v>134</v>
      </c>
      <c r="D43" s="296" t="str">
        <f>IF(C43="","",IF(E43="","",IF(E43&gt;1,"Nos.","No.")))</f>
        <v>Nos.</v>
      </c>
      <c r="E43" s="297">
        <v>6</v>
      </c>
      <c r="F43" s="252">
        <v>31860</v>
      </c>
      <c r="G43" s="250">
        <f>F43*E43</f>
        <v>191160</v>
      </c>
      <c r="H43" s="250">
        <v>3540</v>
      </c>
      <c r="I43" s="250">
        <f>H43*E43</f>
        <v>21240</v>
      </c>
      <c r="J43" s="253">
        <f>I43+G43</f>
        <v>212400</v>
      </c>
      <c r="K43" s="454"/>
      <c r="L43" s="454"/>
      <c r="M43" s="454"/>
      <c r="N43" s="454"/>
    </row>
    <row r="44" spans="1:14" s="231" customFormat="1" ht="18.95" customHeight="1" thickTop="1" thickBot="1" x14ac:dyDescent="0.3">
      <c r="A44" s="298"/>
      <c r="B44" s="299"/>
      <c r="C44" s="300" t="s">
        <v>135</v>
      </c>
      <c r="D44" s="301"/>
      <c r="E44" s="302"/>
      <c r="F44" s="303"/>
      <c r="G44" s="304"/>
      <c r="H44" s="305"/>
      <c r="I44" s="306"/>
      <c r="J44" s="307"/>
      <c r="K44" s="453"/>
      <c r="L44" s="453"/>
      <c r="M44" s="454"/>
      <c r="N44" s="454"/>
    </row>
    <row r="45" spans="1:14" s="231" customFormat="1" ht="16.5" customHeight="1" x14ac:dyDescent="0.2">
      <c r="A45" s="308"/>
      <c r="B45" s="309"/>
      <c r="C45" s="310" t="s">
        <v>136</v>
      </c>
      <c r="D45" s="311"/>
      <c r="E45" s="312"/>
      <c r="F45" s="313"/>
      <c r="G45" s="311"/>
      <c r="H45" s="311"/>
      <c r="I45" s="314"/>
      <c r="J45" s="315"/>
      <c r="K45" s="453"/>
      <c r="L45" s="453"/>
      <c r="M45" s="454"/>
      <c r="N45" s="454"/>
    </row>
    <row r="46" spans="1:14" s="231" customFormat="1" ht="54" customHeight="1" x14ac:dyDescent="0.2">
      <c r="A46" s="316"/>
      <c r="B46" s="317"/>
      <c r="C46" s="234" t="s">
        <v>137</v>
      </c>
      <c r="D46" s="235"/>
      <c r="E46" s="236"/>
      <c r="F46" s="237"/>
      <c r="G46" s="235"/>
      <c r="H46" s="235"/>
      <c r="I46" s="318"/>
      <c r="J46" s="319"/>
      <c r="K46" s="453"/>
      <c r="L46" s="453"/>
      <c r="M46" s="454"/>
      <c r="N46" s="454"/>
    </row>
    <row r="47" spans="1:14" s="231" customFormat="1" ht="66" customHeight="1" x14ac:dyDescent="0.2">
      <c r="A47" s="232">
        <v>2.1</v>
      </c>
      <c r="B47" s="233"/>
      <c r="C47" s="243" t="s">
        <v>138</v>
      </c>
      <c r="D47" s="235"/>
      <c r="E47" s="236"/>
      <c r="F47" s="237"/>
      <c r="G47" s="235"/>
      <c r="H47" s="235"/>
      <c r="I47" s="318"/>
      <c r="J47" s="319"/>
      <c r="K47" s="453"/>
      <c r="L47" s="453"/>
      <c r="M47" s="454"/>
      <c r="N47" s="454"/>
    </row>
    <row r="48" spans="1:14" s="231" customFormat="1" ht="15" customHeight="1" x14ac:dyDescent="0.2">
      <c r="A48" s="232"/>
      <c r="B48" s="287" t="s">
        <v>103</v>
      </c>
      <c r="C48" s="259" t="s">
        <v>139</v>
      </c>
      <c r="D48" s="260" t="s">
        <v>140</v>
      </c>
      <c r="E48" s="320">
        <v>600</v>
      </c>
      <c r="F48" s="252">
        <v>247.79999999999998</v>
      </c>
      <c r="G48" s="250">
        <f t="shared" ref="G48:G53" si="0">F48*E48</f>
        <v>148680</v>
      </c>
      <c r="H48" s="250">
        <v>106.19999999999999</v>
      </c>
      <c r="I48" s="250">
        <f t="shared" ref="I48:I53" si="1">H48*E48</f>
        <v>63719.999999999993</v>
      </c>
      <c r="J48" s="253">
        <f t="shared" ref="J48:J53" si="2">I48+G48</f>
        <v>212400</v>
      </c>
      <c r="K48" s="453"/>
      <c r="L48" s="453"/>
      <c r="M48" s="454"/>
      <c r="N48" s="454"/>
    </row>
    <row r="49" spans="1:14" s="231" customFormat="1" ht="15" customHeight="1" x14ac:dyDescent="0.2">
      <c r="A49" s="232"/>
      <c r="B49" s="287" t="s">
        <v>110</v>
      </c>
      <c r="C49" s="291" t="s">
        <v>141</v>
      </c>
      <c r="D49" s="265" t="s">
        <v>140</v>
      </c>
      <c r="E49" s="292">
        <v>220</v>
      </c>
      <c r="F49" s="252">
        <v>365.79999999999995</v>
      </c>
      <c r="G49" s="250">
        <f t="shared" si="0"/>
        <v>80475.999999999985</v>
      </c>
      <c r="H49" s="250">
        <v>129.79999999999998</v>
      </c>
      <c r="I49" s="250">
        <f t="shared" si="1"/>
        <v>28555.999999999996</v>
      </c>
      <c r="J49" s="253">
        <f t="shared" si="2"/>
        <v>109031.99999999999</v>
      </c>
      <c r="K49" s="453"/>
      <c r="L49" s="453"/>
      <c r="M49" s="454"/>
      <c r="N49" s="454"/>
    </row>
    <row r="50" spans="1:14" s="231" customFormat="1" ht="15" customHeight="1" x14ac:dyDescent="0.2">
      <c r="A50" s="232"/>
      <c r="B50" s="287" t="s">
        <v>124</v>
      </c>
      <c r="C50" s="291" t="s">
        <v>142</v>
      </c>
      <c r="D50" s="265" t="s">
        <v>140</v>
      </c>
      <c r="E50" s="292">
        <v>50</v>
      </c>
      <c r="F50" s="252">
        <v>674.95999999999992</v>
      </c>
      <c r="G50" s="250">
        <f t="shared" si="0"/>
        <v>33747.999999999993</v>
      </c>
      <c r="H50" s="250">
        <v>141.6</v>
      </c>
      <c r="I50" s="250">
        <f t="shared" si="1"/>
        <v>7080</v>
      </c>
      <c r="J50" s="253">
        <f t="shared" si="2"/>
        <v>40827.999999999993</v>
      </c>
      <c r="K50" s="453"/>
      <c r="L50" s="453"/>
      <c r="M50" s="454"/>
      <c r="N50" s="454"/>
    </row>
    <row r="51" spans="1:14" s="231" customFormat="1" ht="15" customHeight="1" x14ac:dyDescent="0.2">
      <c r="A51" s="232"/>
      <c r="B51" s="287" t="s">
        <v>126</v>
      </c>
      <c r="C51" s="259" t="s">
        <v>143</v>
      </c>
      <c r="D51" s="260" t="s">
        <v>140</v>
      </c>
      <c r="E51" s="320">
        <v>30</v>
      </c>
      <c r="F51" s="252">
        <v>1050.2</v>
      </c>
      <c r="G51" s="250">
        <f t="shared" si="0"/>
        <v>31506</v>
      </c>
      <c r="H51" s="250">
        <v>165.2</v>
      </c>
      <c r="I51" s="250">
        <f t="shared" si="1"/>
        <v>4956</v>
      </c>
      <c r="J51" s="253">
        <f t="shared" si="2"/>
        <v>36462</v>
      </c>
      <c r="K51" s="453"/>
      <c r="L51" s="453"/>
      <c r="M51" s="454"/>
      <c r="N51" s="454"/>
    </row>
    <row r="52" spans="1:14" s="231" customFormat="1" ht="15" customHeight="1" x14ac:dyDescent="0.2">
      <c r="A52" s="232"/>
      <c r="B52" s="287" t="s">
        <v>133</v>
      </c>
      <c r="C52" s="291" t="s">
        <v>144</v>
      </c>
      <c r="D52" s="265" t="s">
        <v>140</v>
      </c>
      <c r="E52" s="292">
        <v>80</v>
      </c>
      <c r="F52" s="252">
        <v>1746.3999999999999</v>
      </c>
      <c r="G52" s="250">
        <f t="shared" si="0"/>
        <v>139712</v>
      </c>
      <c r="H52" s="250">
        <v>212.39999999999998</v>
      </c>
      <c r="I52" s="250">
        <f t="shared" si="1"/>
        <v>16992</v>
      </c>
      <c r="J52" s="253">
        <f t="shared" si="2"/>
        <v>156704</v>
      </c>
      <c r="K52" s="453"/>
      <c r="L52" s="453"/>
      <c r="M52" s="454"/>
      <c r="N52" s="454"/>
    </row>
    <row r="53" spans="1:14" s="231" customFormat="1" ht="15" customHeight="1" x14ac:dyDescent="0.2">
      <c r="A53" s="232"/>
      <c r="B53" s="287" t="s">
        <v>145</v>
      </c>
      <c r="C53" s="291" t="s">
        <v>146</v>
      </c>
      <c r="D53" s="265" t="s">
        <v>140</v>
      </c>
      <c r="E53" s="292">
        <v>50</v>
      </c>
      <c r="F53" s="252">
        <v>2124</v>
      </c>
      <c r="G53" s="250">
        <f t="shared" si="0"/>
        <v>106200</v>
      </c>
      <c r="H53" s="250">
        <v>230.1</v>
      </c>
      <c r="I53" s="250">
        <f t="shared" si="1"/>
        <v>11505</v>
      </c>
      <c r="J53" s="253">
        <f t="shared" si="2"/>
        <v>117705</v>
      </c>
      <c r="K53" s="453"/>
      <c r="L53" s="453"/>
      <c r="M53" s="454"/>
      <c r="N53" s="454"/>
    </row>
    <row r="54" spans="1:14" s="231" customFormat="1" ht="30.75" customHeight="1" x14ac:dyDescent="0.2">
      <c r="A54" s="232">
        <f>A47+0.1</f>
        <v>2.2000000000000002</v>
      </c>
      <c r="B54" s="287"/>
      <c r="C54" s="277" t="s">
        <v>147</v>
      </c>
      <c r="D54" s="235"/>
      <c r="E54" s="236"/>
      <c r="F54" s="246"/>
      <c r="G54" s="235"/>
      <c r="H54" s="244"/>
      <c r="I54" s="318"/>
      <c r="J54" s="321"/>
      <c r="K54" s="453"/>
      <c r="L54" s="453"/>
      <c r="M54" s="454"/>
      <c r="N54" s="454"/>
    </row>
    <row r="55" spans="1:14" s="231" customFormat="1" ht="15" customHeight="1" x14ac:dyDescent="0.2">
      <c r="A55" s="232"/>
      <c r="B55" s="287" t="s">
        <v>103</v>
      </c>
      <c r="C55" s="259" t="s">
        <v>139</v>
      </c>
      <c r="D55" s="260" t="s">
        <v>140</v>
      </c>
      <c r="E55" s="320">
        <v>200</v>
      </c>
      <c r="F55" s="252">
        <v>708</v>
      </c>
      <c r="G55" s="250">
        <f>F55*E55</f>
        <v>141600</v>
      </c>
      <c r="H55" s="250">
        <v>118</v>
      </c>
      <c r="I55" s="250">
        <f>H55*E55</f>
        <v>23600</v>
      </c>
      <c r="J55" s="253">
        <f>I55+G55</f>
        <v>165200</v>
      </c>
      <c r="K55" s="453"/>
      <c r="L55" s="453"/>
      <c r="M55" s="454"/>
      <c r="N55" s="454"/>
    </row>
    <row r="56" spans="1:14" s="231" customFormat="1" ht="15" customHeight="1" x14ac:dyDescent="0.2">
      <c r="A56" s="232"/>
      <c r="B56" s="287" t="s">
        <v>110</v>
      </c>
      <c r="C56" s="259" t="s">
        <v>141</v>
      </c>
      <c r="D56" s="260" t="s">
        <v>140</v>
      </c>
      <c r="E56" s="320">
        <v>80</v>
      </c>
      <c r="F56" s="252">
        <v>1168.2</v>
      </c>
      <c r="G56" s="250">
        <f>F56*E56</f>
        <v>93456</v>
      </c>
      <c r="H56" s="250">
        <v>118</v>
      </c>
      <c r="I56" s="250">
        <f>H56*E56</f>
        <v>9440</v>
      </c>
      <c r="J56" s="253">
        <f>I56+G56</f>
        <v>102896</v>
      </c>
      <c r="K56" s="453"/>
      <c r="L56" s="453"/>
      <c r="M56" s="454"/>
      <c r="N56" s="454"/>
    </row>
    <row r="57" spans="1:14" s="231" customFormat="1" ht="15" customHeight="1" x14ac:dyDescent="0.2">
      <c r="A57" s="232"/>
      <c r="B57" s="287" t="s">
        <v>124</v>
      </c>
      <c r="C57" s="259" t="s">
        <v>142</v>
      </c>
      <c r="D57" s="260" t="s">
        <v>140</v>
      </c>
      <c r="E57" s="320">
        <v>20</v>
      </c>
      <c r="F57" s="252">
        <v>1416</v>
      </c>
      <c r="G57" s="250">
        <f>F57*E57</f>
        <v>28320</v>
      </c>
      <c r="H57" s="250">
        <v>141.6</v>
      </c>
      <c r="I57" s="250">
        <f>H57*E57</f>
        <v>2832</v>
      </c>
      <c r="J57" s="253">
        <f>I57+G57</f>
        <v>31152</v>
      </c>
      <c r="K57" s="453"/>
      <c r="L57" s="453"/>
      <c r="M57" s="454"/>
      <c r="N57" s="454"/>
    </row>
    <row r="58" spans="1:14" s="231" customFormat="1" ht="25.5" x14ac:dyDescent="0.2">
      <c r="A58" s="232">
        <f>A54+0.1</f>
        <v>2.3000000000000003</v>
      </c>
      <c r="B58" s="287"/>
      <c r="C58" s="277" t="s">
        <v>148</v>
      </c>
      <c r="D58" s="244"/>
      <c r="E58" s="245"/>
      <c r="F58" s="246"/>
      <c r="G58" s="244"/>
      <c r="H58" s="244"/>
      <c r="I58" s="244"/>
      <c r="J58" s="247"/>
      <c r="K58" s="453"/>
      <c r="L58" s="453"/>
      <c r="M58" s="454"/>
      <c r="N58" s="454"/>
    </row>
    <row r="59" spans="1:14" s="231" customFormat="1" ht="15" customHeight="1" x14ac:dyDescent="0.2">
      <c r="A59" s="232"/>
      <c r="B59" s="287" t="s">
        <v>103</v>
      </c>
      <c r="C59" s="259" t="s">
        <v>149</v>
      </c>
      <c r="D59" s="250" t="s">
        <v>140</v>
      </c>
      <c r="E59" s="251">
        <v>150</v>
      </c>
      <c r="F59" s="252">
        <v>200.6</v>
      </c>
      <c r="G59" s="250">
        <f>F59*E59</f>
        <v>30090</v>
      </c>
      <c r="H59" s="250">
        <v>70.8</v>
      </c>
      <c r="I59" s="250">
        <f>H59*E59</f>
        <v>10620</v>
      </c>
      <c r="J59" s="253">
        <f>I59+G59</f>
        <v>40710</v>
      </c>
      <c r="K59" s="453"/>
      <c r="L59" s="453"/>
      <c r="M59" s="454"/>
      <c r="N59" s="454"/>
    </row>
    <row r="60" spans="1:14" s="231" customFormat="1" ht="15" customHeight="1" x14ac:dyDescent="0.2">
      <c r="A60" s="232"/>
      <c r="B60" s="287" t="s">
        <v>110</v>
      </c>
      <c r="C60" s="259" t="s">
        <v>150</v>
      </c>
      <c r="D60" s="250" t="s">
        <v>140</v>
      </c>
      <c r="E60" s="251">
        <v>80</v>
      </c>
      <c r="F60" s="252">
        <v>218.29999999999998</v>
      </c>
      <c r="G60" s="250">
        <f>F60*E60</f>
        <v>17464</v>
      </c>
      <c r="H60" s="250">
        <v>70.8</v>
      </c>
      <c r="I60" s="250">
        <f>H60*E60</f>
        <v>5664</v>
      </c>
      <c r="J60" s="253">
        <f>I60+G60</f>
        <v>23128</v>
      </c>
      <c r="K60" s="453"/>
      <c r="L60" s="453"/>
      <c r="M60" s="454"/>
      <c r="N60" s="454"/>
    </row>
    <row r="61" spans="1:14" s="231" customFormat="1" ht="15" customHeight="1" thickBot="1" x14ac:dyDescent="0.25">
      <c r="A61" s="322"/>
      <c r="B61" s="323" t="s">
        <v>124</v>
      </c>
      <c r="C61" s="324" t="s">
        <v>151</v>
      </c>
      <c r="D61" s="281" t="s">
        <v>140</v>
      </c>
      <c r="E61" s="282">
        <v>20</v>
      </c>
      <c r="F61" s="283">
        <v>234.82</v>
      </c>
      <c r="G61" s="281">
        <f>F61*E61</f>
        <v>4696.3999999999996</v>
      </c>
      <c r="H61" s="281">
        <v>118</v>
      </c>
      <c r="I61" s="281">
        <f>H61*E61</f>
        <v>2360</v>
      </c>
      <c r="J61" s="284">
        <f>I61+G61</f>
        <v>7056.4</v>
      </c>
      <c r="K61" s="453"/>
      <c r="L61" s="453"/>
      <c r="M61" s="454"/>
      <c r="N61" s="454"/>
    </row>
    <row r="62" spans="1:14" s="231" customFormat="1" ht="14.25" customHeight="1" x14ac:dyDescent="0.2">
      <c r="A62" s="232">
        <f>A58+0.1</f>
        <v>2.4000000000000004</v>
      </c>
      <c r="B62" s="233"/>
      <c r="C62" s="325" t="s">
        <v>152</v>
      </c>
      <c r="D62" s="235"/>
      <c r="E62" s="236"/>
      <c r="F62" s="246"/>
      <c r="G62" s="235"/>
      <c r="H62" s="244"/>
      <c r="I62" s="318"/>
      <c r="J62" s="321"/>
      <c r="K62" s="453"/>
      <c r="L62" s="453"/>
      <c r="M62" s="454"/>
      <c r="N62" s="454"/>
    </row>
    <row r="63" spans="1:14" s="231" customFormat="1" ht="14.25" customHeight="1" x14ac:dyDescent="0.2">
      <c r="A63" s="232"/>
      <c r="B63" s="326" t="s">
        <v>103</v>
      </c>
      <c r="C63" s="327" t="s">
        <v>153</v>
      </c>
      <c r="D63" s="260" t="str">
        <f>IF(C63="","",IF(E63="","",IF(E63&gt;1,"Nos.","No.")))</f>
        <v>Nos.</v>
      </c>
      <c r="E63" s="261">
        <v>10</v>
      </c>
      <c r="F63" s="252">
        <v>6490</v>
      </c>
      <c r="G63" s="250">
        <f>F63*E63</f>
        <v>64900</v>
      </c>
      <c r="H63" s="250">
        <v>1180</v>
      </c>
      <c r="I63" s="250">
        <f>H63*E63</f>
        <v>11800</v>
      </c>
      <c r="J63" s="253">
        <f>I63+G63</f>
        <v>76700</v>
      </c>
      <c r="K63" s="453"/>
      <c r="L63" s="453"/>
      <c r="M63" s="454"/>
      <c r="N63" s="454"/>
    </row>
    <row r="64" spans="1:14" s="231" customFormat="1" ht="15" customHeight="1" x14ac:dyDescent="0.2">
      <c r="A64" s="232"/>
      <c r="B64" s="326" t="s">
        <v>110</v>
      </c>
      <c r="C64" s="328" t="s">
        <v>154</v>
      </c>
      <c r="D64" s="260" t="str">
        <f>IF(C64="","",IF(E64="","",IF(E64&gt;1,"Nos.","No.")))</f>
        <v>Nos.</v>
      </c>
      <c r="E64" s="261">
        <v>7</v>
      </c>
      <c r="F64" s="252">
        <v>7670</v>
      </c>
      <c r="G64" s="250">
        <f>F64*E64</f>
        <v>53690</v>
      </c>
      <c r="H64" s="250">
        <v>1180</v>
      </c>
      <c r="I64" s="250">
        <f>H64*E64</f>
        <v>8260</v>
      </c>
      <c r="J64" s="253">
        <f>I64+G64</f>
        <v>61950</v>
      </c>
      <c r="K64" s="453"/>
      <c r="L64" s="453"/>
      <c r="M64" s="454"/>
      <c r="N64" s="454"/>
    </row>
    <row r="65" spans="1:14" s="231" customFormat="1" ht="15" customHeight="1" x14ac:dyDescent="0.2">
      <c r="A65" s="232"/>
      <c r="B65" s="326" t="s">
        <v>124</v>
      </c>
      <c r="C65" s="328" t="s">
        <v>155</v>
      </c>
      <c r="D65" s="265" t="str">
        <f>IF(C65="","",IF(E65="","",IF(E65&gt;1,"Nos.","No.")))</f>
        <v>Nos.</v>
      </c>
      <c r="E65" s="266">
        <v>3</v>
      </c>
      <c r="F65" s="252">
        <v>10502</v>
      </c>
      <c r="G65" s="250">
        <f>F65*E65</f>
        <v>31506</v>
      </c>
      <c r="H65" s="250">
        <v>1180</v>
      </c>
      <c r="I65" s="250">
        <f>H65*E65</f>
        <v>3540</v>
      </c>
      <c r="J65" s="253">
        <f>I65+G65</f>
        <v>35046</v>
      </c>
      <c r="K65" s="453"/>
      <c r="L65" s="453"/>
      <c r="M65" s="454"/>
      <c r="N65" s="454"/>
    </row>
    <row r="66" spans="1:14" s="231" customFormat="1" ht="15" customHeight="1" x14ac:dyDescent="0.2">
      <c r="A66" s="232"/>
      <c r="B66" s="326" t="s">
        <v>126</v>
      </c>
      <c r="C66" s="327" t="s">
        <v>156</v>
      </c>
      <c r="D66" s="260" t="str">
        <f>IF(C66="","",IF(E66="","",IF(E66&gt;1,"Nos.","No.")))</f>
        <v>Nos.</v>
      </c>
      <c r="E66" s="261">
        <v>2</v>
      </c>
      <c r="F66" s="252">
        <v>12980</v>
      </c>
      <c r="G66" s="250">
        <f>F66*E66</f>
        <v>25960</v>
      </c>
      <c r="H66" s="250">
        <v>1180</v>
      </c>
      <c r="I66" s="250">
        <f>H66*E66</f>
        <v>2360</v>
      </c>
      <c r="J66" s="253">
        <f>I66+G66</f>
        <v>28320</v>
      </c>
      <c r="K66" s="453"/>
      <c r="L66" s="453"/>
      <c r="M66" s="454"/>
      <c r="N66" s="454"/>
    </row>
    <row r="67" spans="1:14" s="231" customFormat="1" ht="15" customHeight="1" x14ac:dyDescent="0.2">
      <c r="A67" s="232"/>
      <c r="B67" s="326" t="s">
        <v>133</v>
      </c>
      <c r="C67" s="328" t="s">
        <v>157</v>
      </c>
      <c r="D67" s="260" t="str">
        <f>IF(C67="","",IF(E67="","",IF(E67&gt;1,"Nos.","No.")))</f>
        <v>No.</v>
      </c>
      <c r="E67" s="261">
        <v>1</v>
      </c>
      <c r="F67" s="252">
        <v>17700</v>
      </c>
      <c r="G67" s="250">
        <f>F67*E67</f>
        <v>17700</v>
      </c>
      <c r="H67" s="250">
        <v>1770</v>
      </c>
      <c r="I67" s="250">
        <f>H67*E67</f>
        <v>1770</v>
      </c>
      <c r="J67" s="253">
        <f>I67+G67</f>
        <v>19470</v>
      </c>
      <c r="K67" s="453"/>
      <c r="L67" s="453"/>
      <c r="M67" s="454"/>
      <c r="N67" s="454"/>
    </row>
    <row r="68" spans="1:14" s="240" customFormat="1" ht="17.100000000000001" customHeight="1" x14ac:dyDescent="0.2">
      <c r="A68" s="241">
        <f>A62+0.1</f>
        <v>2.5000000000000004</v>
      </c>
      <c r="B68" s="248"/>
      <c r="C68" s="243" t="s">
        <v>158</v>
      </c>
      <c r="D68" s="235"/>
      <c r="E68" s="236"/>
      <c r="F68" s="269"/>
      <c r="G68" s="235"/>
      <c r="H68" s="235"/>
      <c r="I68" s="270"/>
      <c r="J68" s="329"/>
      <c r="K68" s="454"/>
      <c r="L68" s="454"/>
      <c r="M68" s="454"/>
      <c r="N68" s="454"/>
    </row>
    <row r="69" spans="1:14" s="240" customFormat="1" ht="15" customHeight="1" thickBot="1" x14ac:dyDescent="0.25">
      <c r="A69" s="232"/>
      <c r="B69" s="330" t="s">
        <v>103</v>
      </c>
      <c r="C69" s="249" t="s">
        <v>159</v>
      </c>
      <c r="D69" s="260" t="str">
        <f>IF(C69="","",IF(E69="","",IF(E69&gt;1,"Nos.","No.")))</f>
        <v>Nos.</v>
      </c>
      <c r="E69" s="261">
        <v>3</v>
      </c>
      <c r="F69" s="331">
        <v>4720</v>
      </c>
      <c r="G69" s="332">
        <f>F69*E69</f>
        <v>14160</v>
      </c>
      <c r="H69" s="332">
        <v>590</v>
      </c>
      <c r="I69" s="332">
        <f>H69*E69</f>
        <v>1770</v>
      </c>
      <c r="J69" s="253">
        <f>I69+G69</f>
        <v>15930</v>
      </c>
      <c r="K69" s="454"/>
      <c r="L69" s="454"/>
      <c r="M69" s="454"/>
      <c r="N69" s="454"/>
    </row>
    <row r="70" spans="1:14" s="231" customFormat="1" ht="18.95" customHeight="1" thickTop="1" thickBot="1" x14ac:dyDescent="0.3">
      <c r="A70" s="298"/>
      <c r="B70" s="299"/>
      <c r="C70" s="300" t="s">
        <v>135</v>
      </c>
      <c r="D70" s="301"/>
      <c r="E70" s="302"/>
      <c r="F70" s="333"/>
      <c r="G70" s="304"/>
      <c r="H70" s="334"/>
      <c r="I70" s="335"/>
      <c r="J70" s="307"/>
      <c r="K70" s="453"/>
      <c r="L70" s="453"/>
      <c r="M70" s="454"/>
      <c r="N70" s="454"/>
    </row>
    <row r="71" spans="1:14" s="231" customFormat="1" ht="25.5" x14ac:dyDescent="0.2">
      <c r="A71" s="316"/>
      <c r="B71" s="317"/>
      <c r="C71" s="336" t="s">
        <v>160</v>
      </c>
      <c r="D71" s="235"/>
      <c r="E71" s="236"/>
      <c r="F71" s="237"/>
      <c r="G71" s="235"/>
      <c r="H71" s="235"/>
      <c r="I71" s="318"/>
      <c r="J71" s="319"/>
      <c r="K71" s="453"/>
      <c r="L71" s="453"/>
      <c r="M71" s="454"/>
      <c r="N71" s="454"/>
    </row>
    <row r="72" spans="1:14" s="231" customFormat="1" ht="66" customHeight="1" x14ac:dyDescent="0.2">
      <c r="A72" s="316"/>
      <c r="B72" s="317"/>
      <c r="C72" s="337" t="s">
        <v>161</v>
      </c>
      <c r="D72" s="235"/>
      <c r="E72" s="236"/>
      <c r="F72" s="237"/>
      <c r="G72" s="235"/>
      <c r="H72" s="235"/>
      <c r="I72" s="318"/>
      <c r="J72" s="319"/>
      <c r="K72" s="453"/>
      <c r="L72" s="453"/>
      <c r="M72" s="454"/>
      <c r="N72" s="454"/>
    </row>
    <row r="73" spans="1:14" s="231" customFormat="1" ht="51" x14ac:dyDescent="0.2">
      <c r="A73" s="232">
        <v>3.1</v>
      </c>
      <c r="B73" s="233"/>
      <c r="C73" s="277" t="s">
        <v>162</v>
      </c>
      <c r="D73" s="235"/>
      <c r="E73" s="236"/>
      <c r="F73" s="237"/>
      <c r="G73" s="235"/>
      <c r="H73" s="235"/>
      <c r="I73" s="318"/>
      <c r="J73" s="319"/>
      <c r="K73" s="453"/>
      <c r="L73" s="453"/>
      <c r="M73" s="454"/>
      <c r="N73" s="454"/>
    </row>
    <row r="74" spans="1:14" s="231" customFormat="1" ht="15" customHeight="1" x14ac:dyDescent="0.2">
      <c r="A74" s="232"/>
      <c r="B74" s="290" t="s">
        <v>103</v>
      </c>
      <c r="C74" s="327" t="s">
        <v>163</v>
      </c>
      <c r="D74" s="260" t="s">
        <v>140</v>
      </c>
      <c r="E74" s="320">
        <v>110</v>
      </c>
      <c r="F74" s="331">
        <v>566.4</v>
      </c>
      <c r="G74" s="250">
        <f>F74*E74</f>
        <v>62304</v>
      </c>
      <c r="H74" s="250">
        <v>141.6</v>
      </c>
      <c r="I74" s="250">
        <f>H74*E74</f>
        <v>15576</v>
      </c>
      <c r="J74" s="253">
        <f>I74+G74</f>
        <v>77880</v>
      </c>
      <c r="K74" s="453"/>
      <c r="L74" s="453"/>
      <c r="M74" s="454"/>
      <c r="N74" s="454"/>
    </row>
    <row r="75" spans="1:14" s="231" customFormat="1" ht="15" customHeight="1" x14ac:dyDescent="0.2">
      <c r="A75" s="232"/>
      <c r="B75" s="290" t="s">
        <v>110</v>
      </c>
      <c r="C75" s="327" t="s">
        <v>164</v>
      </c>
      <c r="D75" s="260" t="s">
        <v>140</v>
      </c>
      <c r="E75" s="320">
        <v>200</v>
      </c>
      <c r="F75" s="331">
        <v>767</v>
      </c>
      <c r="G75" s="250">
        <f>F75*E75</f>
        <v>153400</v>
      </c>
      <c r="H75" s="250">
        <v>177</v>
      </c>
      <c r="I75" s="250">
        <f>H75*E75</f>
        <v>35400</v>
      </c>
      <c r="J75" s="253">
        <f>I75+G75</f>
        <v>188800</v>
      </c>
      <c r="K75" s="453"/>
      <c r="L75" s="453"/>
      <c r="M75" s="454"/>
      <c r="N75" s="454"/>
    </row>
    <row r="76" spans="1:14" s="231" customFormat="1" ht="15" customHeight="1" x14ac:dyDescent="0.2">
      <c r="A76" s="232"/>
      <c r="B76" s="290" t="s">
        <v>124</v>
      </c>
      <c r="C76" s="328" t="s">
        <v>165</v>
      </c>
      <c r="D76" s="265" t="s">
        <v>140</v>
      </c>
      <c r="E76" s="292">
        <v>40</v>
      </c>
      <c r="F76" s="331">
        <v>944</v>
      </c>
      <c r="G76" s="250">
        <f>F76*E76</f>
        <v>37760</v>
      </c>
      <c r="H76" s="250">
        <v>206.5</v>
      </c>
      <c r="I76" s="250">
        <f>H76*E76</f>
        <v>8260</v>
      </c>
      <c r="J76" s="253">
        <f>I76+G76</f>
        <v>46020</v>
      </c>
      <c r="K76" s="453"/>
      <c r="L76" s="453"/>
      <c r="M76" s="454"/>
      <c r="N76" s="454"/>
    </row>
    <row r="77" spans="1:14" s="231" customFormat="1" ht="15" customHeight="1" thickBot="1" x14ac:dyDescent="0.25">
      <c r="A77" s="322"/>
      <c r="B77" s="338" t="s">
        <v>126</v>
      </c>
      <c r="C77" s="339" t="s">
        <v>166</v>
      </c>
      <c r="D77" s="340" t="s">
        <v>140</v>
      </c>
      <c r="E77" s="341">
        <v>500</v>
      </c>
      <c r="F77" s="342">
        <v>1121</v>
      </c>
      <c r="G77" s="281">
        <f>F77*E77</f>
        <v>560500</v>
      </c>
      <c r="H77" s="281">
        <v>236</v>
      </c>
      <c r="I77" s="281">
        <f>H77*E77</f>
        <v>118000</v>
      </c>
      <c r="J77" s="284">
        <f>I77+G77</f>
        <v>678500</v>
      </c>
      <c r="K77" s="453"/>
      <c r="L77" s="453"/>
      <c r="M77" s="454"/>
      <c r="N77" s="454"/>
    </row>
    <row r="78" spans="1:14" s="231" customFormat="1" ht="25.5" x14ac:dyDescent="0.2">
      <c r="A78" s="232">
        <f>A73+0.1</f>
        <v>3.2</v>
      </c>
      <c r="B78" s="233"/>
      <c r="C78" s="343" t="s">
        <v>167</v>
      </c>
      <c r="D78" s="235"/>
      <c r="E78" s="236"/>
      <c r="F78" s="246"/>
      <c r="G78" s="235"/>
      <c r="H78" s="244"/>
      <c r="I78" s="344"/>
      <c r="J78" s="321"/>
      <c r="K78" s="453"/>
      <c r="L78" s="453"/>
      <c r="M78" s="454"/>
      <c r="N78" s="454"/>
    </row>
    <row r="79" spans="1:14" s="348" customFormat="1" ht="15" customHeight="1" x14ac:dyDescent="0.2">
      <c r="A79" s="345"/>
      <c r="B79" s="290" t="s">
        <v>103</v>
      </c>
      <c r="C79" s="346" t="s">
        <v>168</v>
      </c>
      <c r="D79" s="347" t="str">
        <f>IF(C79="","",IF(E79="","",IF(E79&gt;1,"Nos.","No.")))</f>
        <v>Nos.</v>
      </c>
      <c r="E79" s="320">
        <v>28</v>
      </c>
      <c r="F79" s="252">
        <v>7670</v>
      </c>
      <c r="G79" s="250">
        <f>F79*E79</f>
        <v>214760</v>
      </c>
      <c r="H79" s="250">
        <v>1180</v>
      </c>
      <c r="I79" s="250">
        <f>H79*E79</f>
        <v>33040</v>
      </c>
      <c r="J79" s="253">
        <f>I79+G79</f>
        <v>247800</v>
      </c>
      <c r="K79" s="455"/>
      <c r="L79" s="455"/>
      <c r="M79" s="454"/>
      <c r="N79" s="454"/>
    </row>
    <row r="80" spans="1:14" s="231" customFormat="1" ht="20.100000000000001" customHeight="1" x14ac:dyDescent="0.2">
      <c r="A80" s="232">
        <f>A78+0.1</f>
        <v>3.3000000000000003</v>
      </c>
      <c r="B80" s="326"/>
      <c r="C80" s="349" t="s">
        <v>169</v>
      </c>
      <c r="D80" s="235"/>
      <c r="E80" s="236"/>
      <c r="F80" s="246">
        <v>0</v>
      </c>
      <c r="G80" s="235"/>
      <c r="H80" s="244">
        <v>0</v>
      </c>
      <c r="I80" s="344"/>
      <c r="J80" s="350"/>
      <c r="K80" s="453"/>
      <c r="L80" s="453"/>
      <c r="M80" s="454"/>
      <c r="N80" s="454"/>
    </row>
    <row r="81" spans="1:14" s="231" customFormat="1" ht="15" customHeight="1" x14ac:dyDescent="0.2">
      <c r="A81" s="232"/>
      <c r="B81" s="290" t="s">
        <v>103</v>
      </c>
      <c r="C81" s="327" t="s">
        <v>170</v>
      </c>
      <c r="D81" s="347" t="str">
        <f>IF(C81="","",IF(E81="","",IF(E81&gt;1,"Nos.","No.")))</f>
        <v>No.</v>
      </c>
      <c r="E81" s="261">
        <v>1</v>
      </c>
      <c r="F81" s="252">
        <v>5310</v>
      </c>
      <c r="G81" s="250">
        <f>F81*E81</f>
        <v>5310</v>
      </c>
      <c r="H81" s="250">
        <v>826</v>
      </c>
      <c r="I81" s="250">
        <f>H81*E81</f>
        <v>826</v>
      </c>
      <c r="J81" s="253">
        <f>I81+G81</f>
        <v>6136</v>
      </c>
      <c r="K81" s="453"/>
      <c r="L81" s="453"/>
      <c r="M81" s="454"/>
      <c r="N81" s="454"/>
    </row>
    <row r="82" spans="1:14" s="231" customFormat="1" ht="15" customHeight="1" x14ac:dyDescent="0.2">
      <c r="A82" s="232"/>
      <c r="B82" s="290" t="s">
        <v>110</v>
      </c>
      <c r="C82" s="328" t="s">
        <v>171</v>
      </c>
      <c r="D82" s="351" t="str">
        <f>IF(C82="","",IF(E82="","",IF(E82&gt;1,"Nos.","No.")))</f>
        <v>Nos.</v>
      </c>
      <c r="E82" s="266">
        <v>8</v>
      </c>
      <c r="F82" s="252">
        <v>5310</v>
      </c>
      <c r="G82" s="250">
        <f>F82*E82</f>
        <v>42480</v>
      </c>
      <c r="H82" s="250">
        <v>826</v>
      </c>
      <c r="I82" s="250">
        <f>H82*E82</f>
        <v>6608</v>
      </c>
      <c r="J82" s="253">
        <f>I82+G82</f>
        <v>49088</v>
      </c>
      <c r="K82" s="453"/>
      <c r="L82" s="453"/>
      <c r="M82" s="454"/>
      <c r="N82" s="454"/>
    </row>
    <row r="83" spans="1:14" s="231" customFormat="1" ht="27.75" customHeight="1" x14ac:dyDescent="0.2">
      <c r="A83" s="232">
        <f>A80+0.1</f>
        <v>3.4000000000000004</v>
      </c>
      <c r="B83" s="233"/>
      <c r="C83" s="243" t="s">
        <v>172</v>
      </c>
      <c r="D83" s="235"/>
      <c r="E83" s="236"/>
      <c r="F83" s="246"/>
      <c r="G83" s="235"/>
      <c r="H83" s="244"/>
      <c r="I83" s="318"/>
      <c r="J83" s="319"/>
      <c r="K83" s="453"/>
      <c r="L83" s="453"/>
      <c r="M83" s="454"/>
      <c r="N83" s="454"/>
    </row>
    <row r="84" spans="1:14" s="231" customFormat="1" ht="15" customHeight="1" x14ac:dyDescent="0.2">
      <c r="A84" s="232"/>
      <c r="B84" s="287" t="s">
        <v>103</v>
      </c>
      <c r="C84" s="327" t="s">
        <v>173</v>
      </c>
      <c r="D84" s="260" t="str">
        <f>IF(C84="","",IF(E84="","",IF(E84&gt;1,"Nos.","No.")))</f>
        <v>No.</v>
      </c>
      <c r="E84" s="261">
        <v>1</v>
      </c>
      <c r="F84" s="252">
        <v>354</v>
      </c>
      <c r="G84" s="250">
        <f>F84*E84</f>
        <v>354</v>
      </c>
      <c r="H84" s="250">
        <v>236</v>
      </c>
      <c r="I84" s="250">
        <f>H84*E84</f>
        <v>236</v>
      </c>
      <c r="J84" s="253">
        <f>I84+G84</f>
        <v>590</v>
      </c>
      <c r="K84" s="453"/>
      <c r="L84" s="453"/>
      <c r="M84" s="454"/>
      <c r="N84" s="454"/>
    </row>
    <row r="85" spans="1:14" s="231" customFormat="1" ht="15" customHeight="1" x14ac:dyDescent="0.2">
      <c r="A85" s="232"/>
      <c r="B85" s="287" t="s">
        <v>110</v>
      </c>
      <c r="C85" s="327" t="s">
        <v>174</v>
      </c>
      <c r="D85" s="260" t="str">
        <f>IF(C85="","",IF(E85="","",IF(E85&gt;1,"Nos.","No.")))</f>
        <v>Nos.</v>
      </c>
      <c r="E85" s="261">
        <v>2</v>
      </c>
      <c r="F85" s="252">
        <v>590</v>
      </c>
      <c r="G85" s="250">
        <f>F85*E85</f>
        <v>1180</v>
      </c>
      <c r="H85" s="250">
        <v>236</v>
      </c>
      <c r="I85" s="250">
        <f>H85*E85</f>
        <v>472</v>
      </c>
      <c r="J85" s="253">
        <f>I85+G85</f>
        <v>1652</v>
      </c>
      <c r="K85" s="453"/>
      <c r="L85" s="453"/>
      <c r="M85" s="454"/>
      <c r="N85" s="454"/>
    </row>
    <row r="86" spans="1:14" s="231" customFormat="1" ht="15" customHeight="1" thickBot="1" x14ac:dyDescent="0.25">
      <c r="A86" s="232"/>
      <c r="B86" s="287" t="s">
        <v>124</v>
      </c>
      <c r="C86" s="327" t="s">
        <v>175</v>
      </c>
      <c r="D86" s="352" t="str">
        <f>IF(C86="","",IF(E86="","",IF(E86&gt;1,"Nos.","No.")))</f>
        <v>Nos.</v>
      </c>
      <c r="E86" s="261">
        <v>2</v>
      </c>
      <c r="F86" s="252">
        <v>826</v>
      </c>
      <c r="G86" s="250">
        <f>F86*E86</f>
        <v>1652</v>
      </c>
      <c r="H86" s="250">
        <v>236</v>
      </c>
      <c r="I86" s="250">
        <f>H86*E86</f>
        <v>472</v>
      </c>
      <c r="J86" s="253">
        <f>I86+G86</f>
        <v>2124</v>
      </c>
      <c r="K86" s="453"/>
      <c r="L86" s="453"/>
      <c r="M86" s="454"/>
      <c r="N86" s="454"/>
    </row>
    <row r="87" spans="1:14" s="231" customFormat="1" ht="18.95" customHeight="1" thickTop="1" thickBot="1" x14ac:dyDescent="0.3">
      <c r="A87" s="353"/>
      <c r="B87" s="354"/>
      <c r="C87" s="300" t="s">
        <v>135</v>
      </c>
      <c r="D87" s="355"/>
      <c r="E87" s="302"/>
      <c r="F87" s="356"/>
      <c r="G87" s="357"/>
      <c r="H87" s="358"/>
      <c r="I87" s="306"/>
      <c r="J87" s="307"/>
      <c r="K87" s="453"/>
      <c r="L87" s="453"/>
      <c r="M87" s="454"/>
      <c r="N87" s="454"/>
    </row>
    <row r="88" spans="1:14" s="231" customFormat="1" ht="18" customHeight="1" x14ac:dyDescent="0.2">
      <c r="A88" s="232"/>
      <c r="B88" s="233"/>
      <c r="C88" s="359" t="s">
        <v>176</v>
      </c>
      <c r="D88" s="360"/>
      <c r="E88" s="360"/>
      <c r="F88" s="361"/>
      <c r="G88" s="362"/>
      <c r="H88" s="362"/>
      <c r="I88" s="362"/>
      <c r="J88" s="363"/>
      <c r="K88" s="453"/>
      <c r="L88" s="453"/>
      <c r="M88" s="454"/>
      <c r="N88" s="454"/>
    </row>
    <row r="89" spans="1:14" s="231" customFormat="1" ht="66" customHeight="1" x14ac:dyDescent="0.2">
      <c r="A89" s="232"/>
      <c r="B89" s="233"/>
      <c r="C89" s="337" t="s">
        <v>177</v>
      </c>
      <c r="D89" s="360"/>
      <c r="E89" s="360"/>
      <c r="F89" s="361"/>
      <c r="G89" s="362"/>
      <c r="H89" s="362"/>
      <c r="I89" s="362"/>
      <c r="J89" s="363"/>
      <c r="K89" s="453"/>
      <c r="L89" s="453"/>
      <c r="M89" s="454"/>
      <c r="N89" s="454"/>
    </row>
    <row r="90" spans="1:14" s="231" customFormat="1" ht="51" x14ac:dyDescent="0.2">
      <c r="A90" s="232">
        <f>4.1</f>
        <v>4.0999999999999996</v>
      </c>
      <c r="B90" s="233"/>
      <c r="C90" s="277" t="s">
        <v>178</v>
      </c>
      <c r="D90" s="360"/>
      <c r="E90" s="360"/>
      <c r="F90" s="361"/>
      <c r="G90" s="362"/>
      <c r="H90" s="362"/>
      <c r="I90" s="362"/>
      <c r="J90" s="363"/>
      <c r="K90" s="453"/>
      <c r="L90" s="453"/>
      <c r="M90" s="454"/>
      <c r="N90" s="454"/>
    </row>
    <row r="91" spans="1:14" s="231" customFormat="1" ht="15" customHeight="1" thickBot="1" x14ac:dyDescent="0.25">
      <c r="A91" s="322"/>
      <c r="B91" s="364" t="s">
        <v>103</v>
      </c>
      <c r="C91" s="339" t="s">
        <v>179</v>
      </c>
      <c r="D91" s="281" t="s">
        <v>140</v>
      </c>
      <c r="E91" s="282">
        <v>130</v>
      </c>
      <c r="F91" s="252">
        <v>2124</v>
      </c>
      <c r="G91" s="250">
        <f>F91*E91</f>
        <v>276120</v>
      </c>
      <c r="H91" s="250">
        <v>413</v>
      </c>
      <c r="I91" s="250">
        <f>H91*E91</f>
        <v>53690</v>
      </c>
      <c r="J91" s="253">
        <f>I91+G91</f>
        <v>329810</v>
      </c>
      <c r="K91" s="453"/>
      <c r="L91" s="453"/>
      <c r="M91" s="454"/>
      <c r="N91" s="454"/>
    </row>
    <row r="92" spans="1:14" s="231" customFormat="1" ht="38.25" x14ac:dyDescent="0.2">
      <c r="A92" s="232">
        <f>A90+0.1</f>
        <v>4.1999999999999993</v>
      </c>
      <c r="B92" s="233"/>
      <c r="C92" s="277" t="s">
        <v>180</v>
      </c>
      <c r="D92" s="360"/>
      <c r="E92" s="360"/>
      <c r="F92" s="361"/>
      <c r="G92" s="362"/>
      <c r="H92" s="362"/>
      <c r="I92" s="362"/>
      <c r="J92" s="363"/>
      <c r="K92" s="453"/>
      <c r="L92" s="453"/>
      <c r="M92" s="454"/>
      <c r="N92" s="454"/>
    </row>
    <row r="93" spans="1:14" s="231" customFormat="1" ht="15" customHeight="1" x14ac:dyDescent="0.2">
      <c r="A93" s="232"/>
      <c r="B93" s="242" t="s">
        <v>103</v>
      </c>
      <c r="C93" s="234" t="s">
        <v>181</v>
      </c>
      <c r="D93" s="250" t="s">
        <v>4</v>
      </c>
      <c r="E93" s="251">
        <v>1</v>
      </c>
      <c r="F93" s="252">
        <v>31860</v>
      </c>
      <c r="G93" s="250">
        <f>F93*E93</f>
        <v>31860</v>
      </c>
      <c r="H93" s="250">
        <v>3540</v>
      </c>
      <c r="I93" s="250">
        <f>H93*E93</f>
        <v>3540</v>
      </c>
      <c r="J93" s="253">
        <f>I93+G93</f>
        <v>35400</v>
      </c>
      <c r="K93" s="453"/>
      <c r="L93" s="453"/>
      <c r="M93" s="454"/>
      <c r="N93" s="454"/>
    </row>
    <row r="94" spans="1:14" s="231" customFormat="1" ht="38.25" x14ac:dyDescent="0.2">
      <c r="A94" s="232">
        <f>A92+0.1</f>
        <v>4.2999999999999989</v>
      </c>
      <c r="B94" s="233"/>
      <c r="C94" s="365" t="s">
        <v>182</v>
      </c>
      <c r="D94" s="360"/>
      <c r="E94" s="360"/>
      <c r="F94" s="361">
        <v>0</v>
      </c>
      <c r="G94" s="362"/>
      <c r="H94" s="362">
        <v>0</v>
      </c>
      <c r="I94" s="362"/>
      <c r="J94" s="363"/>
      <c r="K94" s="453"/>
      <c r="L94" s="453"/>
      <c r="M94" s="454"/>
      <c r="N94" s="454"/>
    </row>
    <row r="95" spans="1:14" s="231" customFormat="1" ht="15" customHeight="1" thickBot="1" x14ac:dyDescent="0.25">
      <c r="A95" s="232"/>
      <c r="B95" s="242" t="s">
        <v>103</v>
      </c>
      <c r="C95" s="366" t="s">
        <v>183</v>
      </c>
      <c r="D95" s="250" t="s">
        <v>5</v>
      </c>
      <c r="E95" s="251">
        <v>6</v>
      </c>
      <c r="F95" s="252">
        <v>88500</v>
      </c>
      <c r="G95" s="250">
        <f>F95*E95</f>
        <v>531000</v>
      </c>
      <c r="H95" s="250">
        <v>10620</v>
      </c>
      <c r="I95" s="250">
        <f>H95*E95</f>
        <v>63720</v>
      </c>
      <c r="J95" s="253">
        <f>I95+G95</f>
        <v>594720</v>
      </c>
      <c r="K95" s="453"/>
      <c r="L95" s="453"/>
      <c r="M95" s="454"/>
      <c r="N95" s="454"/>
    </row>
    <row r="96" spans="1:14" s="231" customFormat="1" ht="18" customHeight="1" thickTop="1" thickBot="1" x14ac:dyDescent="0.25">
      <c r="A96" s="353"/>
      <c r="B96" s="354"/>
      <c r="C96" s="367" t="s">
        <v>135</v>
      </c>
      <c r="D96" s="368"/>
      <c r="E96" s="368"/>
      <c r="F96" s="369"/>
      <c r="G96" s="370"/>
      <c r="H96" s="370"/>
      <c r="I96" s="370"/>
      <c r="J96" s="371"/>
      <c r="K96" s="453"/>
      <c r="L96" s="453"/>
      <c r="M96" s="454"/>
      <c r="N96" s="454"/>
    </row>
    <row r="97" spans="1:14" s="231" customFormat="1" ht="17.25" customHeight="1" x14ac:dyDescent="0.2">
      <c r="A97" s="232"/>
      <c r="B97" s="233"/>
      <c r="C97" s="372" t="s">
        <v>184</v>
      </c>
      <c r="D97" s="235"/>
      <c r="E97" s="236"/>
      <c r="F97" s="237"/>
      <c r="G97" s="235"/>
      <c r="H97" s="235"/>
      <c r="I97" s="318"/>
      <c r="J97" s="319"/>
      <c r="K97" s="453"/>
      <c r="L97" s="453"/>
      <c r="M97" s="454"/>
      <c r="N97" s="454"/>
    </row>
    <row r="98" spans="1:14" s="231" customFormat="1" ht="41.25" customHeight="1" x14ac:dyDescent="0.2">
      <c r="A98" s="232"/>
      <c r="B98" s="233"/>
      <c r="C98" s="373" t="s">
        <v>185</v>
      </c>
      <c r="D98" s="235"/>
      <c r="E98" s="236"/>
      <c r="F98" s="237"/>
      <c r="G98" s="235"/>
      <c r="H98" s="235"/>
      <c r="I98" s="318"/>
      <c r="J98" s="319"/>
      <c r="K98" s="453"/>
      <c r="L98" s="453"/>
      <c r="M98" s="454"/>
      <c r="N98" s="454"/>
    </row>
    <row r="99" spans="1:14" s="231" customFormat="1" ht="42" customHeight="1" x14ac:dyDescent="0.2">
      <c r="A99" s="232">
        <f>5.1</f>
        <v>5.0999999999999996</v>
      </c>
      <c r="B99" s="233"/>
      <c r="C99" s="337" t="s">
        <v>186</v>
      </c>
      <c r="D99" s="260" t="s">
        <v>4</v>
      </c>
      <c r="E99" s="261">
        <v>1</v>
      </c>
      <c r="F99" s="252">
        <v>23600</v>
      </c>
      <c r="G99" s="250">
        <f>F99*E99</f>
        <v>23600</v>
      </c>
      <c r="H99" s="250">
        <v>23600</v>
      </c>
      <c r="I99" s="250">
        <f>H99*E99</f>
        <v>23600</v>
      </c>
      <c r="J99" s="253">
        <f>I99+G99</f>
        <v>47200</v>
      </c>
      <c r="K99" s="453"/>
      <c r="L99" s="453"/>
      <c r="M99" s="454"/>
      <c r="N99" s="454"/>
    </row>
    <row r="100" spans="1:14" s="231" customFormat="1" ht="27.75" customHeight="1" x14ac:dyDescent="0.2">
      <c r="A100" s="232">
        <f>A99+0.1</f>
        <v>5.1999999999999993</v>
      </c>
      <c r="B100" s="233"/>
      <c r="C100" s="337" t="s">
        <v>187</v>
      </c>
      <c r="D100" s="260" t="s">
        <v>4</v>
      </c>
      <c r="E100" s="261">
        <v>1</v>
      </c>
      <c r="F100" s="252">
        <v>11800</v>
      </c>
      <c r="G100" s="250">
        <f>F100*E100</f>
        <v>11800</v>
      </c>
      <c r="H100" s="250">
        <v>11800</v>
      </c>
      <c r="I100" s="250">
        <f>H100*E100</f>
        <v>11800</v>
      </c>
      <c r="J100" s="253">
        <f>I100+G100</f>
        <v>23600</v>
      </c>
      <c r="K100" s="453"/>
      <c r="L100" s="453"/>
      <c r="M100" s="454"/>
      <c r="N100" s="454"/>
    </row>
    <row r="101" spans="1:14" s="231" customFormat="1" ht="27.75" customHeight="1" thickBot="1" x14ac:dyDescent="0.25">
      <c r="A101" s="232">
        <f>A100+0.1</f>
        <v>5.2999999999999989</v>
      </c>
      <c r="B101" s="233"/>
      <c r="C101" s="337" t="s">
        <v>188</v>
      </c>
      <c r="D101" s="235" t="s">
        <v>4</v>
      </c>
      <c r="E101" s="261">
        <v>1</v>
      </c>
      <c r="F101" s="252">
        <v>0</v>
      </c>
      <c r="G101" s="250">
        <f>F101*E101</f>
        <v>0</v>
      </c>
      <c r="H101" s="250">
        <v>35400</v>
      </c>
      <c r="I101" s="250">
        <f>H101*E101</f>
        <v>35400</v>
      </c>
      <c r="J101" s="253">
        <f>I101+G101</f>
        <v>35400</v>
      </c>
      <c r="K101" s="453"/>
      <c r="L101" s="453"/>
      <c r="M101" s="454"/>
      <c r="N101" s="454"/>
    </row>
    <row r="102" spans="1:14" s="231" customFormat="1" ht="18.95" customHeight="1" thickTop="1" thickBot="1" x14ac:dyDescent="0.3">
      <c r="A102" s="481"/>
      <c r="B102" s="482"/>
      <c r="C102" s="300" t="s">
        <v>135</v>
      </c>
      <c r="D102" s="355"/>
      <c r="E102" s="302"/>
      <c r="F102" s="356"/>
      <c r="G102" s="357"/>
      <c r="H102" s="358"/>
      <c r="I102" s="374"/>
      <c r="J102" s="307"/>
      <c r="K102" s="453"/>
      <c r="L102" s="453"/>
      <c r="M102" s="453"/>
      <c r="N102" s="453"/>
    </row>
    <row r="103" spans="1:14" s="231" customFormat="1" ht="13.5" thickBot="1" x14ac:dyDescent="0.25">
      <c r="A103" s="375"/>
      <c r="B103" s="376"/>
      <c r="C103" s="377"/>
      <c r="D103" s="378"/>
      <c r="E103" s="378"/>
      <c r="F103" s="379"/>
      <c r="G103" s="380"/>
      <c r="H103" s="380"/>
      <c r="I103" s="381"/>
      <c r="J103" s="382"/>
      <c r="K103" s="456"/>
      <c r="L103" s="456"/>
      <c r="M103" s="456"/>
      <c r="N103" s="456"/>
    </row>
    <row r="104" spans="1:14" s="231" customFormat="1" ht="20.100000000000001" customHeight="1" thickTop="1" thickBot="1" x14ac:dyDescent="0.25">
      <c r="A104" s="383"/>
      <c r="B104" s="384"/>
      <c r="C104" s="385" t="s">
        <v>189</v>
      </c>
      <c r="D104" s="386"/>
      <c r="E104" s="387"/>
      <c r="F104" s="388"/>
      <c r="G104" s="389"/>
      <c r="H104" s="390"/>
      <c r="I104" s="389"/>
      <c r="J104" s="391">
        <f>SUM(J13:J103)</f>
        <v>8627782.4000000004</v>
      </c>
      <c r="K104" s="456"/>
      <c r="L104" s="456"/>
      <c r="M104" s="456"/>
      <c r="N104" s="456"/>
    </row>
    <row r="105" spans="1:14" s="7" customFormat="1" ht="12.75" customHeight="1" x14ac:dyDescent="0.2">
      <c r="A105" s="171"/>
      <c r="B105" s="172"/>
      <c r="C105" s="173"/>
      <c r="D105" s="174"/>
      <c r="E105" s="175"/>
      <c r="F105" s="175"/>
      <c r="G105" s="175"/>
      <c r="H105" s="175"/>
      <c r="I105" s="175"/>
      <c r="J105" s="175"/>
      <c r="K105" s="450"/>
      <c r="L105" s="450"/>
      <c r="M105" s="450"/>
      <c r="N105" s="450"/>
    </row>
    <row r="106" spans="1:14" s="47" customFormat="1" ht="12.75" x14ac:dyDescent="0.2">
      <c r="A106" s="176" t="s">
        <v>14</v>
      </c>
      <c r="B106" s="39"/>
      <c r="D106" s="177"/>
      <c r="E106" s="178"/>
      <c r="F106" s="178"/>
      <c r="G106" s="178"/>
      <c r="H106" s="178"/>
      <c r="I106" s="178"/>
      <c r="J106" s="178"/>
      <c r="K106" s="456"/>
      <c r="L106" s="456"/>
      <c r="M106" s="456"/>
      <c r="N106" s="456"/>
    </row>
    <row r="107" spans="1:14" s="180" customFormat="1" ht="21" customHeight="1" x14ac:dyDescent="0.2">
      <c r="A107" s="179" t="s">
        <v>15</v>
      </c>
      <c r="B107" s="478" t="s">
        <v>60</v>
      </c>
      <c r="C107" s="478"/>
      <c r="D107" s="478"/>
      <c r="E107" s="478"/>
      <c r="F107" s="478"/>
      <c r="G107" s="478"/>
      <c r="H107" s="478"/>
      <c r="I107" s="478"/>
      <c r="J107" s="478"/>
      <c r="K107" s="457"/>
      <c r="L107" s="457"/>
      <c r="M107" s="457"/>
      <c r="N107" s="457"/>
    </row>
    <row r="108" spans="1:14" s="180" customFormat="1" ht="30.75" customHeight="1" x14ac:dyDescent="0.2">
      <c r="A108" s="179" t="s">
        <v>16</v>
      </c>
      <c r="B108" s="478" t="s">
        <v>17</v>
      </c>
      <c r="C108" s="478"/>
      <c r="D108" s="478"/>
      <c r="E108" s="478"/>
      <c r="F108" s="478"/>
      <c r="G108" s="478"/>
      <c r="H108" s="478"/>
      <c r="I108" s="478"/>
      <c r="J108" s="478"/>
      <c r="K108" s="457"/>
      <c r="L108" s="457"/>
      <c r="M108" s="457"/>
      <c r="N108" s="457"/>
    </row>
    <row r="109" spans="1:14" s="180" customFormat="1" ht="33.75" customHeight="1" x14ac:dyDescent="0.2">
      <c r="A109" s="179" t="s">
        <v>18</v>
      </c>
      <c r="B109" s="478" t="s">
        <v>20</v>
      </c>
      <c r="C109" s="478"/>
      <c r="D109" s="478"/>
      <c r="E109" s="478"/>
      <c r="F109" s="478"/>
      <c r="G109" s="478"/>
      <c r="H109" s="478"/>
      <c r="I109" s="478"/>
      <c r="J109" s="478"/>
      <c r="K109" s="457"/>
      <c r="L109" s="457"/>
      <c r="M109" s="457"/>
      <c r="N109" s="457"/>
    </row>
    <row r="110" spans="1:14" s="180" customFormat="1" ht="33.75" customHeight="1" x14ac:dyDescent="0.2">
      <c r="A110" s="179" t="s">
        <v>23</v>
      </c>
      <c r="B110" s="478" t="s">
        <v>21</v>
      </c>
      <c r="C110" s="478"/>
      <c r="D110" s="478"/>
      <c r="E110" s="478"/>
      <c r="F110" s="478"/>
      <c r="G110" s="478"/>
      <c r="H110" s="478"/>
      <c r="I110" s="478"/>
      <c r="J110" s="478"/>
      <c r="K110" s="457"/>
      <c r="L110" s="457"/>
      <c r="M110" s="457"/>
      <c r="N110" s="457"/>
    </row>
    <row r="116" spans="1:14" s="185" customFormat="1" x14ac:dyDescent="0.25">
      <c r="A116" s="181"/>
      <c r="B116" s="182"/>
      <c r="C116" s="183"/>
      <c r="D116" s="181"/>
      <c r="E116" s="184"/>
      <c r="K116" s="458"/>
      <c r="L116" s="458"/>
      <c r="M116" s="458"/>
      <c r="N116" s="458"/>
    </row>
    <row r="117" spans="1:14" s="185" customFormat="1" x14ac:dyDescent="0.25">
      <c r="A117" s="181"/>
      <c r="B117" s="182"/>
      <c r="C117" s="183"/>
      <c r="D117" s="181"/>
      <c r="E117" s="184"/>
      <c r="K117" s="458"/>
      <c r="L117" s="458"/>
      <c r="M117" s="458"/>
      <c r="N117" s="458"/>
    </row>
    <row r="118" spans="1:14" s="185" customFormat="1" x14ac:dyDescent="0.25">
      <c r="A118" s="181"/>
      <c r="B118" s="182"/>
      <c r="C118" s="183"/>
      <c r="D118" s="181"/>
      <c r="K118" s="458"/>
      <c r="L118" s="458"/>
      <c r="M118" s="458"/>
      <c r="N118" s="458"/>
    </row>
    <row r="119" spans="1:14" s="185" customFormat="1" x14ac:dyDescent="0.25">
      <c r="A119" s="181"/>
      <c r="B119" s="182"/>
      <c r="C119" s="183"/>
      <c r="D119" s="181"/>
      <c r="K119" s="458"/>
      <c r="L119" s="458"/>
      <c r="M119" s="458"/>
      <c r="N119" s="458"/>
    </row>
  </sheetData>
  <mergeCells count="9">
    <mergeCell ref="B109:J109"/>
    <mergeCell ref="B110:J110"/>
    <mergeCell ref="A102:B102"/>
    <mergeCell ref="F8:J8"/>
    <mergeCell ref="F9:G9"/>
    <mergeCell ref="H9:I9"/>
    <mergeCell ref="A10:B10"/>
    <mergeCell ref="B107:J107"/>
    <mergeCell ref="B108:J108"/>
  </mergeCells>
  <printOptions horizontalCentered="1"/>
  <pageMargins left="0.5" right="0.5" top="0.75" bottom="0.5" header="0.32" footer="0.25"/>
  <pageSetup paperSize="9" scale="90" orientation="landscape" r:id="rId1"/>
  <headerFooter scaleWithDoc="0" alignWithMargins="0">
    <oddFooter>&amp;L&amp;8SEM Engineers&amp;R&amp;8Page &amp;P of  &amp;N</oddFooter>
  </headerFooter>
  <rowBreaks count="6" manualBreakCount="6">
    <brk id="29" max="16383" man="1"/>
    <brk id="44" max="16383" man="1"/>
    <brk id="61" max="16383" man="1"/>
    <brk id="77" max="16383" man="1"/>
    <brk id="91" max="16383" man="1"/>
    <brk id="10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9BFB0-D07C-4A0A-B01E-B3B45774CA03}">
  <dimension ref="A1:N52"/>
  <sheetViews>
    <sheetView showGridLines="0" tabSelected="1" view="pageBreakPreview" zoomScale="115" zoomScaleNormal="100" zoomScaleSheetLayoutView="115" workbookViewId="0">
      <pane ySplit="10" topLeftCell="A23" activePane="bottomLeft" state="frozen"/>
      <selection activeCell="F19" sqref="F19"/>
      <selection pane="bottomLeft" activeCell="F19" sqref="F19"/>
    </sheetView>
  </sheetViews>
  <sheetFormatPr defaultColWidth="9" defaultRowHeight="15" x14ac:dyDescent="0.25"/>
  <cols>
    <col min="1" max="1" width="4.625" style="181" customWidth="1"/>
    <col min="2" max="2" width="4.625" style="182" customWidth="1"/>
    <col min="3" max="3" width="46.125" style="183" customWidth="1"/>
    <col min="4" max="4" width="6.375" style="181" customWidth="1"/>
    <col min="5" max="5" width="7.875" style="184" customWidth="1"/>
    <col min="6" max="6" width="10.625" style="185" customWidth="1"/>
    <col min="7" max="7" width="12.625" style="185" customWidth="1"/>
    <col min="8" max="8" width="10.625" style="185" customWidth="1"/>
    <col min="9" max="9" width="12.625" style="185" customWidth="1"/>
    <col min="10" max="10" width="15.625" style="185" customWidth="1"/>
    <col min="11" max="11" width="10.125" style="183" bestFit="1" customWidth="1"/>
    <col min="12" max="12" width="9.25" style="183" bestFit="1" customWidth="1"/>
    <col min="13" max="13" width="10.125" style="183" bestFit="1" customWidth="1"/>
    <col min="14" max="14" width="9.25" style="183" bestFit="1" customWidth="1"/>
    <col min="15" max="16384" width="9" style="183"/>
  </cols>
  <sheetData>
    <row r="1" spans="1:14" s="7" customFormat="1" ht="18" customHeight="1" x14ac:dyDescent="0.2">
      <c r="A1" s="1" t="s">
        <v>83</v>
      </c>
      <c r="B1" s="1"/>
      <c r="C1" s="2"/>
      <c r="D1" s="3"/>
      <c r="E1" s="4"/>
      <c r="F1" s="5"/>
      <c r="G1" s="5"/>
      <c r="H1" s="5"/>
      <c r="I1" s="5"/>
      <c r="J1" s="6"/>
    </row>
    <row r="2" spans="1:14" s="7" customFormat="1" ht="18" customHeight="1" x14ac:dyDescent="0.2">
      <c r="A2" s="8" t="s">
        <v>43</v>
      </c>
      <c r="B2" s="8"/>
      <c r="C2" s="2"/>
      <c r="D2" s="3"/>
      <c r="E2" s="4"/>
      <c r="F2" s="5"/>
      <c r="G2" s="9"/>
      <c r="H2" s="10"/>
      <c r="I2" s="5"/>
      <c r="J2" s="11"/>
    </row>
    <row r="3" spans="1:14" s="10" customFormat="1" ht="7.5" customHeight="1" x14ac:dyDescent="0.2">
      <c r="A3" s="8"/>
      <c r="B3" s="8"/>
      <c r="C3" s="2"/>
      <c r="D3" s="3"/>
      <c r="E3" s="4"/>
      <c r="F3" s="5"/>
      <c r="G3" s="5"/>
      <c r="H3" s="5"/>
      <c r="I3" s="5"/>
      <c r="J3" s="5"/>
    </row>
    <row r="4" spans="1:14" s="10" customFormat="1" ht="18" customHeight="1" x14ac:dyDescent="0.2">
      <c r="A4" s="1" t="s">
        <v>49</v>
      </c>
      <c r="B4" s="8"/>
      <c r="D4" s="3"/>
      <c r="E4" s="4"/>
      <c r="F4" s="5"/>
      <c r="G4" s="5"/>
      <c r="H4" s="5"/>
      <c r="J4" s="12" t="s">
        <v>81</v>
      </c>
    </row>
    <row r="5" spans="1:14" s="10" customFormat="1" ht="17.25" customHeight="1" x14ac:dyDescent="0.2">
      <c r="A5" s="8" t="s">
        <v>50</v>
      </c>
      <c r="B5" s="8"/>
      <c r="D5" s="3"/>
      <c r="E5" s="4"/>
      <c r="F5" s="5"/>
      <c r="G5" s="5"/>
      <c r="H5" s="5"/>
      <c r="J5" s="12" t="s">
        <v>82</v>
      </c>
    </row>
    <row r="6" spans="1:14" s="10" customFormat="1" ht="12" customHeight="1" thickBot="1" x14ac:dyDescent="0.3">
      <c r="A6" s="8"/>
      <c r="B6" s="8"/>
      <c r="D6" s="3"/>
      <c r="E6" s="4"/>
      <c r="F6" s="5"/>
      <c r="G6" s="5"/>
      <c r="H6" s="5"/>
      <c r="I6" s="13"/>
      <c r="J6" s="13"/>
    </row>
    <row r="7" spans="1:14" s="10" customFormat="1" ht="18" hidden="1" customHeight="1" thickBot="1" x14ac:dyDescent="0.3">
      <c r="A7" s="8"/>
      <c r="B7" s="8"/>
      <c r="D7" s="3"/>
      <c r="E7" s="4"/>
      <c r="F7" s="5"/>
      <c r="G7" s="5"/>
      <c r="H7" s="5"/>
      <c r="I7" s="5"/>
      <c r="J7" s="13"/>
    </row>
    <row r="8" spans="1:14" s="7" customFormat="1" ht="18" hidden="1" customHeight="1" thickBot="1" x14ac:dyDescent="0.25">
      <c r="A8" s="14"/>
      <c r="B8" s="14"/>
      <c r="D8" s="15"/>
      <c r="E8" s="16"/>
      <c r="F8" s="474" t="s">
        <v>48</v>
      </c>
      <c r="G8" s="474"/>
      <c r="H8" s="474"/>
      <c r="I8" s="474"/>
      <c r="J8" s="474"/>
    </row>
    <row r="9" spans="1:14" s="7" customFormat="1" ht="18" customHeight="1" thickBot="1" x14ac:dyDescent="0.25">
      <c r="A9" s="14"/>
      <c r="B9" s="14"/>
      <c r="C9" s="17"/>
      <c r="D9" s="18"/>
      <c r="E9" s="19"/>
      <c r="F9" s="475" t="s">
        <v>6</v>
      </c>
      <c r="G9" s="476"/>
      <c r="H9" s="477" t="s">
        <v>7</v>
      </c>
      <c r="I9" s="476"/>
      <c r="J9" s="20" t="s">
        <v>8</v>
      </c>
    </row>
    <row r="10" spans="1:14" s="27" customFormat="1" ht="18" customHeight="1" thickBot="1" x14ac:dyDescent="0.25">
      <c r="A10" s="479" t="s">
        <v>80</v>
      </c>
      <c r="B10" s="480"/>
      <c r="C10" s="21" t="s">
        <v>0</v>
      </c>
      <c r="D10" s="21" t="s">
        <v>1</v>
      </c>
      <c r="E10" s="22" t="s">
        <v>2</v>
      </c>
      <c r="F10" s="23" t="s">
        <v>3</v>
      </c>
      <c r="G10" s="24" t="s">
        <v>11</v>
      </c>
      <c r="H10" s="25" t="s">
        <v>3</v>
      </c>
      <c r="I10" s="24" t="s">
        <v>11</v>
      </c>
      <c r="J10" s="26" t="s">
        <v>11</v>
      </c>
    </row>
    <row r="11" spans="1:14" s="7" customFormat="1" ht="26.25" hidden="1" customHeight="1" thickTop="1" thickBot="1" x14ac:dyDescent="0.25">
      <c r="A11" s="160"/>
      <c r="B11" s="161"/>
      <c r="C11" s="162" t="s">
        <v>61</v>
      </c>
      <c r="D11" s="163"/>
      <c r="E11" s="169"/>
      <c r="F11" s="165"/>
      <c r="G11" s="166"/>
      <c r="H11" s="167"/>
      <c r="I11" s="166"/>
      <c r="J11" s="168"/>
    </row>
    <row r="12" spans="1:14" s="7" customFormat="1" ht="26.25" hidden="1" customHeight="1" thickTop="1" thickBot="1" x14ac:dyDescent="0.25">
      <c r="A12" s="160"/>
      <c r="B12" s="161"/>
      <c r="C12" s="162" t="s">
        <v>58</v>
      </c>
      <c r="D12" s="163"/>
      <c r="E12" s="170"/>
      <c r="F12" s="165"/>
      <c r="G12" s="166" t="e">
        <f>#REF!-G11</f>
        <v>#REF!</v>
      </c>
      <c r="H12" s="167"/>
      <c r="I12" s="166" t="e">
        <f>#REF!-I11</f>
        <v>#REF!</v>
      </c>
      <c r="J12" s="168" t="e">
        <f>#REF!-J11</f>
        <v>#REF!</v>
      </c>
    </row>
    <row r="13" spans="1:14" s="399" customFormat="1" ht="18" customHeight="1" thickTop="1" x14ac:dyDescent="0.25">
      <c r="A13" s="393"/>
      <c r="B13" s="394"/>
      <c r="C13" s="395" t="s">
        <v>190</v>
      </c>
      <c r="D13" s="396"/>
      <c r="E13" s="397"/>
      <c r="F13" s="397"/>
      <c r="G13" s="397"/>
      <c r="H13" s="397"/>
      <c r="I13" s="397"/>
      <c r="J13" s="398"/>
    </row>
    <row r="14" spans="1:14" s="399" customFormat="1" ht="52.5" customHeight="1" x14ac:dyDescent="0.25">
      <c r="A14" s="400"/>
      <c r="B14" s="401"/>
      <c r="C14" s="402" t="s">
        <v>191</v>
      </c>
      <c r="D14" s="403"/>
      <c r="E14" s="397"/>
      <c r="F14" s="397"/>
      <c r="G14" s="397"/>
      <c r="H14" s="397"/>
      <c r="I14" s="397"/>
      <c r="J14" s="404"/>
    </row>
    <row r="15" spans="1:14" s="399" customFormat="1" ht="65.25" customHeight="1" x14ac:dyDescent="0.25">
      <c r="A15" s="232">
        <v>1</v>
      </c>
      <c r="B15" s="233"/>
      <c r="C15" s="277" t="s">
        <v>192</v>
      </c>
      <c r="D15" s="405"/>
      <c r="E15" s="397"/>
      <c r="F15" s="397"/>
      <c r="G15" s="397"/>
      <c r="H15" s="397"/>
      <c r="I15" s="397"/>
      <c r="J15" s="404"/>
    </row>
    <row r="16" spans="1:14" s="399" customFormat="1" ht="15" customHeight="1" x14ac:dyDescent="0.25">
      <c r="A16" s="232"/>
      <c r="B16" s="406">
        <f>A15+0.1</f>
        <v>1.1000000000000001</v>
      </c>
      <c r="C16" s="407" t="s">
        <v>193</v>
      </c>
      <c r="D16" s="408" t="str">
        <f>IF(C16="","",IF(E16="","",IF(E16&gt;1,"Nos.","No.")))</f>
        <v>No.</v>
      </c>
      <c r="E16" s="409">
        <v>1</v>
      </c>
      <c r="F16" s="410">
        <v>442500</v>
      </c>
      <c r="G16" s="411">
        <f>F16*E16</f>
        <v>442500</v>
      </c>
      <c r="H16" s="410">
        <v>11800</v>
      </c>
      <c r="I16" s="411">
        <f>H16*E16</f>
        <v>11800</v>
      </c>
      <c r="J16" s="412">
        <f>I16+G16</f>
        <v>454300</v>
      </c>
      <c r="K16" s="459"/>
      <c r="L16" s="459"/>
      <c r="M16" s="459"/>
      <c r="N16" s="459"/>
    </row>
    <row r="17" spans="1:14" s="399" customFormat="1" ht="78.75" customHeight="1" x14ac:dyDescent="0.25">
      <c r="A17" s="232">
        <f>A15+1</f>
        <v>2</v>
      </c>
      <c r="B17" s="233"/>
      <c r="C17" s="277" t="s">
        <v>194</v>
      </c>
      <c r="D17" s="405"/>
      <c r="E17" s="397"/>
      <c r="F17" s="397"/>
      <c r="G17" s="397"/>
      <c r="H17" s="397"/>
      <c r="I17" s="397"/>
      <c r="J17" s="404"/>
      <c r="K17" s="459"/>
      <c r="L17" s="459"/>
      <c r="M17" s="459"/>
      <c r="N17" s="459"/>
    </row>
    <row r="18" spans="1:14" s="399" customFormat="1" ht="15" customHeight="1" x14ac:dyDescent="0.25">
      <c r="A18" s="232"/>
      <c r="B18" s="413">
        <f>A17+0.1</f>
        <v>2.1</v>
      </c>
      <c r="C18" s="407" t="s">
        <v>195</v>
      </c>
      <c r="D18" s="408" t="str">
        <f>IF(C18="","",IF(E18="","",IF(E18&gt;1,"Nos.","No.")))</f>
        <v>Nos.</v>
      </c>
      <c r="E18" s="409">
        <v>5</v>
      </c>
      <c r="F18" s="410">
        <v>359900</v>
      </c>
      <c r="G18" s="411">
        <f>F18*E18</f>
        <v>1799500</v>
      </c>
      <c r="H18" s="410">
        <v>8260</v>
      </c>
      <c r="I18" s="411">
        <f>H18*E18</f>
        <v>41300</v>
      </c>
      <c r="J18" s="412">
        <f>I18+G18</f>
        <v>1840800</v>
      </c>
      <c r="K18" s="459"/>
      <c r="L18" s="459"/>
      <c r="M18" s="459"/>
      <c r="N18" s="459"/>
    </row>
    <row r="19" spans="1:14" s="399" customFormat="1" ht="30" customHeight="1" x14ac:dyDescent="0.25">
      <c r="A19" s="414">
        <f>A17+1</f>
        <v>3</v>
      </c>
      <c r="B19" s="233"/>
      <c r="C19" s="415" t="s">
        <v>196</v>
      </c>
      <c r="D19" s="416" t="str">
        <f>IF(C19="","",IF(E19="","",IF(E19&gt;1,"Nos.","No.")))</f>
        <v>No.</v>
      </c>
      <c r="E19" s="417">
        <v>1</v>
      </c>
      <c r="F19" s="410">
        <v>182900</v>
      </c>
      <c r="G19" s="411">
        <f>F19*E19</f>
        <v>182900</v>
      </c>
      <c r="H19" s="410">
        <v>8260</v>
      </c>
      <c r="I19" s="411">
        <f>H19*E19</f>
        <v>8260</v>
      </c>
      <c r="J19" s="412">
        <f>I19+G19</f>
        <v>191160</v>
      </c>
      <c r="K19" s="459"/>
      <c r="L19" s="459"/>
      <c r="M19" s="459"/>
      <c r="N19" s="459"/>
    </row>
    <row r="20" spans="1:14" s="399" customFormat="1" ht="76.5" customHeight="1" x14ac:dyDescent="0.25">
      <c r="A20" s="414">
        <f>A19+1</f>
        <v>4</v>
      </c>
      <c r="B20" s="233"/>
      <c r="C20" s="277" t="s">
        <v>197</v>
      </c>
      <c r="D20" s="418"/>
      <c r="E20" s="419"/>
      <c r="F20" s="420"/>
      <c r="G20" s="421"/>
      <c r="H20" s="420"/>
      <c r="I20" s="421"/>
      <c r="J20" s="422"/>
      <c r="K20" s="459"/>
      <c r="L20" s="459"/>
      <c r="M20" s="459"/>
      <c r="N20" s="459"/>
    </row>
    <row r="21" spans="1:14" s="399" customFormat="1" ht="15" customHeight="1" x14ac:dyDescent="0.25">
      <c r="A21" s="232"/>
      <c r="B21" s="406">
        <f>A20+0.1</f>
        <v>4.0999999999999996</v>
      </c>
      <c r="C21" s="423" t="s">
        <v>198</v>
      </c>
      <c r="D21" s="408" t="s">
        <v>140</v>
      </c>
      <c r="E21" s="409">
        <v>20</v>
      </c>
      <c r="F21" s="410">
        <v>814.19999999999993</v>
      </c>
      <c r="G21" s="411">
        <f>F21*E21</f>
        <v>16283.999999999998</v>
      </c>
      <c r="H21" s="410">
        <v>230.1</v>
      </c>
      <c r="I21" s="411">
        <f>H21*E21</f>
        <v>4602</v>
      </c>
      <c r="J21" s="412">
        <f>I21+G21</f>
        <v>20886</v>
      </c>
      <c r="K21" s="459"/>
      <c r="L21" s="459"/>
      <c r="M21" s="459"/>
      <c r="N21" s="459"/>
    </row>
    <row r="22" spans="1:14" s="399" customFormat="1" ht="15" customHeight="1" x14ac:dyDescent="0.25">
      <c r="A22" s="232"/>
      <c r="B22" s="406">
        <f>B21+0.1</f>
        <v>4.1999999999999993</v>
      </c>
      <c r="C22" s="423" t="s">
        <v>199</v>
      </c>
      <c r="D22" s="408" t="s">
        <v>140</v>
      </c>
      <c r="E22" s="409">
        <v>60</v>
      </c>
      <c r="F22" s="410">
        <v>979.4</v>
      </c>
      <c r="G22" s="411">
        <f>F22*E22</f>
        <v>58764</v>
      </c>
      <c r="H22" s="410">
        <v>247.79999999999998</v>
      </c>
      <c r="I22" s="411">
        <f>H22*E22</f>
        <v>14867.999999999998</v>
      </c>
      <c r="J22" s="412">
        <f>I22+G22</f>
        <v>73632</v>
      </c>
      <c r="K22" s="459"/>
      <c r="L22" s="459"/>
      <c r="M22" s="459"/>
      <c r="N22" s="459"/>
    </row>
    <row r="23" spans="1:14" s="399" customFormat="1" ht="15" customHeight="1" x14ac:dyDescent="0.25">
      <c r="A23" s="232"/>
      <c r="B23" s="406">
        <f>B22+0.1</f>
        <v>4.2999999999999989</v>
      </c>
      <c r="C23" s="423" t="s">
        <v>200</v>
      </c>
      <c r="D23" s="408" t="s">
        <v>140</v>
      </c>
      <c r="E23" s="409">
        <v>70</v>
      </c>
      <c r="F23" s="410">
        <v>1616.6</v>
      </c>
      <c r="G23" s="411">
        <f>F23*E23</f>
        <v>113162</v>
      </c>
      <c r="H23" s="410">
        <v>259.59999999999997</v>
      </c>
      <c r="I23" s="411">
        <f>H23*E23</f>
        <v>18171.999999999996</v>
      </c>
      <c r="J23" s="412">
        <f>I23+G23</f>
        <v>131334</v>
      </c>
      <c r="K23" s="459"/>
      <c r="L23" s="459"/>
      <c r="M23" s="459"/>
      <c r="N23" s="459"/>
    </row>
    <row r="24" spans="1:14" s="399" customFormat="1" ht="15" customHeight="1" x14ac:dyDescent="0.25">
      <c r="A24" s="424"/>
      <c r="B24" s="425">
        <f>B23+0.1</f>
        <v>4.3999999999999986</v>
      </c>
      <c r="C24" s="426" t="s">
        <v>201</v>
      </c>
      <c r="D24" s="427" t="s">
        <v>140</v>
      </c>
      <c r="E24" s="428">
        <v>300</v>
      </c>
      <c r="F24" s="429">
        <v>2112.1999999999998</v>
      </c>
      <c r="G24" s="430">
        <f>F24*E24</f>
        <v>633660</v>
      </c>
      <c r="H24" s="429">
        <v>306.8</v>
      </c>
      <c r="I24" s="430">
        <f>H24*E24</f>
        <v>92040</v>
      </c>
      <c r="J24" s="431">
        <f>I24+G24</f>
        <v>725700</v>
      </c>
      <c r="K24" s="459"/>
      <c r="L24" s="459"/>
      <c r="M24" s="459"/>
      <c r="N24" s="459"/>
    </row>
    <row r="25" spans="1:14" s="399" customFormat="1" ht="15" customHeight="1" x14ac:dyDescent="0.25">
      <c r="A25" s="424"/>
      <c r="B25" s="425">
        <f>B24+0.1</f>
        <v>4.4999999999999982</v>
      </c>
      <c r="C25" s="426" t="s">
        <v>202</v>
      </c>
      <c r="D25" s="427" t="s">
        <v>140</v>
      </c>
      <c r="E25" s="428">
        <v>280</v>
      </c>
      <c r="F25" s="429">
        <v>3776</v>
      </c>
      <c r="G25" s="430">
        <f>F25*E25</f>
        <v>1057280</v>
      </c>
      <c r="H25" s="429">
        <v>413</v>
      </c>
      <c r="I25" s="430">
        <f>H25*E25</f>
        <v>115640</v>
      </c>
      <c r="J25" s="431">
        <f>I25+G25</f>
        <v>1172920</v>
      </c>
      <c r="K25" s="459"/>
      <c r="L25" s="459"/>
      <c r="M25" s="459"/>
      <c r="N25" s="459"/>
    </row>
    <row r="26" spans="1:14" s="438" customFormat="1" ht="16.5" customHeight="1" x14ac:dyDescent="0.25">
      <c r="A26" s="345">
        <f>A20+1</f>
        <v>5</v>
      </c>
      <c r="B26" s="432"/>
      <c r="C26" s="433" t="s">
        <v>203</v>
      </c>
      <c r="D26" s="434"/>
      <c r="E26" s="405"/>
      <c r="F26" s="435"/>
      <c r="G26" s="436"/>
      <c r="H26" s="435"/>
      <c r="I26" s="436"/>
      <c r="J26" s="437"/>
      <c r="K26" s="460"/>
      <c r="L26" s="460"/>
      <c r="M26" s="459"/>
      <c r="N26" s="459"/>
    </row>
    <row r="27" spans="1:14" s="399" customFormat="1" ht="15" customHeight="1" x14ac:dyDescent="0.25">
      <c r="A27" s="439"/>
      <c r="B27" s="406">
        <f>A26+0.1</f>
        <v>5.0999999999999996</v>
      </c>
      <c r="C27" s="407" t="s">
        <v>204</v>
      </c>
      <c r="D27" s="408" t="str">
        <f>IF(C27="","",IF(E27="","",IF(E27&gt;1,"Nos.","No.")))</f>
        <v>Nos.</v>
      </c>
      <c r="E27" s="260">
        <v>6</v>
      </c>
      <c r="F27" s="410">
        <v>29500</v>
      </c>
      <c r="G27" s="411">
        <f>F27*E27</f>
        <v>177000</v>
      </c>
      <c r="H27" s="410">
        <v>3540</v>
      </c>
      <c r="I27" s="411">
        <f>H27*E27</f>
        <v>21240</v>
      </c>
      <c r="J27" s="412">
        <f>I27+G27</f>
        <v>198240</v>
      </c>
      <c r="K27" s="461"/>
      <c r="L27" s="461"/>
      <c r="M27" s="459"/>
      <c r="N27" s="459"/>
    </row>
    <row r="28" spans="1:14" s="399" customFormat="1" ht="15" customHeight="1" x14ac:dyDescent="0.25">
      <c r="A28" s="439"/>
      <c r="B28" s="406">
        <f>B27+0.1</f>
        <v>5.1999999999999993</v>
      </c>
      <c r="C28" s="407" t="s">
        <v>205</v>
      </c>
      <c r="D28" s="408" t="str">
        <f>IF(C28="","",IF(E28="","",IF(E28&gt;1,"Nos.","No.")))</f>
        <v>Nos.</v>
      </c>
      <c r="E28" s="260">
        <v>6</v>
      </c>
      <c r="F28" s="410">
        <v>17700</v>
      </c>
      <c r="G28" s="411">
        <f>F28*E28</f>
        <v>106200</v>
      </c>
      <c r="H28" s="410">
        <v>1180</v>
      </c>
      <c r="I28" s="411">
        <f>H28*E28</f>
        <v>7080</v>
      </c>
      <c r="J28" s="412">
        <f>I28+G28</f>
        <v>113280</v>
      </c>
      <c r="K28" s="461"/>
      <c r="L28" s="461"/>
      <c r="M28" s="459"/>
      <c r="N28" s="459"/>
    </row>
    <row r="29" spans="1:14" s="399" customFormat="1" ht="18" customHeight="1" x14ac:dyDescent="0.25">
      <c r="A29" s="345">
        <f>A26+1</f>
        <v>6</v>
      </c>
      <c r="B29" s="317"/>
      <c r="C29" s="365" t="s">
        <v>206</v>
      </c>
      <c r="D29" s="418"/>
      <c r="E29" s="419"/>
      <c r="F29" s="420"/>
      <c r="G29" s="440"/>
      <c r="H29" s="420"/>
      <c r="I29" s="440"/>
      <c r="J29" s="441"/>
      <c r="K29" s="459"/>
      <c r="L29" s="459"/>
      <c r="M29" s="459"/>
      <c r="N29" s="459"/>
    </row>
    <row r="30" spans="1:14" s="438" customFormat="1" ht="15" customHeight="1" x14ac:dyDescent="0.25">
      <c r="A30" s="345"/>
      <c r="B30" s="406">
        <f>A29+0.1</f>
        <v>6.1</v>
      </c>
      <c r="C30" s="442" t="s">
        <v>207</v>
      </c>
      <c r="D30" s="408" t="str">
        <f>IF(C30="","",IF(E30="","",IF(E30&gt;1,"Nos.","No.")))</f>
        <v>No.</v>
      </c>
      <c r="E30" s="409">
        <v>1</v>
      </c>
      <c r="F30" s="410">
        <v>57230</v>
      </c>
      <c r="G30" s="411">
        <f>F30*E30</f>
        <v>57230</v>
      </c>
      <c r="H30" s="410">
        <v>5900</v>
      </c>
      <c r="I30" s="411">
        <f>H30*E30</f>
        <v>5900</v>
      </c>
      <c r="J30" s="412">
        <f>I30+G30</f>
        <v>63130</v>
      </c>
      <c r="K30" s="460"/>
      <c r="L30" s="460"/>
      <c r="M30" s="459"/>
      <c r="N30" s="459"/>
    </row>
    <row r="31" spans="1:14" s="399" customFormat="1" ht="15" customHeight="1" x14ac:dyDescent="0.25">
      <c r="A31" s="345">
        <f>A29+1</f>
        <v>7</v>
      </c>
      <c r="B31" s="443"/>
      <c r="C31" s="365" t="s">
        <v>208</v>
      </c>
      <c r="D31" s="418"/>
      <c r="E31" s="419"/>
      <c r="F31" s="420"/>
      <c r="G31" s="440"/>
      <c r="H31" s="420"/>
      <c r="I31" s="440"/>
      <c r="J31" s="441"/>
      <c r="K31" s="459"/>
      <c r="L31" s="459"/>
      <c r="M31" s="459"/>
      <c r="N31" s="459"/>
    </row>
    <row r="32" spans="1:14" s="399" customFormat="1" ht="15" customHeight="1" x14ac:dyDescent="0.25">
      <c r="A32" s="345"/>
      <c r="B32" s="406">
        <f>A31+0.1</f>
        <v>7.1</v>
      </c>
      <c r="C32" s="442" t="s">
        <v>209</v>
      </c>
      <c r="D32" s="408" t="str">
        <f>IF(C32="","",IF(E32="","",IF(E32&gt;1,"Nos.","No.")))</f>
        <v>Nos.</v>
      </c>
      <c r="E32" s="409">
        <v>2</v>
      </c>
      <c r="F32" s="410">
        <v>35282</v>
      </c>
      <c r="G32" s="411">
        <f>F32*E32</f>
        <v>70564</v>
      </c>
      <c r="H32" s="410">
        <v>5900</v>
      </c>
      <c r="I32" s="411">
        <f>H32*E32</f>
        <v>11800</v>
      </c>
      <c r="J32" s="412">
        <f>I32+G32</f>
        <v>82364</v>
      </c>
      <c r="K32" s="459"/>
      <c r="L32" s="459"/>
      <c r="M32" s="459"/>
      <c r="N32" s="459"/>
    </row>
    <row r="33" spans="1:14" s="399" customFormat="1" ht="39" customHeight="1" x14ac:dyDescent="0.25">
      <c r="A33" s="345">
        <f>A31+1</f>
        <v>8</v>
      </c>
      <c r="B33" s="233"/>
      <c r="C33" s="373" t="s">
        <v>210</v>
      </c>
      <c r="D33" s="408" t="s">
        <v>4</v>
      </c>
      <c r="E33" s="409">
        <v>1</v>
      </c>
      <c r="F33" s="410">
        <v>17700</v>
      </c>
      <c r="G33" s="411">
        <f>F33*E33</f>
        <v>17700</v>
      </c>
      <c r="H33" s="410">
        <v>11800</v>
      </c>
      <c r="I33" s="411">
        <f>H33*E33</f>
        <v>11800</v>
      </c>
      <c r="J33" s="412">
        <f>I33+G33</f>
        <v>29500</v>
      </c>
      <c r="K33" s="459"/>
      <c r="L33" s="459"/>
      <c r="M33" s="459"/>
      <c r="N33" s="459"/>
    </row>
    <row r="34" spans="1:14" s="438" customFormat="1" ht="25.5" customHeight="1" x14ac:dyDescent="0.25">
      <c r="A34" s="232">
        <f>A33+1</f>
        <v>9</v>
      </c>
      <c r="B34" s="443"/>
      <c r="C34" s="444" t="s">
        <v>211</v>
      </c>
      <c r="D34" s="416" t="s">
        <v>4</v>
      </c>
      <c r="E34" s="409">
        <v>1</v>
      </c>
      <c r="F34" s="410">
        <v>59000</v>
      </c>
      <c r="G34" s="411">
        <f>F34*E34</f>
        <v>59000</v>
      </c>
      <c r="H34" s="410">
        <v>41300</v>
      </c>
      <c r="I34" s="411">
        <f>H34*E34</f>
        <v>41300</v>
      </c>
      <c r="J34" s="412">
        <f>I34+G34</f>
        <v>100300</v>
      </c>
      <c r="K34" s="460"/>
      <c r="L34" s="460"/>
      <c r="M34" s="459"/>
      <c r="N34" s="459"/>
    </row>
    <row r="35" spans="1:14" s="438" customFormat="1" ht="20.100000000000001" customHeight="1" x14ac:dyDescent="0.25">
      <c r="A35" s="345">
        <f>A34+1</f>
        <v>10</v>
      </c>
      <c r="B35" s="443"/>
      <c r="C35" s="423" t="s">
        <v>212</v>
      </c>
      <c r="D35" s="408" t="s">
        <v>4</v>
      </c>
      <c r="E35" s="409">
        <v>1</v>
      </c>
      <c r="F35" s="410">
        <v>0</v>
      </c>
      <c r="G35" s="411">
        <f>F35*E35</f>
        <v>0</v>
      </c>
      <c r="H35" s="410">
        <v>23600</v>
      </c>
      <c r="I35" s="411">
        <f>H35*E35</f>
        <v>23600</v>
      </c>
      <c r="J35" s="412">
        <f>I35+G35</f>
        <v>23600</v>
      </c>
      <c r="K35" s="460"/>
      <c r="L35" s="460"/>
      <c r="M35" s="459"/>
      <c r="N35" s="459"/>
    </row>
    <row r="36" spans="1:14" s="399" customFormat="1" ht="30" customHeight="1" thickBot="1" x14ac:dyDescent="0.3">
      <c r="A36" s="232">
        <f>A35+1</f>
        <v>11</v>
      </c>
      <c r="B36" s="233"/>
      <c r="C36" s="337" t="s">
        <v>213</v>
      </c>
      <c r="D36" s="408" t="s">
        <v>4</v>
      </c>
      <c r="E36" s="409">
        <v>1</v>
      </c>
      <c r="F36" s="410">
        <v>0</v>
      </c>
      <c r="G36" s="411">
        <f>F36*E36</f>
        <v>0</v>
      </c>
      <c r="H36" s="410">
        <v>29500</v>
      </c>
      <c r="I36" s="411">
        <f>H36*E36</f>
        <v>29500</v>
      </c>
      <c r="J36" s="412">
        <f>I36+G36</f>
        <v>29500</v>
      </c>
      <c r="K36" s="459"/>
      <c r="L36" s="459"/>
      <c r="M36" s="459"/>
      <c r="N36" s="459"/>
    </row>
    <row r="37" spans="1:14" s="399" customFormat="1" ht="24.95" customHeight="1" thickTop="1" thickBot="1" x14ac:dyDescent="0.3">
      <c r="A37" s="353"/>
      <c r="B37" s="354"/>
      <c r="C37" s="445" t="s">
        <v>214</v>
      </c>
      <c r="D37" s="446"/>
      <c r="E37" s="446"/>
      <c r="F37" s="447"/>
      <c r="G37" s="448"/>
      <c r="H37" s="447"/>
      <c r="I37" s="448"/>
      <c r="J37" s="449">
        <f>SUM(J14:J36)</f>
        <v>5250646</v>
      </c>
    </row>
    <row r="38" spans="1:14" s="7" customFormat="1" ht="12.75" customHeight="1" x14ac:dyDescent="0.2">
      <c r="A38" s="171"/>
      <c r="B38" s="172"/>
      <c r="C38" s="173"/>
      <c r="D38" s="174"/>
      <c r="E38" s="175"/>
      <c r="F38" s="175"/>
      <c r="G38" s="175"/>
      <c r="H38" s="175"/>
      <c r="I38" s="175"/>
      <c r="J38" s="175"/>
    </row>
    <row r="39" spans="1:14" s="47" customFormat="1" ht="12.75" x14ac:dyDescent="0.2">
      <c r="A39" s="176" t="s">
        <v>14</v>
      </c>
      <c r="B39" s="39"/>
      <c r="D39" s="177"/>
      <c r="E39" s="178"/>
      <c r="F39" s="178"/>
      <c r="G39" s="178"/>
      <c r="H39" s="178"/>
      <c r="I39" s="178"/>
      <c r="J39" s="178"/>
    </row>
    <row r="40" spans="1:14" s="180" customFormat="1" ht="21" customHeight="1" x14ac:dyDescent="0.2">
      <c r="A40" s="179" t="s">
        <v>15</v>
      </c>
      <c r="B40" s="478" t="s">
        <v>60</v>
      </c>
      <c r="C40" s="478"/>
      <c r="D40" s="478"/>
      <c r="E40" s="478"/>
      <c r="F40" s="478"/>
      <c r="G40" s="478"/>
      <c r="H40" s="478"/>
      <c r="I40" s="478"/>
      <c r="J40" s="478"/>
    </row>
    <row r="41" spans="1:14" s="180" customFormat="1" ht="30.75" customHeight="1" x14ac:dyDescent="0.2">
      <c r="A41" s="179" t="s">
        <v>16</v>
      </c>
      <c r="B41" s="478" t="s">
        <v>17</v>
      </c>
      <c r="C41" s="478"/>
      <c r="D41" s="478"/>
      <c r="E41" s="478"/>
      <c r="F41" s="478"/>
      <c r="G41" s="478"/>
      <c r="H41" s="478"/>
      <c r="I41" s="478"/>
      <c r="J41" s="478"/>
    </row>
    <row r="42" spans="1:14" s="180" customFormat="1" ht="33.75" customHeight="1" x14ac:dyDescent="0.2">
      <c r="A42" s="179" t="s">
        <v>18</v>
      </c>
      <c r="B42" s="478" t="s">
        <v>20</v>
      </c>
      <c r="C42" s="478"/>
      <c r="D42" s="478"/>
      <c r="E42" s="478"/>
      <c r="F42" s="478"/>
      <c r="G42" s="478"/>
      <c r="H42" s="478"/>
      <c r="I42" s="478"/>
      <c r="J42" s="478"/>
    </row>
    <row r="43" spans="1:14" s="180" customFormat="1" ht="33.75" customHeight="1" x14ac:dyDescent="0.2">
      <c r="A43" s="179" t="s">
        <v>23</v>
      </c>
      <c r="B43" s="478" t="s">
        <v>21</v>
      </c>
      <c r="C43" s="478"/>
      <c r="D43" s="478"/>
      <c r="E43" s="478"/>
      <c r="F43" s="478"/>
      <c r="G43" s="478"/>
      <c r="H43" s="478"/>
      <c r="I43" s="478"/>
      <c r="J43" s="478"/>
    </row>
    <row r="49" spans="1:5" s="185" customFormat="1" x14ac:dyDescent="0.25">
      <c r="A49" s="181"/>
      <c r="B49" s="182"/>
      <c r="C49" s="183"/>
      <c r="D49" s="181"/>
      <c r="E49" s="184"/>
    </row>
    <row r="50" spans="1:5" s="185" customFormat="1" x14ac:dyDescent="0.25">
      <c r="A50" s="181"/>
      <c r="B50" s="182"/>
      <c r="C50" s="183"/>
      <c r="D50" s="181"/>
      <c r="E50" s="184"/>
    </row>
    <row r="51" spans="1:5" s="185" customFormat="1" x14ac:dyDescent="0.25">
      <c r="A51" s="181"/>
      <c r="B51" s="182"/>
      <c r="C51" s="183"/>
      <c r="D51" s="181"/>
    </row>
    <row r="52" spans="1:5" s="185" customFormat="1" x14ac:dyDescent="0.25">
      <c r="A52" s="181"/>
      <c r="B52" s="182"/>
      <c r="C52" s="183"/>
      <c r="D52" s="181"/>
    </row>
  </sheetData>
  <mergeCells count="8">
    <mergeCell ref="B42:J42"/>
    <mergeCell ref="B43:J43"/>
    <mergeCell ref="F8:J8"/>
    <mergeCell ref="F9:G9"/>
    <mergeCell ref="H9:I9"/>
    <mergeCell ref="A10:B10"/>
    <mergeCell ref="B40:J40"/>
    <mergeCell ref="B41:J41"/>
  </mergeCells>
  <printOptions horizontalCentered="1"/>
  <pageMargins left="0.5" right="0.5" top="0.75" bottom="0.5" header="0.32" footer="0.25"/>
  <pageSetup paperSize="9" scale="90" orientation="landscape" r:id="rId1"/>
  <headerFooter scaleWithDoc="0" alignWithMargins="0">
    <oddFooter>&amp;L&amp;8SEM Engineers&amp;R&amp;8Page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Summary</vt:lpstr>
      <vt:lpstr>HVAC</vt:lpstr>
      <vt:lpstr>Plumbing</vt:lpstr>
      <vt:lpstr>Fire</vt:lpstr>
      <vt:lpstr>Fire!Print_Area</vt:lpstr>
      <vt:lpstr>HVAC!Print_Area</vt:lpstr>
      <vt:lpstr>Plumbing!Print_Area</vt:lpstr>
      <vt:lpstr>Fire!Print_Titles</vt:lpstr>
      <vt:lpstr>HVAC!Print_Titles</vt:lpstr>
      <vt:lpstr>Plumbing!Print_Titles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Rehan Aslam</dc:creator>
  <cp:lastModifiedBy>Pioneer Engineering</cp:lastModifiedBy>
  <cp:lastPrinted>2023-02-15T12:35:15Z</cp:lastPrinted>
  <dcterms:created xsi:type="dcterms:W3CDTF">2001-08-24T09:20:00Z</dcterms:created>
  <dcterms:modified xsi:type="dcterms:W3CDTF">2023-02-27T07:20:45Z</dcterms:modified>
</cp:coreProperties>
</file>