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D:\Pioneer\Running projects\Visa KHI Fit Out Project DMC Karachi\BOQ\"/>
    </mc:Choice>
  </mc:AlternateContent>
  <xr:revisionPtr revIDLastSave="0" documentId="13_ncr:1_{7874096B-1F72-49EB-99C3-776F6884FF06}" xr6:coauthVersionLast="47" xr6:coauthVersionMax="47" xr10:uidLastSave="{00000000-0000-0000-0000-000000000000}"/>
  <bookViews>
    <workbookView xWindow="-120" yWindow="-120" windowWidth="29040" windowHeight="15840" xr2:uid="{00000000-000D-0000-FFFF-FFFF00000000}"/>
  </bookViews>
  <sheets>
    <sheet name="sum" sheetId="18" r:id="rId1"/>
    <sheet name="Grand Summary" sheetId="7" r:id="rId2"/>
    <sheet name="HVAC" sheetId="16" r:id="rId3"/>
    <sheet name="Fire"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1">'Grand Summary'!$A$1:$E$15</definedName>
    <definedName name="_xlnm.Print_Area" localSheetId="0">sum!$A$1:$C$25</definedName>
    <definedName name="_xlnm.Print_Area">#REF!</definedName>
    <definedName name="Print_Area_MI">#REF!</definedName>
    <definedName name="_xlnm.Print_Titles" localSheetId="3">Fire!$7:$8</definedName>
    <definedName name="_xlnm.Print_Titles" localSheetId="2">HVAC!$7:$8</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C24" i="18" l="1"/>
  <c r="C23" i="18"/>
  <c r="C22" i="18"/>
  <c r="C21" i="18"/>
  <c r="C19" i="18" l="1"/>
  <c r="K66" i="16" l="1"/>
  <c r="J101" i="16"/>
  <c r="J99" i="17"/>
  <c r="J95" i="17"/>
  <c r="J91" i="17"/>
  <c r="J87" i="17"/>
  <c r="J83" i="17"/>
  <c r="J79" i="17"/>
  <c r="J78" i="17"/>
  <c r="J77" i="17"/>
  <c r="J76" i="17"/>
  <c r="J70" i="17"/>
  <c r="J69" i="17"/>
  <c r="J68" i="17"/>
  <c r="J67" i="17"/>
  <c r="J66" i="17"/>
  <c r="J65" i="17"/>
  <c r="J64" i="17"/>
  <c r="J59" i="17"/>
  <c r="J52" i="17"/>
  <c r="J50" i="17"/>
  <c r="J45" i="17"/>
  <c r="J40" i="17"/>
  <c r="J36" i="17"/>
  <c r="J31" i="17"/>
  <c r="J29" i="17"/>
  <c r="J24" i="17"/>
  <c r="J22" i="17"/>
  <c r="J13" i="17"/>
  <c r="J14" i="17"/>
  <c r="J15" i="17"/>
  <c r="J16" i="17"/>
  <c r="J17" i="17"/>
  <c r="J12" i="17"/>
  <c r="J183" i="16"/>
  <c r="J179" i="16"/>
  <c r="J175" i="16"/>
  <c r="J171" i="16"/>
  <c r="J167" i="16"/>
  <c r="J162" i="16"/>
  <c r="J161" i="16"/>
  <c r="J160" i="16"/>
  <c r="J159" i="16"/>
  <c r="J158" i="16"/>
  <c r="J157" i="16"/>
  <c r="J156" i="16"/>
  <c r="J151" i="16"/>
  <c r="J146" i="16"/>
  <c r="J141" i="16"/>
  <c r="J136" i="16"/>
  <c r="J135" i="16"/>
  <c r="J132" i="16"/>
  <c r="J129" i="16"/>
  <c r="J126" i="16"/>
  <c r="J125" i="16"/>
  <c r="J124" i="16"/>
  <c r="J123" i="16"/>
  <c r="J122" i="16"/>
  <c r="J121" i="16"/>
  <c r="J118" i="16"/>
  <c r="J117" i="16"/>
  <c r="J116" i="16"/>
  <c r="J109" i="16"/>
  <c r="J105" i="16"/>
  <c r="J97" i="16"/>
  <c r="J93" i="16"/>
  <c r="J92" i="16"/>
  <c r="J87" i="16"/>
  <c r="J86" i="16"/>
  <c r="J85" i="16"/>
  <c r="J84" i="16"/>
  <c r="J83" i="16"/>
  <c r="J82" i="16"/>
  <c r="J81" i="16"/>
  <c r="J80" i="16"/>
  <c r="J79" i="16"/>
  <c r="J78" i="16"/>
  <c r="J77" i="16"/>
  <c r="J76" i="16"/>
  <c r="J71" i="16"/>
  <c r="J66" i="16"/>
  <c r="J61" i="16"/>
  <c r="J56" i="16"/>
  <c r="J54" i="16"/>
  <c r="J52" i="16"/>
  <c r="J50" i="16"/>
  <c r="J47" i="16"/>
  <c r="J44" i="16"/>
  <c r="J41" i="16"/>
  <c r="J38" i="16"/>
  <c r="J34" i="16"/>
  <c r="J32" i="16"/>
  <c r="J30" i="16"/>
  <c r="J27" i="16"/>
  <c r="J24" i="16"/>
  <c r="J21" i="16"/>
  <c r="J13" i="16"/>
  <c r="J12" i="16"/>
  <c r="K99" i="17" l="1"/>
  <c r="K95" i="17"/>
  <c r="K91" i="17"/>
  <c r="K87" i="17"/>
  <c r="K83" i="17"/>
  <c r="K79" i="17"/>
  <c r="K78" i="17"/>
  <c r="K77" i="17"/>
  <c r="K76" i="17"/>
  <c r="K70" i="17"/>
  <c r="K69" i="17"/>
  <c r="K68" i="17"/>
  <c r="K67" i="17"/>
  <c r="K66" i="17"/>
  <c r="K65" i="17"/>
  <c r="K64" i="17"/>
  <c r="K59" i="17"/>
  <c r="K52" i="17"/>
  <c r="K50" i="17"/>
  <c r="K45" i="17"/>
  <c r="K40" i="17"/>
  <c r="K36" i="17"/>
  <c r="K31" i="17"/>
  <c r="K29" i="17"/>
  <c r="K24" i="17"/>
  <c r="K22" i="17"/>
  <c r="K17" i="17"/>
  <c r="K16" i="17"/>
  <c r="K15" i="17"/>
  <c r="K13" i="17"/>
  <c r="K14" i="17"/>
  <c r="K12" i="17"/>
  <c r="K157" i="16"/>
  <c r="K134" i="16"/>
  <c r="K133" i="16"/>
  <c r="K131" i="16"/>
  <c r="K130" i="16"/>
  <c r="K129" i="16"/>
  <c r="K128" i="16"/>
  <c r="K127" i="16"/>
  <c r="K123" i="16"/>
  <c r="K120" i="16"/>
  <c r="K119" i="16"/>
  <c r="K183" i="16"/>
  <c r="K179" i="16"/>
  <c r="K175" i="16"/>
  <c r="K171" i="16"/>
  <c r="K167" i="16"/>
  <c r="K162" i="16"/>
  <c r="K161" i="16"/>
  <c r="K160" i="16"/>
  <c r="K159" i="16"/>
  <c r="K158" i="16"/>
  <c r="K156" i="16"/>
  <c r="K151" i="16"/>
  <c r="K146" i="16"/>
  <c r="K141" i="16"/>
  <c r="K136" i="16"/>
  <c r="K135" i="16"/>
  <c r="K132" i="16"/>
  <c r="K126" i="16"/>
  <c r="K125" i="16"/>
  <c r="K124" i="16"/>
  <c r="K122" i="16"/>
  <c r="K121" i="16"/>
  <c r="K118" i="16"/>
  <c r="K117" i="16"/>
  <c r="K116" i="16"/>
  <c r="K105" i="16"/>
  <c r="K101" i="16"/>
  <c r="K97" i="16"/>
  <c r="K93" i="16"/>
  <c r="K87" i="16"/>
  <c r="K86" i="16"/>
  <c r="K85" i="16"/>
  <c r="K84" i="16"/>
  <c r="K83" i="16"/>
  <c r="K82" i="16"/>
  <c r="K81" i="16"/>
  <c r="K80" i="16"/>
  <c r="K79" i="16"/>
  <c r="K78" i="16"/>
  <c r="K77" i="16"/>
  <c r="K76" i="16"/>
  <c r="K71" i="16"/>
  <c r="K61" i="16"/>
  <c r="K56" i="16"/>
  <c r="K54" i="16"/>
  <c r="K52" i="16"/>
  <c r="K50" i="16"/>
  <c r="K47" i="16"/>
  <c r="K44" i="16"/>
  <c r="K41" i="16"/>
  <c r="K38" i="16"/>
  <c r="K34" i="16"/>
  <c r="K32" i="16"/>
  <c r="K30" i="16"/>
  <c r="K27" i="16"/>
  <c r="K24" i="16"/>
  <c r="K21" i="16"/>
  <c r="K13" i="16"/>
  <c r="K12" i="16"/>
  <c r="K150" i="16" l="1"/>
  <c r="K109" i="16"/>
  <c r="K92" i="16"/>
  <c r="K56" i="17"/>
  <c r="K88" i="17"/>
  <c r="K82" i="17"/>
  <c r="K81" i="17"/>
  <c r="K80" i="17"/>
  <c r="K75" i="17"/>
  <c r="K74" i="17"/>
  <c r="K73" i="17"/>
  <c r="K61" i="17"/>
  <c r="K51" i="17"/>
  <c r="K49" i="17"/>
  <c r="K48" i="17"/>
  <c r="K47" i="17"/>
  <c r="K46" i="17"/>
  <c r="K44" i="17"/>
  <c r="K43" i="17"/>
  <c r="K42" i="17"/>
  <c r="K41" i="17"/>
  <c r="K39" i="17"/>
  <c r="K38" i="17"/>
  <c r="K37" i="17"/>
  <c r="K26" i="17"/>
  <c r="K21" i="17"/>
  <c r="K102" i="17" l="1"/>
  <c r="E13" i="7" s="1"/>
  <c r="K55" i="16"/>
  <c r="K53" i="16"/>
  <c r="K51" i="16"/>
  <c r="K49" i="16"/>
  <c r="K48" i="16"/>
  <c r="K46" i="16"/>
  <c r="K45" i="16"/>
  <c r="K43" i="16"/>
  <c r="K42" i="16"/>
  <c r="K40" i="16"/>
  <c r="K39" i="16"/>
  <c r="G66" i="16" l="1"/>
  <c r="K186" i="16" s="1"/>
  <c r="E11" i="7" s="1"/>
  <c r="E15" i="7" s="1"/>
  <c r="C11" i="18" s="1"/>
  <c r="C13" i="18" s="1"/>
  <c r="C25" i="18" s="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C15" i="18" l="1"/>
  <c r="F72" i="17"/>
  <c r="A39" i="17"/>
  <c r="A35" i="17"/>
  <c r="A36" i="17" s="1"/>
  <c r="A29" i="17"/>
  <c r="A31" i="17" s="1"/>
  <c r="A91" i="16"/>
  <c r="A92" i="16" s="1"/>
  <c r="A93" i="16" s="1"/>
  <c r="A96" i="16"/>
  <c r="A43" i="17" l="1"/>
  <c r="A40" i="17"/>
  <c r="A97" i="16"/>
  <c r="A100" i="16"/>
  <c r="A48" i="17" l="1"/>
  <c r="A44" i="17"/>
  <c r="A45" i="17" s="1"/>
  <c r="A101" i="16"/>
  <c r="A104" i="16"/>
  <c r="A55" i="17" l="1"/>
  <c r="A56" i="17" s="1"/>
  <c r="A49" i="17"/>
  <c r="A50" i="17" s="1"/>
  <c r="A52" i="17" s="1"/>
  <c r="A105" i="16"/>
  <c r="A108" i="16"/>
  <c r="E18" i="7"/>
  <c r="E20" i="7" s="1"/>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<sst xmlns="http://schemas.openxmlformats.org/spreadsheetml/2006/main" count="366" uniqueCount="204">
  <si>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</si>
  <si>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</si>
  <si>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</si>
  <si>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</si>
  <si>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</si>
  <si>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</si>
  <si>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</si>
  <si>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</si>
  <si>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</si>
  <si>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</si>
  <si>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</si>
  <si>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</si>
  <si>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</si>
  <si>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</si>
  <si>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</si>
  <si>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</si>
  <si>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</si>
  <si>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</si>
  <si>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</si>
  <si>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</si>
  <si>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</si>
  <si>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</si>
  <si>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</si>
  <si>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</si>
  <si>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</si>
  <si>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</si>
  <si>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</si>
  <si>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</si>
  <si>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</si>
  <si>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</si>
  <si>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</si>
  <si>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</si>
  <si>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</si>
  <si>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</si>
  <si>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</si>
  <si>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</si>
  <si>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</si>
  <si>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</si>
  <si>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</si>
  <si>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</si>
  <si>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</si>
  <si>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</si>
  <si>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</si>
  <si>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</si>
  <si>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</si>
  <si>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</si>
  <si>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</si>
  <si>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</si>
  <si>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</si>
  <si>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</si>
  <si>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</si>
  <si>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</si>
  <si>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</si>
  <si>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</si>
  <si>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</si>
  <si>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</si>
  <si>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</si>
  <si>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</si>
  <si>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</si>
  <si>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</si>
  <si>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</si>
  <si>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</si>
  <si>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</si>
  <si>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</si>
  <si>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</si>
  <si>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</si>
  <si>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</si>
  <si>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</si>
  <si>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</si>
  <si>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</si>
  <si>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</si>
  <si>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</si>
  <si>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</si>
  <si>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</si>
  <si>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</si>
  <si>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</si>
  <si>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</si>
  <si>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</si>
  <si>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</si>
  <si>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</si>
  <si>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</si>
  <si>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</si>
  <si>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</si>
  <si>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</si>
  <si>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</si>
  <si>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</si>
  <si>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</si>
  <si>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</si>
  <si>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</si>
  <si>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</si>
  <si>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</si>
  <si>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</si>
  <si>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</si>
  <si>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</si>
  <si>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</si>
  <si>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</si>
  <si>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</si>
  <si>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</si>
  <si>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</si>
  <si>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</si>
  <si>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</si>
  <si>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</si>
  <si>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</si>
  <si>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</si>
  <si>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</si>
  <si>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</si>
  <si>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</si>
  <si>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</si>
  <si>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</si>
  <si>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</si>
  <si>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</si>
  <si>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</si>
  <si>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</si>
  <si>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</si>
  <si>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</si>
  <si>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</si>
  <si>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</si>
  <si>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</si>
  <si>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</si>
  <si>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</si>
  <si>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</si>
  <si>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</si>
  <si>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</si>
  <si>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</si>
  <si>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</si>
  <si>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</si>
  <si>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</si>
  <si>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</si>
  <si>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</si>
  <si>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</si>
  <si>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</si>
  <si>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</si>
  <si>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</si>
  <si>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</si>
  <si>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</si>
  <si>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</si>
  <si>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</si>
  <si>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</si>
  <si>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</si>
  <si>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</si>
  <si>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</si>
  <si>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</si>
  <si>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</si>
  <si>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</si>
  <si>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</si>
  <si>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</si>
  <si>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</si>
  <si>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</si>
  <si>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</si>
  <si>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</si>
  <si>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</si>
  <si>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</si>
  <si>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</si>
  <si>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</si>
  <si>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</si>
  <si>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</si>
  <si>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</si>
  <si>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</si>
  <si>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</si>
  <si>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</si>
  <si>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</si>
  <si>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</si>
  <si>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</si>
  <si>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</si>
  <si>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</si>
  <si>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</si>
  <si>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</si>
  <si>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</si>
  <si>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</si>
  <si>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</si>
  <si>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</si>
  <si>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</si>
  <si>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Amount</t>
  </si>
  <si>
    <t>Bill of Quantities</t>
  </si>
  <si>
    <t>Total Qty</t>
  </si>
  <si>
    <t>Variations</t>
  </si>
  <si>
    <t>Total</t>
  </si>
  <si>
    <t>rec</t>
  </si>
  <si>
    <t>rem</t>
  </si>
  <si>
    <t>1st Bill Qty</t>
  </si>
  <si>
    <t>2nd Bill Qty</t>
  </si>
  <si>
    <t>Final Bill Qty</t>
  </si>
  <si>
    <t>Final Bill</t>
  </si>
  <si>
    <t>SUMMARY OF WORK DONE</t>
  </si>
  <si>
    <t>S.No</t>
  </si>
  <si>
    <t>Activity.</t>
  </si>
  <si>
    <t>AMOUNT</t>
  </si>
  <si>
    <t>A</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</si>
  <si>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</si>
  <si>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</si>
  <si>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</si>
  <si>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</si>
  <si>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</si>
  <si>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</si>
  <si>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</si>
  <si>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</si>
  <si>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</si>
  <si>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</si>
  <si>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VISA OFFICe</t>
  </si>
  <si>
    <t>VISA OFFICE</t>
  </si>
  <si>
    <t>HVAC &amp; Fire Work</t>
  </si>
  <si>
    <t>Total work done upto final bill</t>
  </si>
  <si>
    <t xml:space="preserve">Total </t>
  </si>
  <si>
    <t>ADDITIONAL WORKS FOR IDF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</si>
</sst>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0.0"/>
    <numFmt numFmtId="167" formatCode="_(* #,##0_);_(* \(#,##0\);_(* &quot;-&quot;??_);_(@_)"/>
    <numFmt numFmtId="168" formatCode="#.##0\."/>
    <numFmt numFmtId="169" formatCode="\$#\."/>
    <numFmt numFmtId="170" formatCode="#\.00"/>
    <numFmt numFmtId="171" formatCode="_(* #,##0.00_);_(* \(#,##0.00\);_(* &quot;-&quot;_);_(@_)"/>
  </numFmts>
  <fonts count="54"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
      <b/>
      <sz val="14"/>
      <color theme="1"/>
      <name val="Arial"/>
      <family val="2"/>
    </font>
    <font>
      <b/>
      <sz val="16"/>
      <color theme="1"/>
      <name val="Calibri"/>
      <family val="2"/>
      <scheme val="minor"/>
    </font>
    <font>
      <sz val="16"/>
      <color theme="1"/>
      <name val="Calibri"/>
      <family val="2"/>
      <scheme val="minor"/>
    </font>
    <font>
      <sz val="16"/>
      <name val="Calibri"/>
      <family val="2"/>
      <scheme val="minor"/>
    </font>
    <font>
      <b/>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31">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5">
    <xf numFmtId="0" fontId="0" fillId="0" borderId="0"/>
    <xf numFmtId="0" fontId="1" fillId="0" borderId="0"/>
    <xf numFmtId="0" fontId="2" fillId="0" borderId="0"/>
    <xf numFmtId="0" fontId="1" fillId="0" borderId="0"/>
    <xf numFmtId="165" fontId="1" fillId="0" borderId="0" applyFont="0" applyFill="0" applyBorder="0" applyAlignment="0" applyProtection="0"/>
    <xf numFmtId="165" fontId="3" fillId="0" borderId="0" applyFont="0" applyFill="0" applyBorder="0" applyAlignment="0" applyProtection="0"/>
    <xf numFmtId="0" fontId="1" fillId="0" borderId="0"/>
    <xf numFmtId="165"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8" fontId="9" fillId="0" borderId="0">
      <protection locked="0"/>
    </xf>
    <xf numFmtId="169" fontId="9" fillId="0" borderId="0">
      <protection locked="0"/>
    </xf>
    <xf numFmtId="0" fontId="9" fillId="0" borderId="0">
      <protection locked="0"/>
    </xf>
    <xf numFmtId="0" fontId="10" fillId="0" borderId="0" applyNumberFormat="0" applyFill="0" applyBorder="0" applyAlignment="0" applyProtection="0"/>
    <xf numFmtId="170"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165" fontId="3" fillId="0" borderId="0" applyFont="0" applyFill="0" applyBorder="0" applyAlignment="0" applyProtection="0"/>
    <xf numFmtId="164" fontId="3" fillId="0" borderId="0" applyFont="0" applyFill="0" applyBorder="0" applyAlignment="0" applyProtection="0"/>
    <xf numFmtId="9" fontId="42" fillId="0" borderId="0" applyFont="0" applyFill="0" applyBorder="0" applyAlignment="0" applyProtection="0"/>
    <xf numFmtId="0" fontId="3" fillId="0" borderId="0"/>
    <xf numFmtId="165" fontId="3" fillId="0" borderId="0" applyFont="0" applyFill="0" applyBorder="0" applyAlignment="0" applyProtection="0"/>
    <xf numFmtId="164" fontId="1" fillId="0" borderId="0" applyFont="0" applyFill="0" applyBorder="0" applyAlignment="0" applyProtection="0"/>
  </cellStyleXfs>
  <cellXfs count="16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7" fontId="28" fillId="0" borderId="15" xfId="1" applyNumberFormat="1" applyFont="1" applyBorder="1" applyAlignment="1">
      <alignment horizontal="left" vertical="center"/>
    </xf>
    <xf numFmtId="167"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7"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6" fontId="1" fillId="25" borderId="1" xfId="79" applyNumberFormat="1" applyFill="1" applyBorder="1" applyAlignment="1" applyProtection="1">
      <alignment horizontal="center" vertical="center"/>
      <protection locked="0"/>
    </xf>
    <xf numFmtId="166"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7"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7"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7" fontId="34" fillId="0" borderId="21" xfId="89" applyNumberFormat="1" applyFont="1" applyFill="1" applyBorder="1" applyAlignment="1" applyProtection="1">
      <alignment horizontal="center"/>
      <protection locked="0"/>
    </xf>
    <xf numFmtId="166" fontId="1" fillId="27" borderId="1" xfId="6" applyNumberFormat="1" applyFill="1" applyBorder="1" applyAlignment="1" applyProtection="1">
      <alignment horizontal="center" vertical="center"/>
      <protection locked="0"/>
    </xf>
    <xf numFmtId="167"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165" fontId="23" fillId="0" borderId="0" xfId="88" applyNumberFormat="1" applyFont="1" applyProtection="1">
      <protection locked="0"/>
    </xf>
    <xf numFmtId="165" fontId="3" fillId="0" borderId="0" xfId="88" applyNumberFormat="1" applyProtection="1">
      <protection locked="0"/>
    </xf>
    <xf numFmtId="165" fontId="3" fillId="0" borderId="0" xfId="89" applyFont="1" applyBorder="1" applyProtection="1">
      <protection locked="0"/>
    </xf>
    <xf numFmtId="165"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7" fontId="1" fillId="0" borderId="1" xfId="38" applyNumberFormat="1" applyFont="1" applyFill="1" applyBorder="1" applyAlignment="1" applyProtection="1">
      <alignment horizontal="center" vertical="center"/>
      <protection locked="0"/>
    </xf>
    <xf numFmtId="167" fontId="34" fillId="0" borderId="21" xfId="38" applyNumberFormat="1" applyFont="1" applyFill="1" applyBorder="1" applyAlignment="1" applyProtection="1">
      <alignment horizontal="center" vertical="center"/>
      <protection locked="0"/>
    </xf>
    <xf numFmtId="167" fontId="34" fillId="0" borderId="1" xfId="88" applyNumberFormat="1" applyFont="1" applyBorder="1" applyAlignment="1" applyProtection="1">
      <alignment horizontal="center" vertical="center" wrapText="1"/>
      <protection locked="0"/>
    </xf>
    <xf numFmtId="167"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7" fontId="34" fillId="0" borderId="1" xfId="5" applyNumberFormat="1" applyFont="1" applyBorder="1" applyAlignment="1" applyProtection="1">
      <alignment horizontal="center" vertical="center" wrapText="1"/>
      <protection locked="0"/>
    </xf>
    <xf numFmtId="167"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 fontId="1" fillId="25" borderId="1" xfId="79" applyNumberFormat="1" applyFill="1" applyBorder="1" applyAlignment="1" applyProtection="1">
      <alignment horizontal="center" vertical="center"/>
      <protection locked="0"/>
    </xf>
    <xf numFmtId="167" fontId="44" fillId="26" borderId="12" xfId="1" applyNumberFormat="1" applyFont="1" applyFill="1" applyBorder="1" applyAlignment="1">
      <alignment vertical="center"/>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6" fontId="1" fillId="29" borderId="1" xfId="6" applyNumberFormat="1" applyFill="1" applyBorder="1" applyAlignment="1" applyProtection="1">
      <alignment horizontal="center" vertical="center"/>
      <protection locked="0"/>
    </xf>
    <xf numFmtId="167"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7"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7" fontId="3" fillId="0" borderId="0" xfId="88" applyNumberFormat="1" applyProtection="1">
      <protection locked="0"/>
    </xf>
    <xf numFmtId="167" fontId="0" fillId="0" borderId="0" xfId="0" applyNumberFormat="1"/>
    <xf numFmtId="0" fontId="0" fillId="0" borderId="0" xfId="0" applyAlignment="1">
      <alignment horizontal="right"/>
    </xf>
    <xf numFmtId="15" fontId="47" fillId="0" borderId="0" xfId="92" applyNumberFormat="1" applyFont="1"/>
    <xf numFmtId="167" fontId="47" fillId="0" borderId="0" xfId="4" applyNumberFormat="1" applyFont="1" applyAlignment="1">
      <alignment vertical="center"/>
    </xf>
    <xf numFmtId="0" fontId="47" fillId="0" borderId="0" xfId="92" applyFont="1"/>
    <xf numFmtId="167" fontId="48" fillId="0" borderId="0" xfId="93" applyNumberFormat="1" applyFont="1" applyAlignment="1">
      <alignment horizontal="center"/>
    </xf>
    <xf numFmtId="0" fontId="49" fillId="0" borderId="0" xfId="92" applyFont="1" applyAlignment="1">
      <alignment horizontal="left"/>
    </xf>
    <xf numFmtId="0" fontId="49" fillId="0" borderId="0" xfId="92" applyFont="1"/>
    <xf numFmtId="0" fontId="51" fillId="0" borderId="0" xfId="92" applyFont="1"/>
    <xf numFmtId="0" fontId="47" fillId="0" borderId="0" xfId="92" applyFont="1" applyAlignment="1">
      <alignment horizontal="right"/>
    </xf>
    <xf numFmtId="0" fontId="49" fillId="30" borderId="1" xfId="92" applyFont="1" applyFill="1" applyBorder="1" applyAlignment="1">
      <alignment horizontal="center" vertical="center"/>
    </xf>
    <xf numFmtId="167" fontId="47" fillId="0" borderId="0" xfId="4" applyNumberFormat="1" applyFont="1" applyAlignment="1">
      <alignment horizontal="center" vertical="center"/>
    </xf>
    <xf numFmtId="0" fontId="48" fillId="0" borderId="1" xfId="92" applyFont="1" applyBorder="1" applyAlignment="1">
      <alignment horizontal="center" vertical="center"/>
    </xf>
    <xf numFmtId="0" fontId="47" fillId="0" borderId="1" xfId="92" applyFont="1" applyBorder="1" applyAlignment="1">
      <alignment horizontal="center" vertical="center"/>
    </xf>
    <xf numFmtId="167" fontId="48" fillId="0" borderId="1" xfId="4" applyNumberFormat="1" applyFont="1" applyBorder="1" applyAlignment="1">
      <alignment horizontal="center" vertical="center"/>
    </xf>
    <xf numFmtId="0" fontId="47" fillId="0" borderId="0" xfId="92" applyFont="1" applyAlignment="1">
      <alignment horizontal="center" vertical="center"/>
    </xf>
    <xf numFmtId="0" fontId="48" fillId="0" borderId="1" xfId="92" applyFont="1" applyBorder="1" applyAlignment="1">
      <alignment horizontal="center" vertical="center" wrapText="1"/>
    </xf>
    <xf numFmtId="0" fontId="49" fillId="0" borderId="1" xfId="92" applyFont="1" applyBorder="1" applyAlignment="1">
      <alignment horizontal="right" vertical="center" wrapText="1"/>
    </xf>
    <xf numFmtId="167" fontId="53" fillId="0" borderId="1" xfId="4" applyNumberFormat="1" applyFont="1" applyBorder="1" applyAlignment="1">
      <alignment vertical="center"/>
    </xf>
    <xf numFmtId="165" fontId="49" fillId="0" borderId="1" xfId="93" applyFont="1" applyBorder="1" applyAlignment="1">
      <alignment vertical="center"/>
    </xf>
    <xf numFmtId="167" fontId="49" fillId="30" borderId="1" xfId="4" applyNumberFormat="1" applyFont="1" applyFill="1" applyBorder="1" applyAlignment="1">
      <alignment vertical="center"/>
    </xf>
    <xf numFmtId="0" fontId="48" fillId="0" borderId="1" xfId="92" applyFont="1" applyBorder="1" applyAlignment="1">
      <alignment vertical="center"/>
    </xf>
    <xf numFmtId="171" fontId="47" fillId="0" borderId="1" xfId="94" applyNumberFormat="1" applyFont="1" applyBorder="1" applyAlignment="1">
      <alignment vertical="center"/>
    </xf>
    <xf numFmtId="0" fontId="48" fillId="0" borderId="0" xfId="92" applyFont="1" applyAlignment="1">
      <alignment horizontal="left"/>
    </xf>
    <xf numFmtId="0" fontId="48" fillId="0" borderId="0" xfId="92" applyFont="1"/>
    <xf numFmtId="0" fontId="48" fillId="0" borderId="0" xfId="92" applyFont="1" applyAlignment="1">
      <alignment horizontal="right" wrapText="1"/>
    </xf>
    <xf numFmtId="0" fontId="48" fillId="0" borderId="0" xfId="92" applyFont="1" applyAlignment="1">
      <alignment horizontal="right"/>
    </xf>
    <xf numFmtId="0" fontId="48" fillId="0" borderId="0" xfId="92" applyFont="1" applyAlignment="1">
      <alignment horizontal="center"/>
    </xf>
    <xf numFmtId="0" fontId="48" fillId="0" borderId="0" xfId="92" applyFont="1" applyAlignment="1">
      <alignment wrapText="1"/>
    </xf>
    <xf numFmtId="0" fontId="49" fillId="0" borderId="0" xfId="92" applyFont="1" applyAlignment="1">
      <alignment horizontal="right" wrapText="1"/>
    </xf>
    <xf numFmtId="0" fontId="49" fillId="30" borderId="1" xfId="92" applyFont="1" applyFill="1" applyBorder="1" applyAlignment="1">
      <alignment horizontal="center" vertical="center" wrapText="1"/>
    </xf>
    <xf numFmtId="0" fontId="46" fillId="0" borderId="0" xfId="92" applyFont="1" applyAlignment="1">
      <alignment horizontal="left"/>
    </xf>
    <xf numFmtId="0" fontId="49" fillId="0" borderId="0" xfId="92" applyFont="1" applyAlignment="1">
      <alignment horizontal="left"/>
    </xf>
    <xf numFmtId="0" fontId="50" fillId="0" borderId="0" xfId="92" applyFont="1" applyAlignment="1">
      <alignment horizontal="center"/>
    </xf>
    <xf numFmtId="0" fontId="46" fillId="0" borderId="0" xfId="92" applyFont="1" applyAlignment="1">
      <alignment horizontal="right"/>
    </xf>
    <xf numFmtId="0" fontId="52" fillId="0" borderId="0" xfId="92" applyFont="1" applyAlignment="1">
      <alignment horizont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0" borderId="0" xfId="1" applyFont="1" applyAlignment="1" applyProtection="1">
      <alignment horizontal="center" vertical="center"/>
      <protection locked="0"/>
    </xf>
    <xf numFmtId="0" fontId="45" fillId="28" borderId="21" xfId="88" applyFont="1" applyFill="1" applyBorder="1" applyAlignment="1" applyProtection="1">
      <alignment horizontal="center" vertical="center"/>
      <protection locked="0"/>
    </xf>
    <xf numFmtId="0" fontId="45" fillId="28" borderId="13" xfId="88" applyFont="1" applyFill="1" applyBorder="1" applyAlignment="1" applyProtection="1">
      <alignment horizontal="center" vertical="center"/>
      <protection locked="0"/>
    </xf>
    <xf numFmtId="0" fontId="45" fillId="28" borderId="20"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5">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0] 3" xfId="94" xr:uid="{6BBD08C5-05DA-4410-A725-027D524C4B03}"/>
    <cellStyle name="Comma 13" xfId="93" xr:uid="{357B2DC6-5D89-4EC9-AD56-03B9C1634349}"/>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19" xfId="92" xr:uid="{7328CA06-AD56-48FB-BB37-DCAA45D8C4D4}"/>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H:\Pioneer\Projects%202023\Visa%20KHI%20Fit%20Out%20Project%20DMC%20Karachi\Variation%20orders\Summary%20of%20VOs.xlsx" TargetMode="External"/><Relationship Id="rId1" Type="http://schemas.openxmlformats.org/officeDocument/2006/relationships/externalLinkPath" Target="file:///H:\Pioneer\Projects%202023\Visa%20KHI%20Fit%20Out%20Project%20DMC%20Karachi\Variation%20orders\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6">
          <cell r="C26">
            <v>3154108.1</v>
          </cell>
          <cell r="D26">
            <v>3091025.3200000003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285F-9A53-4E31-B589-A72E744EEDE5}">
  <dimension ref="A1:D31"/>
  <sheetViews>
    <sheetView tabSelected="1" view="pageBreakPreview" topLeftCell="A4" zoomScale="85" zoomScaleNormal="85" zoomScaleSheetLayoutView="85" workbookViewId="0">
      <selection activeCell="K20" sqref="K20"/>
    </sheetView>
  </sheetViews>
  <sheetFormatPr defaultColWidth="9.140625" defaultRowHeight="21" x14ac:dyDescent="0.35"/>
  <cols>
    <col min="1" max="1" width="11.5703125" style="109" customWidth="1"/>
    <col min="2" max="2" width="58.7109375" style="109" customWidth="1"/>
    <col min="3" max="3" width="31.85546875" style="109" customWidth="1"/>
    <col min="4" max="4" width="27.42578125" style="108" customWidth="1"/>
    <col min="5" max="16384" width="9.140625" style="109"/>
  </cols>
  <sheetData>
    <row r="1" spans="1:4" x14ac:dyDescent="0.35">
      <c r="A1" s="136" t="s">
        <v>198</v>
      </c>
      <c r="B1" s="136"/>
      <c r="C1" s="107">
        <v>45069</v>
      </c>
    </row>
    <row r="2" spans="1:4" x14ac:dyDescent="0.35">
      <c r="A2" s="136" t="s">
        <v>200</v>
      </c>
      <c r="B2" s="136"/>
      <c r="C2" s="110"/>
    </row>
    <row r="3" spans="1:4" x14ac:dyDescent="0.35">
      <c r="A3" s="137"/>
      <c r="B3" s="137"/>
      <c r="C3" s="137"/>
    </row>
    <row r="4" spans="1:4" x14ac:dyDescent="0.35">
      <c r="A4" s="112"/>
    </row>
    <row r="5" spans="1:4" ht="31.5" x14ac:dyDescent="0.5">
      <c r="A5" s="138" t="s">
        <v>183</v>
      </c>
      <c r="B5" s="138"/>
      <c r="C5" s="138"/>
      <c r="D5" s="113"/>
    </row>
    <row r="6" spans="1:4" x14ac:dyDescent="0.35">
      <c r="B6" s="139"/>
      <c r="C6" s="139"/>
    </row>
    <row r="7" spans="1:4" ht="46.5" x14ac:dyDescent="0.7">
      <c r="A7" s="140" t="s">
        <v>199</v>
      </c>
      <c r="B7" s="140"/>
      <c r="C7" s="140"/>
      <c r="D7" s="113"/>
    </row>
    <row r="8" spans="1:4" x14ac:dyDescent="0.35">
      <c r="A8" s="111"/>
      <c r="B8" s="111"/>
      <c r="C8" s="114"/>
    </row>
    <row r="9" spans="1:4" ht="27.75" customHeight="1" x14ac:dyDescent="0.35">
      <c r="A9" s="115" t="s">
        <v>184</v>
      </c>
      <c r="B9" s="115" t="s">
        <v>185</v>
      </c>
      <c r="C9" s="115" t="s">
        <v>186</v>
      </c>
      <c r="D9" s="116"/>
    </row>
    <row r="10" spans="1:4" s="120" customFormat="1" ht="43.5" customHeight="1" x14ac:dyDescent="0.25">
      <c r="A10" s="117"/>
      <c r="B10" s="118"/>
      <c r="C10" s="119"/>
      <c r="D10" s="116"/>
    </row>
    <row r="11" spans="1:4" s="120" customFormat="1" ht="43.5" customHeight="1" x14ac:dyDescent="0.25">
      <c r="A11" s="117" t="s">
        <v>187</v>
      </c>
      <c r="B11" s="121" t="s">
        <v>201</v>
      </c>
      <c r="C11" s="119">
        <f>'Grand Summary'!E15</f>
        <v>13470818.6</v>
      </c>
      <c r="D11" s="116"/>
    </row>
    <row r="12" spans="1:4" s="120" customFormat="1" ht="42" customHeight="1" x14ac:dyDescent="0.25">
      <c r="A12" s="117"/>
      <c r="B12" s="121"/>
      <c r="C12" s="119"/>
      <c r="D12" s="116"/>
    </row>
    <row r="13" spans="1:4" ht="33" customHeight="1" x14ac:dyDescent="0.35">
      <c r="A13" s="117"/>
      <c r="B13" s="122" t="s">
        <v>188</v>
      </c>
      <c r="C13" s="123">
        <f>SUM(C10:C11)</f>
        <v>13470818.6</v>
      </c>
    </row>
    <row r="14" spans="1:4" ht="24.95" hidden="1" customHeight="1" x14ac:dyDescent="0.35">
      <c r="A14" s="117"/>
      <c r="B14" s="122" t="s">
        <v>189</v>
      </c>
      <c r="C14" s="124"/>
    </row>
    <row r="15" spans="1:4" ht="20.25" hidden="1" customHeight="1" x14ac:dyDescent="0.35">
      <c r="A15" s="135" t="s">
        <v>190</v>
      </c>
      <c r="B15" s="135"/>
      <c r="C15" s="125">
        <f>C13</f>
        <v>13470818.6</v>
      </c>
    </row>
    <row r="16" spans="1:4" s="108" customFormat="1" hidden="1" x14ac:dyDescent="0.25">
      <c r="A16" s="126"/>
      <c r="B16" s="126" t="s">
        <v>191</v>
      </c>
      <c r="C16" s="127">
        <v>10000</v>
      </c>
    </row>
    <row r="17" spans="1:3" s="108" customFormat="1" hidden="1" x14ac:dyDescent="0.25">
      <c r="A17" s="126"/>
      <c r="B17" s="126" t="s">
        <v>192</v>
      </c>
      <c r="C17" s="127"/>
    </row>
    <row r="18" spans="1:3" s="108" customFormat="1" x14ac:dyDescent="0.35">
      <c r="A18" s="128"/>
      <c r="B18" s="129"/>
      <c r="C18" s="109"/>
    </row>
    <row r="19" spans="1:3" s="108" customFormat="1" ht="33" customHeight="1" x14ac:dyDescent="0.25">
      <c r="A19" s="117"/>
      <c r="B19" s="122" t="s">
        <v>194</v>
      </c>
      <c r="C19" s="123">
        <f>[11]Sheet1!$D$26</f>
        <v>3091025.3200000003</v>
      </c>
    </row>
    <row r="20" spans="1:3" s="108" customFormat="1" ht="33" customHeight="1" x14ac:dyDescent="0.25">
      <c r="A20" s="117"/>
      <c r="B20" s="122" t="s">
        <v>203</v>
      </c>
      <c r="C20" s="123">
        <v>2273000</v>
      </c>
    </row>
    <row r="21" spans="1:3" s="108" customFormat="1" ht="33" customHeight="1" x14ac:dyDescent="0.25">
      <c r="A21" s="117"/>
      <c r="B21" s="122" t="s">
        <v>195</v>
      </c>
      <c r="C21" s="123">
        <f>C19+C13+C20</f>
        <v>18834843.920000002</v>
      </c>
    </row>
    <row r="22" spans="1:3" s="108" customFormat="1" ht="33" customHeight="1" x14ac:dyDescent="0.25">
      <c r="A22" s="117"/>
      <c r="B22" s="122" t="s">
        <v>193</v>
      </c>
      <c r="C22" s="123">
        <f>C21*4.5%</f>
        <v>847567.97640000004</v>
      </c>
    </row>
    <row r="23" spans="1:3" s="108" customFormat="1" ht="33" customHeight="1" x14ac:dyDescent="0.25">
      <c r="A23" s="117"/>
      <c r="B23" s="122" t="s">
        <v>202</v>
      </c>
      <c r="C23" s="123">
        <f>C22+C21</f>
        <v>19682411.896400001</v>
      </c>
    </row>
    <row r="24" spans="1:3" s="108" customFormat="1" ht="33" customHeight="1" x14ac:dyDescent="0.25">
      <c r="A24" s="117"/>
      <c r="B24" s="122" t="s">
        <v>196</v>
      </c>
      <c r="C24" s="123">
        <f>14475224+1300000</f>
        <v>15775224</v>
      </c>
    </row>
    <row r="25" spans="1:3" s="108" customFormat="1" ht="33" customHeight="1" x14ac:dyDescent="0.25">
      <c r="A25" s="117"/>
      <c r="B25" s="122" t="s">
        <v>197</v>
      </c>
      <c r="C25" s="123">
        <f>C23-C24</f>
        <v>3907187.8964000009</v>
      </c>
    </row>
    <row r="26" spans="1:3" s="108" customFormat="1" x14ac:dyDescent="0.35">
      <c r="A26" s="130"/>
      <c r="B26" s="129"/>
      <c r="C26" s="109"/>
    </row>
    <row r="27" spans="1:3" s="108" customFormat="1" x14ac:dyDescent="0.35">
      <c r="A27" s="131"/>
      <c r="B27" s="129"/>
      <c r="C27" s="109" t="s">
        <v>203</v>
      </c>
    </row>
    <row r="28" spans="1:3" s="108" customFormat="1" x14ac:dyDescent="0.35">
      <c r="A28" s="131"/>
      <c r="B28" s="129"/>
      <c r="C28" s="109"/>
    </row>
    <row r="29" spans="1:3" s="108" customFormat="1" x14ac:dyDescent="0.35">
      <c r="A29" s="132"/>
      <c r="B29" s="133"/>
      <c r="C29" s="109"/>
    </row>
    <row r="30" spans="1:3" s="108" customFormat="1" x14ac:dyDescent="0.35">
      <c r="A30" s="132"/>
      <c r="B30" s="133"/>
      <c r="C30" s="109"/>
    </row>
    <row r="31" spans="1:3" s="108" customFormat="1" x14ac:dyDescent="0.35">
      <c r="A31" s="132"/>
      <c r="B31" s="134"/>
      <c r="C31" s="109"/>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20"/>
  <sheetViews>
    <sheetView view="pageBreakPreview" zoomScaleNormal="100" zoomScaleSheetLayoutView="100" workbookViewId="0">
      <selection activeCell="G18" sqref="G18"/>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 min="7" max="8" width="11.5703125" bestFit="1" customWidth="1"/>
  </cols>
  <sheetData>
    <row r="2" spans="1:9" ht="18" x14ac:dyDescent="0.25">
      <c r="A2" s="148" t="s">
        <v>16</v>
      </c>
      <c r="B2" s="148"/>
      <c r="C2" s="148"/>
      <c r="D2" s="148"/>
      <c r="E2" s="148"/>
      <c r="F2" s="11"/>
      <c r="G2" s="11"/>
      <c r="H2" s="11"/>
    </row>
    <row r="3" spans="1:9" ht="18" x14ac:dyDescent="0.25">
      <c r="A3" s="70"/>
      <c r="B3" s="70"/>
      <c r="C3" s="70"/>
      <c r="D3" s="70"/>
      <c r="E3" s="70"/>
      <c r="F3" s="11"/>
      <c r="G3" s="11"/>
      <c r="H3" s="11"/>
    </row>
    <row r="4" spans="1:9" ht="15.75" x14ac:dyDescent="0.25">
      <c r="A4" s="149" t="s">
        <v>17</v>
      </c>
      <c r="B4" s="149"/>
      <c r="C4" s="149"/>
      <c r="D4" s="149"/>
      <c r="E4" s="149"/>
      <c r="F4" s="11"/>
      <c r="G4" s="11"/>
      <c r="H4" s="11"/>
    </row>
    <row r="5" spans="1:9" ht="15.75" x14ac:dyDescent="0.25">
      <c r="A5" s="71"/>
      <c r="B5" s="71"/>
      <c r="C5" s="71"/>
      <c r="D5" s="71"/>
      <c r="E5" s="71"/>
      <c r="F5" s="11"/>
      <c r="G5" s="11"/>
      <c r="H5" s="11"/>
    </row>
    <row r="6" spans="1:9" ht="20.25" customHeight="1" x14ac:dyDescent="0.25">
      <c r="A6" s="150"/>
      <c r="B6" s="150"/>
      <c r="C6" s="150"/>
      <c r="D6" s="150"/>
      <c r="E6" s="150"/>
    </row>
    <row r="7" spans="1:9" ht="22.5" customHeight="1" x14ac:dyDescent="0.25">
      <c r="A7" s="151" t="s">
        <v>182</v>
      </c>
      <c r="B7" s="151"/>
      <c r="C7" s="151"/>
      <c r="D7" s="151"/>
      <c r="E7" s="151"/>
    </row>
    <row r="8" spans="1:9" ht="10.5" customHeight="1" thickBot="1" x14ac:dyDescent="0.3">
      <c r="A8" s="1"/>
      <c r="B8" s="2"/>
      <c r="C8" s="3"/>
      <c r="D8" s="3"/>
      <c r="E8" s="3"/>
    </row>
    <row r="9" spans="1:9" ht="32.25" thickBot="1" x14ac:dyDescent="0.3">
      <c r="A9" s="7" t="s">
        <v>6</v>
      </c>
      <c r="B9" s="152" t="s">
        <v>7</v>
      </c>
      <c r="C9" s="152"/>
      <c r="D9" s="12"/>
      <c r="E9" s="8" t="s">
        <v>8</v>
      </c>
    </row>
    <row r="10" spans="1:9" ht="24.75" customHeight="1" x14ac:dyDescent="0.25">
      <c r="A10" s="4"/>
      <c r="B10" s="144"/>
      <c r="C10" s="145"/>
      <c r="D10" s="4"/>
      <c r="E10" s="5"/>
    </row>
    <row r="11" spans="1:9" ht="24.75" customHeight="1" x14ac:dyDescent="0.25">
      <c r="A11" s="4">
        <v>1</v>
      </c>
      <c r="B11" s="146" t="s">
        <v>21</v>
      </c>
      <c r="C11" s="147"/>
      <c r="D11" s="4" t="s">
        <v>5</v>
      </c>
      <c r="E11" s="5">
        <f>HVAC!K186</f>
        <v>12015325</v>
      </c>
    </row>
    <row r="12" spans="1:9" ht="24.75" customHeight="1" x14ac:dyDescent="0.25">
      <c r="A12" s="4"/>
      <c r="B12" s="144"/>
      <c r="C12" s="145"/>
      <c r="D12" s="4"/>
      <c r="E12" s="6"/>
    </row>
    <row r="13" spans="1:9" ht="24.75" customHeight="1" x14ac:dyDescent="0.25">
      <c r="A13" s="4">
        <v>2</v>
      </c>
      <c r="B13" s="146" t="s">
        <v>23</v>
      </c>
      <c r="C13" s="147"/>
      <c r="D13" s="4" t="s">
        <v>5</v>
      </c>
      <c r="E13" s="6">
        <f>Fire!K102</f>
        <v>1455493.6</v>
      </c>
    </row>
    <row r="14" spans="1:9" ht="24.75" customHeight="1" thickBot="1" x14ac:dyDescent="0.3">
      <c r="A14" s="4"/>
      <c r="B14" s="143"/>
      <c r="C14" s="143"/>
      <c r="D14" s="4"/>
      <c r="E14" s="5"/>
    </row>
    <row r="15" spans="1:9" ht="21.75" customHeight="1" thickBot="1" x14ac:dyDescent="0.3">
      <c r="A15" s="9"/>
      <c r="B15" s="141" t="s">
        <v>171</v>
      </c>
      <c r="C15" s="142"/>
      <c r="D15" s="10"/>
      <c r="E15" s="96">
        <f>SUM(E10:E14)</f>
        <v>13470818.6</v>
      </c>
      <c r="G15" s="105"/>
      <c r="I15" s="105"/>
    </row>
    <row r="16" spans="1:9" x14ac:dyDescent="0.25">
      <c r="E16" s="69"/>
    </row>
    <row r="17" spans="2:8" x14ac:dyDescent="0.25">
      <c r="B17" s="106" t="s">
        <v>175</v>
      </c>
      <c r="E17" s="69">
        <v>3921265</v>
      </c>
    </row>
    <row r="18" spans="2:8" x14ac:dyDescent="0.25">
      <c r="B18" s="106" t="s">
        <v>176</v>
      </c>
      <c r="E18" s="69">
        <f>E17+E15</f>
        <v>17392083.600000001</v>
      </c>
      <c r="H18" s="105"/>
    </row>
    <row r="19" spans="2:8" x14ac:dyDescent="0.25">
      <c r="B19" s="106" t="s">
        <v>177</v>
      </c>
      <c r="E19" s="69">
        <v>7593187</v>
      </c>
    </row>
    <row r="20" spans="2:8" x14ac:dyDescent="0.25">
      <c r="B20" s="106" t="s">
        <v>178</v>
      </c>
      <c r="E20" s="69">
        <f>E18-E19</f>
        <v>9798896.6000000015</v>
      </c>
    </row>
  </sheetData>
  <mergeCells count="11">
    <mergeCell ref="A2:E2"/>
    <mergeCell ref="A4:E4"/>
    <mergeCell ref="A6:E6"/>
    <mergeCell ref="A7:E7"/>
    <mergeCell ref="B9:C9"/>
    <mergeCell ref="B15:C15"/>
    <mergeCell ref="B14:C14"/>
    <mergeCell ref="B10:C10"/>
    <mergeCell ref="B11:C11"/>
    <mergeCell ref="B12:C12"/>
    <mergeCell ref="B13:C13"/>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M213"/>
  <sheetViews>
    <sheetView view="pageBreakPreview" topLeftCell="A172" zoomScale="98" zoomScaleNormal="110" zoomScaleSheetLayoutView="98" workbookViewId="0">
      <selection activeCell="K186" sqref="K186"/>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8" width="9.85546875" style="81" bestFit="1" customWidth="1"/>
    <col min="9" max="10" width="9.85546875" style="81" customWidth="1"/>
    <col min="11" max="11" width="14.5703125" style="18" bestFit="1" customWidth="1"/>
    <col min="12" max="12" width="8.85546875" style="18"/>
    <col min="13" max="13" width="10.5703125" style="18" bestFit="1" customWidth="1"/>
    <col min="14" max="16384" width="8.85546875" style="18"/>
  </cols>
  <sheetData>
    <row r="1" spans="1:11" ht="15.75" x14ac:dyDescent="0.25">
      <c r="A1" s="13"/>
      <c r="B1" s="14"/>
      <c r="C1" s="17"/>
      <c r="D1" s="17" t="s">
        <v>14</v>
      </c>
      <c r="E1" s="17"/>
      <c r="F1" s="17"/>
      <c r="G1" s="73"/>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29</v>
      </c>
      <c r="B4" s="153"/>
      <c r="C4" s="153"/>
      <c r="D4" s="153"/>
      <c r="E4" s="153"/>
      <c r="F4" s="153"/>
      <c r="G4" s="153"/>
      <c r="H4" s="153"/>
      <c r="I4" s="153"/>
      <c r="J4" s="153"/>
      <c r="K4" s="153"/>
    </row>
    <row r="5" spans="1:11" ht="20.25" customHeight="1" x14ac:dyDescent="0.25">
      <c r="A5" s="19"/>
      <c r="B5" s="19"/>
      <c r="C5" s="19"/>
      <c r="D5" s="19"/>
      <c r="E5" s="17"/>
      <c r="F5" s="17"/>
      <c r="G5" s="73"/>
      <c r="H5" s="73"/>
      <c r="I5" s="73"/>
      <c r="J5" s="73"/>
      <c r="K5" s="20"/>
    </row>
    <row r="6" spans="1:11" ht="20.25" customHeight="1" x14ac:dyDescent="0.25">
      <c r="A6" s="19"/>
      <c r="B6" s="19"/>
      <c r="C6" s="19"/>
      <c r="D6" s="19"/>
      <c r="E6" s="17"/>
      <c r="F6" s="17"/>
      <c r="G6" s="73"/>
      <c r="H6" s="73"/>
      <c r="I6" s="73"/>
      <c r="J6" s="73"/>
      <c r="K6" s="20"/>
    </row>
    <row r="7" spans="1:11" s="86" customFormat="1" ht="20.25" customHeight="1" x14ac:dyDescent="0.25">
      <c r="A7" s="161" t="s">
        <v>9</v>
      </c>
      <c r="B7" s="162" t="s">
        <v>0</v>
      </c>
      <c r="C7" s="160" t="s">
        <v>173</v>
      </c>
      <c r="D7" s="160"/>
      <c r="E7" s="160"/>
      <c r="F7" s="160"/>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21</v>
      </c>
      <c r="C9" s="53"/>
      <c r="D9" s="54"/>
      <c r="E9" s="22"/>
      <c r="F9" s="23"/>
      <c r="G9" s="74"/>
      <c r="H9" s="74"/>
      <c r="I9" s="74"/>
      <c r="J9" s="74"/>
      <c r="K9" s="83"/>
    </row>
    <row r="10" spans="1:11" ht="17.25" customHeight="1" x14ac:dyDescent="0.25">
      <c r="A10" s="24">
        <v>1</v>
      </c>
      <c r="B10" s="55" t="s">
        <v>30</v>
      </c>
      <c r="C10" s="56"/>
      <c r="D10" s="56"/>
      <c r="E10" s="25"/>
      <c r="F10" s="26"/>
      <c r="G10" s="72"/>
      <c r="H10" s="72"/>
      <c r="I10" s="72"/>
      <c r="J10" s="72"/>
      <c r="K10" s="27"/>
    </row>
    <row r="11" spans="1:11" ht="204" x14ac:dyDescent="0.25">
      <c r="A11" s="28">
        <v>1.1000000000000001</v>
      </c>
      <c r="B11" s="57" t="s">
        <v>31</v>
      </c>
      <c r="C11" s="56"/>
      <c r="D11" s="56"/>
      <c r="E11" s="25"/>
      <c r="F11" s="26"/>
      <c r="G11" s="72"/>
      <c r="H11" s="72"/>
      <c r="I11" s="72"/>
      <c r="J11" s="72"/>
      <c r="K11" s="27"/>
    </row>
    <row r="12" spans="1:11" ht="33.75" customHeight="1" x14ac:dyDescent="0.25">
      <c r="A12" s="29">
        <v>1.1000000000000001</v>
      </c>
      <c r="B12" s="58" t="s">
        <v>32</v>
      </c>
      <c r="C12" s="56" t="s">
        <v>19</v>
      </c>
      <c r="D12" s="56">
        <v>1</v>
      </c>
      <c r="E12" s="25">
        <v>0</v>
      </c>
      <c r="F12" s="26">
        <f>D12*E12</f>
        <v>0</v>
      </c>
      <c r="G12" s="72"/>
      <c r="H12" s="72"/>
      <c r="I12" s="72"/>
      <c r="J12" s="72">
        <f>I12+H12+G12</f>
        <v>0</v>
      </c>
      <c r="K12" s="84">
        <f>J12*E12</f>
        <v>0</v>
      </c>
    </row>
    <row r="13" spans="1:11" ht="28.5" customHeight="1" x14ac:dyDescent="0.25">
      <c r="A13" s="29">
        <v>1.2</v>
      </c>
      <c r="B13" s="58" t="s">
        <v>33</v>
      </c>
      <c r="C13" s="56" t="s">
        <v>19</v>
      </c>
      <c r="D13" s="56">
        <v>1</v>
      </c>
      <c r="E13" s="25">
        <v>0</v>
      </c>
      <c r="F13" s="26">
        <f t="shared" ref="F13" si="0">D13*E13</f>
        <v>0</v>
      </c>
      <c r="G13" s="72"/>
      <c r="H13" s="72"/>
      <c r="I13" s="72"/>
      <c r="J13" s="72">
        <f>I13+H13+G13</f>
        <v>0</v>
      </c>
      <c r="K13" s="84">
        <f>J13*E13</f>
        <v>0</v>
      </c>
    </row>
    <row r="14" spans="1:11" ht="17.25" customHeight="1" x14ac:dyDescent="0.25">
      <c r="A14" s="29"/>
      <c r="B14" s="57"/>
      <c r="C14" s="56"/>
      <c r="D14" s="56"/>
      <c r="E14" s="25"/>
      <c r="F14" s="26"/>
      <c r="G14" s="72"/>
      <c r="H14" s="72"/>
      <c r="I14" s="72"/>
      <c r="J14" s="72"/>
      <c r="K14" s="27"/>
    </row>
    <row r="15" spans="1:11" ht="17.25" customHeight="1" x14ac:dyDescent="0.25">
      <c r="A15" s="30"/>
      <c r="B15" s="15"/>
      <c r="C15" s="56"/>
      <c r="D15" s="56"/>
      <c r="E15" s="33"/>
      <c r="F15" s="26"/>
      <c r="G15" s="72"/>
      <c r="H15" s="72"/>
      <c r="I15" s="72"/>
      <c r="J15" s="72"/>
      <c r="K15" s="27"/>
    </row>
    <row r="16" spans="1:11" ht="17.25" customHeight="1" x14ac:dyDescent="0.25">
      <c r="A16" s="34">
        <v>2</v>
      </c>
      <c r="B16" s="59" t="s">
        <v>25</v>
      </c>
      <c r="C16" s="60"/>
      <c r="D16" s="56"/>
      <c r="E16" s="25"/>
      <c r="F16" s="26"/>
      <c r="G16" s="72"/>
      <c r="H16" s="72"/>
      <c r="I16" s="72"/>
      <c r="J16" s="72"/>
      <c r="K16" s="27"/>
    </row>
    <row r="17" spans="1:11" ht="89.25" x14ac:dyDescent="0.25">
      <c r="A17" s="35">
        <v>2</v>
      </c>
      <c r="B17" s="61" t="s">
        <v>34</v>
      </c>
      <c r="C17" s="56"/>
      <c r="D17" s="56"/>
      <c r="E17" s="25"/>
      <c r="F17" s="26"/>
      <c r="G17" s="72"/>
      <c r="H17" s="72"/>
      <c r="I17" s="72"/>
      <c r="J17" s="72"/>
      <c r="K17" s="27"/>
    </row>
    <row r="18" spans="1:11" ht="17.25" customHeight="1" x14ac:dyDescent="0.25">
      <c r="A18" s="30"/>
      <c r="B18" s="62"/>
      <c r="C18" s="56"/>
      <c r="D18" s="56"/>
      <c r="E18" s="25"/>
      <c r="F18" s="26"/>
      <c r="G18" s="72"/>
      <c r="H18" s="72"/>
      <c r="I18" s="72"/>
      <c r="J18" s="72"/>
      <c r="K18" s="27"/>
    </row>
    <row r="19" spans="1:11" ht="18" customHeight="1" x14ac:dyDescent="0.25">
      <c r="A19" s="30"/>
      <c r="B19" s="63" t="s">
        <v>35</v>
      </c>
      <c r="C19" s="56"/>
      <c r="D19" s="56"/>
      <c r="E19" s="25"/>
      <c r="F19" s="26"/>
      <c r="G19" s="72"/>
      <c r="H19" s="72"/>
      <c r="I19" s="72"/>
      <c r="J19" s="72"/>
      <c r="K19" s="27"/>
    </row>
    <row r="20" spans="1:11" ht="18" customHeight="1" x14ac:dyDescent="0.25">
      <c r="A20" s="30">
        <v>2.1</v>
      </c>
      <c r="B20" s="64" t="s">
        <v>36</v>
      </c>
      <c r="C20" s="56"/>
      <c r="D20" s="56"/>
      <c r="E20" s="25"/>
      <c r="F20" s="26"/>
      <c r="G20" s="72"/>
      <c r="H20" s="72"/>
      <c r="I20" s="72"/>
      <c r="J20" s="72"/>
      <c r="K20" s="27"/>
    </row>
    <row r="21" spans="1:11" ht="18" customHeight="1" x14ac:dyDescent="0.25">
      <c r="A21" s="30" t="s">
        <v>2</v>
      </c>
      <c r="B21" s="64" t="s">
        <v>37</v>
      </c>
      <c r="C21" s="56" t="s">
        <v>4</v>
      </c>
      <c r="D21" s="56">
        <v>4</v>
      </c>
      <c r="E21" s="25">
        <v>6500</v>
      </c>
      <c r="F21" s="26">
        <f>D21*E21</f>
        <v>26000</v>
      </c>
      <c r="G21" s="72">
        <v>2</v>
      </c>
      <c r="H21" s="72"/>
      <c r="I21" s="72"/>
      <c r="J21" s="72">
        <f>I21+H21+G21</f>
        <v>2</v>
      </c>
      <c r="K21" s="84">
        <f>J21*E21</f>
        <v>13000</v>
      </c>
    </row>
    <row r="22" spans="1:11" ht="18" customHeight="1" x14ac:dyDescent="0.25">
      <c r="A22" s="30"/>
      <c r="B22" s="62"/>
      <c r="C22" s="56"/>
      <c r="D22" s="56"/>
      <c r="E22" s="25"/>
      <c r="F22" s="26"/>
      <c r="G22" s="72"/>
      <c r="H22" s="72"/>
      <c r="I22" s="72"/>
      <c r="J22" s="72"/>
      <c r="K22" s="27"/>
    </row>
    <row r="23" spans="1:11" ht="18" customHeight="1" x14ac:dyDescent="0.25">
      <c r="A23" s="30">
        <f>A20+0.1</f>
        <v>2.2000000000000002</v>
      </c>
      <c r="B23" s="64" t="s">
        <v>38</v>
      </c>
      <c r="C23" s="56"/>
      <c r="D23" s="56"/>
      <c r="E23" s="25"/>
      <c r="F23" s="26"/>
      <c r="G23" s="72"/>
      <c r="H23" s="72"/>
      <c r="I23" s="72"/>
      <c r="J23" s="72"/>
      <c r="K23" s="27"/>
    </row>
    <row r="24" spans="1:11" ht="18" customHeight="1" x14ac:dyDescent="0.25">
      <c r="A24" s="30" t="s">
        <v>2</v>
      </c>
      <c r="B24" s="64" t="s">
        <v>37</v>
      </c>
      <c r="C24" s="56" t="s">
        <v>19</v>
      </c>
      <c r="D24" s="56">
        <v>1</v>
      </c>
      <c r="E24" s="25">
        <v>5900</v>
      </c>
      <c r="F24" s="26">
        <f>D24*E24</f>
        <v>5900</v>
      </c>
      <c r="G24" s="72">
        <v>1</v>
      </c>
      <c r="H24" s="72"/>
      <c r="I24" s="72"/>
      <c r="J24" s="72">
        <f>I24+H24+G24</f>
        <v>1</v>
      </c>
      <c r="K24" s="84">
        <f>J24*E24</f>
        <v>5900</v>
      </c>
    </row>
    <row r="25" spans="1:11" ht="18" customHeight="1" x14ac:dyDescent="0.25">
      <c r="A25" s="30"/>
      <c r="B25" s="62"/>
      <c r="C25" s="56"/>
      <c r="D25" s="56"/>
      <c r="E25" s="25"/>
      <c r="F25" s="26"/>
      <c r="G25" s="72"/>
      <c r="H25" s="72"/>
      <c r="I25" s="72"/>
      <c r="J25" s="72"/>
      <c r="K25" s="27"/>
    </row>
    <row r="26" spans="1:11" ht="25.5" x14ac:dyDescent="0.25">
      <c r="A26" s="30">
        <f>A23+0.1</f>
        <v>2.3000000000000003</v>
      </c>
      <c r="B26" s="64" t="s">
        <v>39</v>
      </c>
      <c r="C26" s="56"/>
      <c r="D26" s="56"/>
      <c r="E26" s="25"/>
      <c r="F26" s="26"/>
      <c r="G26" s="72"/>
      <c r="H26" s="72"/>
      <c r="I26" s="72"/>
      <c r="J26" s="72"/>
      <c r="K26" s="27"/>
    </row>
    <row r="27" spans="1:11" ht="18" customHeight="1" x14ac:dyDescent="0.25">
      <c r="A27" s="30" t="s">
        <v>2</v>
      </c>
      <c r="B27" s="64" t="s">
        <v>37</v>
      </c>
      <c r="C27" s="56" t="s">
        <v>19</v>
      </c>
      <c r="D27" s="56">
        <v>1</v>
      </c>
      <c r="E27" s="25">
        <v>14500</v>
      </c>
      <c r="F27" s="26">
        <f>D27*E27</f>
        <v>14500</v>
      </c>
      <c r="G27" s="72">
        <v>1</v>
      </c>
      <c r="H27" s="72"/>
      <c r="I27" s="72"/>
      <c r="J27" s="72">
        <f>I27+H27+G27</f>
        <v>1</v>
      </c>
      <c r="K27" s="84">
        <f>J27*E27</f>
        <v>14500</v>
      </c>
    </row>
    <row r="28" spans="1:11" ht="18" customHeight="1" x14ac:dyDescent="0.25">
      <c r="A28" s="30"/>
      <c r="B28" s="62"/>
      <c r="C28" s="56"/>
      <c r="D28" s="56"/>
      <c r="E28" s="25"/>
      <c r="F28" s="26"/>
      <c r="G28" s="72"/>
      <c r="H28" s="72"/>
      <c r="I28" s="72"/>
      <c r="J28" s="72"/>
      <c r="K28" s="27"/>
    </row>
    <row r="29" spans="1:11" ht="25.5" x14ac:dyDescent="0.25">
      <c r="A29" s="30">
        <f>A26+0.1</f>
        <v>2.4000000000000004</v>
      </c>
      <c r="B29" s="64" t="s">
        <v>40</v>
      </c>
      <c r="C29" s="56"/>
      <c r="D29" s="56"/>
      <c r="E29" s="25"/>
      <c r="F29" s="26"/>
      <c r="G29" s="72"/>
      <c r="H29" s="72"/>
      <c r="I29" s="72"/>
      <c r="J29" s="72"/>
      <c r="K29" s="27"/>
    </row>
    <row r="30" spans="1:11" ht="18" customHeight="1" x14ac:dyDescent="0.25">
      <c r="A30" s="30" t="s">
        <v>2</v>
      </c>
      <c r="B30" s="64" t="s">
        <v>37</v>
      </c>
      <c r="C30" s="56" t="s">
        <v>19</v>
      </c>
      <c r="D30" s="56">
        <v>1</v>
      </c>
      <c r="E30" s="25">
        <v>69000</v>
      </c>
      <c r="F30" s="26">
        <f>D30*E30</f>
        <v>69000</v>
      </c>
      <c r="G30" s="72"/>
      <c r="H30" s="72">
        <v>1</v>
      </c>
      <c r="I30" s="72"/>
      <c r="J30" s="72">
        <f>I30+H30+G30</f>
        <v>1</v>
      </c>
      <c r="K30" s="84">
        <f>J30*E30</f>
        <v>69000</v>
      </c>
    </row>
    <row r="31" spans="1:11" ht="18" customHeight="1" x14ac:dyDescent="0.25">
      <c r="A31" s="30"/>
      <c r="B31" s="62"/>
      <c r="C31" s="56"/>
      <c r="D31" s="56"/>
      <c r="E31" s="25"/>
      <c r="F31" s="26"/>
      <c r="G31" s="72"/>
      <c r="H31" s="72"/>
      <c r="I31" s="72"/>
      <c r="J31" s="72"/>
      <c r="K31" s="27"/>
    </row>
    <row r="32" spans="1:11" ht="38.25" x14ac:dyDescent="0.25">
      <c r="A32" s="30">
        <f>A29+0.1</f>
        <v>2.5000000000000004</v>
      </c>
      <c r="B32" s="64" t="s">
        <v>41</v>
      </c>
      <c r="C32" s="56" t="s">
        <v>19</v>
      </c>
      <c r="D32" s="56">
        <v>1</v>
      </c>
      <c r="E32" s="25">
        <v>69500</v>
      </c>
      <c r="F32" s="26">
        <f>D32*E32</f>
        <v>69500</v>
      </c>
      <c r="G32" s="72">
        <v>1</v>
      </c>
      <c r="H32" s="72"/>
      <c r="I32" s="72"/>
      <c r="J32" s="72">
        <f>I32+H32+G32</f>
        <v>1</v>
      </c>
      <c r="K32" s="84">
        <f>J32*E32</f>
        <v>69500</v>
      </c>
    </row>
    <row r="33" spans="1:11" ht="18" customHeight="1" x14ac:dyDescent="0.25">
      <c r="A33" s="30"/>
      <c r="B33" s="62"/>
      <c r="C33" s="56"/>
      <c r="D33" s="56"/>
      <c r="E33" s="25"/>
      <c r="F33" s="26"/>
      <c r="G33" s="72"/>
      <c r="H33" s="72"/>
      <c r="I33" s="72"/>
      <c r="J33" s="72"/>
      <c r="K33" s="27"/>
    </row>
    <row r="34" spans="1:11" ht="38.25" x14ac:dyDescent="0.25">
      <c r="A34" s="30">
        <f>A32+0.1</f>
        <v>2.6000000000000005</v>
      </c>
      <c r="B34" s="64" t="s">
        <v>42</v>
      </c>
      <c r="C34" s="56" t="s">
        <v>20</v>
      </c>
      <c r="D34" s="56">
        <v>1</v>
      </c>
      <c r="E34" s="25">
        <v>65000</v>
      </c>
      <c r="F34" s="26">
        <f>D34*E34</f>
        <v>65000</v>
      </c>
      <c r="G34" s="72">
        <v>1</v>
      </c>
      <c r="H34" s="72"/>
      <c r="I34" s="72"/>
      <c r="J34" s="72">
        <f>I34+H34+G34</f>
        <v>1</v>
      </c>
      <c r="K34" s="84">
        <f>J34*E34</f>
        <v>65000</v>
      </c>
    </row>
    <row r="35" spans="1:11" ht="18" customHeight="1" x14ac:dyDescent="0.25">
      <c r="A35" s="30"/>
      <c r="B35" s="62"/>
      <c r="C35" s="56"/>
      <c r="D35" s="56"/>
      <c r="E35" s="25"/>
      <c r="F35" s="26"/>
      <c r="G35" s="72"/>
      <c r="H35" s="72"/>
      <c r="I35" s="72"/>
      <c r="J35" s="72"/>
      <c r="K35" s="27"/>
    </row>
    <row r="36" spans="1:11" ht="18" customHeight="1" x14ac:dyDescent="0.25">
      <c r="A36" s="30"/>
      <c r="B36" s="63" t="s">
        <v>43</v>
      </c>
      <c r="C36" s="56"/>
      <c r="D36" s="56"/>
      <c r="E36" s="25"/>
      <c r="F36" s="26"/>
      <c r="G36" s="72"/>
      <c r="H36" s="72"/>
      <c r="I36" s="72"/>
      <c r="J36" s="72"/>
      <c r="K36" s="27"/>
    </row>
    <row r="37" spans="1:11" ht="18" customHeight="1" x14ac:dyDescent="0.25">
      <c r="A37" s="30">
        <v>2.1</v>
      </c>
      <c r="B37" s="64" t="s">
        <v>36</v>
      </c>
      <c r="C37" s="56"/>
      <c r="D37" s="56"/>
      <c r="E37" s="25"/>
      <c r="F37" s="26"/>
      <c r="G37" s="72"/>
      <c r="H37" s="72"/>
      <c r="I37" s="72"/>
      <c r="J37" s="72"/>
      <c r="K37" s="27"/>
    </row>
    <row r="38" spans="1:11" ht="18" customHeight="1" x14ac:dyDescent="0.25">
      <c r="A38" s="30" t="s">
        <v>2</v>
      </c>
      <c r="B38" s="64" t="s">
        <v>37</v>
      </c>
      <c r="C38" s="56" t="s">
        <v>4</v>
      </c>
      <c r="D38" s="56">
        <v>4</v>
      </c>
      <c r="E38" s="25">
        <v>5800</v>
      </c>
      <c r="F38" s="26">
        <f>D38*E38</f>
        <v>23200</v>
      </c>
      <c r="G38" s="72">
        <v>4</v>
      </c>
      <c r="H38" s="72"/>
      <c r="I38" s="72"/>
      <c r="J38" s="72">
        <f>I38+H38+G38</f>
        <v>4</v>
      </c>
      <c r="K38" s="84">
        <f>J38*E38</f>
        <v>23200</v>
      </c>
    </row>
    <row r="39" spans="1:11" ht="18" customHeight="1" x14ac:dyDescent="0.25">
      <c r="A39" s="30"/>
      <c r="B39" s="62"/>
      <c r="C39" s="56"/>
      <c r="D39" s="56"/>
      <c r="E39" s="25"/>
      <c r="F39" s="26"/>
      <c r="G39" s="72"/>
      <c r="H39" s="72"/>
      <c r="I39" s="72"/>
      <c r="J39" s="72"/>
      <c r="K39" s="84">
        <f>H39*G39</f>
        <v>0</v>
      </c>
    </row>
    <row r="40" spans="1:11" ht="18" customHeight="1" x14ac:dyDescent="0.25">
      <c r="A40" s="30">
        <f>A37+0.1</f>
        <v>2.2000000000000002</v>
      </c>
      <c r="B40" s="64" t="s">
        <v>38</v>
      </c>
      <c r="C40" s="56"/>
      <c r="D40" s="56"/>
      <c r="E40" s="25"/>
      <c r="F40" s="26"/>
      <c r="G40" s="72"/>
      <c r="H40" s="72"/>
      <c r="I40" s="72"/>
      <c r="J40" s="72"/>
      <c r="K40" s="84">
        <f>H40*G40</f>
        <v>0</v>
      </c>
    </row>
    <row r="41" spans="1:11" ht="18" customHeight="1" x14ac:dyDescent="0.25">
      <c r="A41" s="30" t="s">
        <v>2</v>
      </c>
      <c r="B41" s="64" t="s">
        <v>37</v>
      </c>
      <c r="C41" s="56" t="s">
        <v>19</v>
      </c>
      <c r="D41" s="56">
        <v>1</v>
      </c>
      <c r="E41" s="25">
        <v>6900</v>
      </c>
      <c r="F41" s="26">
        <f>D41*E41</f>
        <v>6900</v>
      </c>
      <c r="G41" s="72">
        <v>1</v>
      </c>
      <c r="H41" s="72"/>
      <c r="I41" s="72"/>
      <c r="J41" s="72">
        <f>I41+H41+G41</f>
        <v>1</v>
      </c>
      <c r="K41" s="84">
        <f>J41*E41</f>
        <v>6900</v>
      </c>
    </row>
    <row r="42" spans="1:11" ht="18" customHeight="1" x14ac:dyDescent="0.25">
      <c r="A42" s="30"/>
      <c r="B42" s="62"/>
      <c r="C42" s="56"/>
      <c r="D42" s="56"/>
      <c r="E42" s="25"/>
      <c r="F42" s="26"/>
      <c r="G42" s="72"/>
      <c r="H42" s="72"/>
      <c r="I42" s="72"/>
      <c r="J42" s="72"/>
      <c r="K42" s="84">
        <f>H42*G42</f>
        <v>0</v>
      </c>
    </row>
    <row r="43" spans="1:11" ht="25.5" x14ac:dyDescent="0.25">
      <c r="A43" s="30">
        <f>A40+0.1</f>
        <v>2.3000000000000003</v>
      </c>
      <c r="B43" s="64" t="s">
        <v>39</v>
      </c>
      <c r="C43" s="56"/>
      <c r="D43" s="56"/>
      <c r="E43" s="25"/>
      <c r="F43" s="26"/>
      <c r="G43" s="72"/>
      <c r="H43" s="72"/>
      <c r="I43" s="72"/>
      <c r="J43" s="72"/>
      <c r="K43" s="84">
        <f>H43*G43</f>
        <v>0</v>
      </c>
    </row>
    <row r="44" spans="1:11" ht="18" customHeight="1" x14ac:dyDescent="0.25">
      <c r="A44" s="30" t="s">
        <v>2</v>
      </c>
      <c r="B44" s="64" t="s">
        <v>37</v>
      </c>
      <c r="C44" s="56" t="s">
        <v>19</v>
      </c>
      <c r="D44" s="56">
        <v>1</v>
      </c>
      <c r="E44" s="25">
        <v>15000</v>
      </c>
      <c r="F44" s="26">
        <f>D44*E44</f>
        <v>15000</v>
      </c>
      <c r="G44" s="72">
        <v>1</v>
      </c>
      <c r="H44" s="72"/>
      <c r="I44" s="72"/>
      <c r="J44" s="72">
        <f>I44+H44+G44</f>
        <v>1</v>
      </c>
      <c r="K44" s="84">
        <f>J44*E44</f>
        <v>15000</v>
      </c>
    </row>
    <row r="45" spans="1:11" ht="18" customHeight="1" x14ac:dyDescent="0.25">
      <c r="A45" s="30"/>
      <c r="B45" s="62"/>
      <c r="C45" s="56"/>
      <c r="D45" s="56"/>
      <c r="E45" s="25"/>
      <c r="F45" s="26"/>
      <c r="G45" s="72"/>
      <c r="H45" s="72"/>
      <c r="I45" s="72"/>
      <c r="J45" s="72"/>
      <c r="K45" s="84">
        <f>H45*G45</f>
        <v>0</v>
      </c>
    </row>
    <row r="46" spans="1:11" ht="18" customHeight="1" x14ac:dyDescent="0.25">
      <c r="A46" s="30">
        <f>A43+0.1</f>
        <v>2.4000000000000004</v>
      </c>
      <c r="B46" s="64" t="s">
        <v>44</v>
      </c>
      <c r="C46" s="56"/>
      <c r="D46" s="56"/>
      <c r="E46" s="25"/>
      <c r="F46" s="26"/>
      <c r="G46" s="72"/>
      <c r="H46" s="72"/>
      <c r="I46" s="72"/>
      <c r="J46" s="72"/>
      <c r="K46" s="84">
        <f>H46*G46</f>
        <v>0</v>
      </c>
    </row>
    <row r="47" spans="1:11" ht="18" customHeight="1" x14ac:dyDescent="0.25">
      <c r="A47" s="30" t="s">
        <v>2</v>
      </c>
      <c r="B47" s="64" t="s">
        <v>37</v>
      </c>
      <c r="C47" s="56" t="s">
        <v>4</v>
      </c>
      <c r="D47" s="56">
        <v>2</v>
      </c>
      <c r="E47" s="25">
        <v>7000</v>
      </c>
      <c r="F47" s="26">
        <f>D47*E47</f>
        <v>14000</v>
      </c>
      <c r="G47" s="72">
        <v>2</v>
      </c>
      <c r="H47" s="72"/>
      <c r="I47" s="72"/>
      <c r="J47" s="72">
        <f>I47+H47+G47</f>
        <v>2</v>
      </c>
      <c r="K47" s="84">
        <f>J47*E47</f>
        <v>14000</v>
      </c>
    </row>
    <row r="48" spans="1:11" ht="18" customHeight="1" x14ac:dyDescent="0.25">
      <c r="A48" s="30"/>
      <c r="B48" s="62"/>
      <c r="C48" s="56"/>
      <c r="D48" s="56"/>
      <c r="E48" s="25"/>
      <c r="F48" s="26"/>
      <c r="G48" s="72"/>
      <c r="H48" s="72"/>
      <c r="I48" s="72"/>
      <c r="J48" s="72"/>
      <c r="K48" s="84">
        <f>H48*G48</f>
        <v>0</v>
      </c>
    </row>
    <row r="49" spans="1:11" ht="25.5" x14ac:dyDescent="0.25">
      <c r="A49" s="30">
        <f>A46+0.1</f>
        <v>2.5000000000000004</v>
      </c>
      <c r="B49" s="64" t="s">
        <v>40</v>
      </c>
      <c r="C49" s="56"/>
      <c r="D49" s="56"/>
      <c r="E49" s="25"/>
      <c r="F49" s="26"/>
      <c r="G49" s="72"/>
      <c r="H49" s="72"/>
      <c r="I49" s="72"/>
      <c r="J49" s="72"/>
      <c r="K49" s="84">
        <f>H49*G49</f>
        <v>0</v>
      </c>
    </row>
    <row r="50" spans="1:11" ht="18" customHeight="1" x14ac:dyDescent="0.25">
      <c r="A50" s="30" t="s">
        <v>2</v>
      </c>
      <c r="B50" s="64" t="s">
        <v>37</v>
      </c>
      <c r="C50" s="56" t="s">
        <v>19</v>
      </c>
      <c r="D50" s="56">
        <v>1</v>
      </c>
      <c r="E50" s="25">
        <v>165000</v>
      </c>
      <c r="F50" s="26">
        <f>D50*E50</f>
        <v>165000</v>
      </c>
      <c r="G50" s="72">
        <v>1</v>
      </c>
      <c r="H50" s="72"/>
      <c r="I50" s="72"/>
      <c r="J50" s="72">
        <f>I50+H50+G50</f>
        <v>1</v>
      </c>
      <c r="K50" s="84">
        <f>J50*E50</f>
        <v>165000</v>
      </c>
    </row>
    <row r="51" spans="1:11" ht="18" customHeight="1" x14ac:dyDescent="0.25">
      <c r="A51" s="30"/>
      <c r="B51" s="62"/>
      <c r="C51" s="56"/>
      <c r="D51" s="56"/>
      <c r="E51" s="25"/>
      <c r="F51" s="26"/>
      <c r="G51" s="72"/>
      <c r="H51" s="72"/>
      <c r="I51" s="72"/>
      <c r="J51" s="72"/>
      <c r="K51" s="84">
        <f>H51*G51</f>
        <v>0</v>
      </c>
    </row>
    <row r="52" spans="1:11" ht="18" customHeight="1" x14ac:dyDescent="0.25">
      <c r="A52" s="30">
        <f>A49+0.1</f>
        <v>2.6000000000000005</v>
      </c>
      <c r="B52" s="64" t="s">
        <v>45</v>
      </c>
      <c r="C52" s="56" t="s">
        <v>19</v>
      </c>
      <c r="D52" s="56">
        <v>1</v>
      </c>
      <c r="E52" s="25">
        <v>15000</v>
      </c>
      <c r="F52" s="26">
        <f>D52*E52</f>
        <v>15000</v>
      </c>
      <c r="G52" s="72">
        <v>1</v>
      </c>
      <c r="H52" s="72"/>
      <c r="I52" s="72"/>
      <c r="J52" s="72">
        <f>I52+H52+G52</f>
        <v>1</v>
      </c>
      <c r="K52" s="84">
        <f>J52*E52</f>
        <v>15000</v>
      </c>
    </row>
    <row r="53" spans="1:11" ht="18" customHeight="1" x14ac:dyDescent="0.25">
      <c r="A53" s="30"/>
      <c r="B53" s="62"/>
      <c r="C53" s="56"/>
      <c r="D53" s="56"/>
      <c r="E53" s="25"/>
      <c r="F53" s="26"/>
      <c r="G53" s="72"/>
      <c r="H53" s="72"/>
      <c r="I53" s="72"/>
      <c r="J53" s="72"/>
      <c r="K53" s="84">
        <f>H53*G53</f>
        <v>0</v>
      </c>
    </row>
    <row r="54" spans="1:11" ht="38.25" x14ac:dyDescent="0.25">
      <c r="A54" s="30">
        <f>A52+0.1</f>
        <v>2.7000000000000006</v>
      </c>
      <c r="B54" s="64" t="s">
        <v>41</v>
      </c>
      <c r="C54" s="56" t="s">
        <v>19</v>
      </c>
      <c r="D54" s="56">
        <v>1</v>
      </c>
      <c r="E54" s="25">
        <v>69500</v>
      </c>
      <c r="F54" s="26">
        <f>D54*E54</f>
        <v>69500</v>
      </c>
      <c r="G54" s="72">
        <v>1</v>
      </c>
      <c r="H54" s="72"/>
      <c r="I54" s="72"/>
      <c r="J54" s="72">
        <f>I54+H54+G54</f>
        <v>1</v>
      </c>
      <c r="K54" s="84">
        <f>J54*E54</f>
        <v>69500</v>
      </c>
    </row>
    <row r="55" spans="1:11" ht="18" customHeight="1" x14ac:dyDescent="0.25">
      <c r="A55" s="30"/>
      <c r="B55" s="62"/>
      <c r="C55" s="56"/>
      <c r="D55" s="56"/>
      <c r="E55" s="25"/>
      <c r="F55" s="26"/>
      <c r="G55" s="72"/>
      <c r="H55" s="72"/>
      <c r="I55" s="72"/>
      <c r="J55" s="72"/>
      <c r="K55" s="84">
        <f>H55*G55</f>
        <v>0</v>
      </c>
    </row>
    <row r="56" spans="1:11" ht="38.25" x14ac:dyDescent="0.25">
      <c r="A56" s="30">
        <f>A54+0.1</f>
        <v>2.8000000000000007</v>
      </c>
      <c r="B56" s="64" t="s">
        <v>42</v>
      </c>
      <c r="C56" s="56" t="s">
        <v>20</v>
      </c>
      <c r="D56" s="56">
        <v>1</v>
      </c>
      <c r="E56" s="25">
        <v>38000</v>
      </c>
      <c r="F56" s="26">
        <f>D56*E56</f>
        <v>38000</v>
      </c>
      <c r="G56" s="72">
        <v>1</v>
      </c>
      <c r="H56" s="72"/>
      <c r="I56" s="72"/>
      <c r="J56" s="72">
        <f>I56+H56+G56</f>
        <v>1</v>
      </c>
      <c r="K56" s="84">
        <f>J56*E56</f>
        <v>38000</v>
      </c>
    </row>
    <row r="57" spans="1:11" ht="18" customHeight="1" x14ac:dyDescent="0.25">
      <c r="A57" s="30"/>
      <c r="B57" s="62"/>
      <c r="C57" s="56"/>
      <c r="D57" s="56"/>
      <c r="E57" s="25"/>
      <c r="F57" s="26"/>
      <c r="G57" s="72"/>
      <c r="H57" s="72"/>
      <c r="I57" s="72"/>
      <c r="J57" s="72"/>
      <c r="K57" s="27"/>
    </row>
    <row r="58" spans="1:11" ht="17.25" customHeight="1" x14ac:dyDescent="0.25">
      <c r="A58" s="30"/>
      <c r="B58" s="16"/>
      <c r="C58" s="56"/>
      <c r="D58" s="56"/>
      <c r="E58" s="36"/>
      <c r="F58" s="37"/>
      <c r="G58" s="76"/>
      <c r="H58" s="76"/>
      <c r="I58" s="76"/>
      <c r="J58" s="76"/>
      <c r="K58" s="27"/>
    </row>
    <row r="59" spans="1:11" ht="17.25" customHeight="1" x14ac:dyDescent="0.25">
      <c r="A59" s="24">
        <f>A16+1</f>
        <v>3</v>
      </c>
      <c r="B59" s="55" t="s">
        <v>26</v>
      </c>
      <c r="C59" s="56"/>
      <c r="D59" s="56"/>
      <c r="E59" s="25"/>
      <c r="F59" s="26"/>
      <c r="G59" s="72"/>
      <c r="H59" s="72"/>
      <c r="I59" s="72"/>
      <c r="J59" s="72"/>
      <c r="K59" s="27"/>
    </row>
    <row r="60" spans="1:11" ht="76.5" x14ac:dyDescent="0.25">
      <c r="A60" s="28">
        <v>3</v>
      </c>
      <c r="B60" s="57" t="s">
        <v>46</v>
      </c>
      <c r="C60" s="56"/>
      <c r="D60" s="56"/>
      <c r="E60" s="25"/>
      <c r="F60" s="26"/>
      <c r="G60" s="72"/>
      <c r="H60" s="72"/>
      <c r="I60" s="72"/>
      <c r="J60" s="72"/>
      <c r="K60" s="27"/>
    </row>
    <row r="61" spans="1:11" ht="20.100000000000001" customHeight="1" x14ac:dyDescent="0.25">
      <c r="A61" s="29">
        <f>A60+0.1</f>
        <v>3.1</v>
      </c>
      <c r="B61" s="58" t="s">
        <v>47</v>
      </c>
      <c r="C61" s="56" t="s">
        <v>4</v>
      </c>
      <c r="D61" s="56">
        <v>2</v>
      </c>
      <c r="E61" s="25">
        <v>165000</v>
      </c>
      <c r="F61" s="26">
        <f>D61*E61</f>
        <v>330000</v>
      </c>
      <c r="G61" s="72"/>
      <c r="H61" s="72">
        <v>0</v>
      </c>
      <c r="I61" s="72"/>
      <c r="J61" s="72">
        <f>I61+H61+G61</f>
        <v>0</v>
      </c>
      <c r="K61" s="84">
        <f>J61*E61</f>
        <v>0</v>
      </c>
    </row>
    <row r="62" spans="1:11" ht="17.25" customHeight="1" x14ac:dyDescent="0.25">
      <c r="A62" s="29"/>
      <c r="B62" s="57"/>
      <c r="C62" s="56"/>
      <c r="D62" s="56"/>
      <c r="E62" s="25"/>
      <c r="F62" s="26"/>
      <c r="G62" s="72"/>
      <c r="H62" s="72"/>
      <c r="I62" s="72"/>
      <c r="J62" s="72"/>
      <c r="K62" s="27"/>
    </row>
    <row r="63" spans="1:11" ht="17.25" customHeight="1" x14ac:dyDescent="0.25">
      <c r="A63" s="30"/>
      <c r="B63" s="15"/>
      <c r="C63" s="56"/>
      <c r="D63" s="56"/>
      <c r="E63" s="33"/>
      <c r="F63" s="26"/>
      <c r="G63" s="72"/>
      <c r="H63" s="72"/>
      <c r="I63" s="72"/>
      <c r="J63" s="72"/>
      <c r="K63" s="27"/>
    </row>
    <row r="64" spans="1:11" ht="17.25" customHeight="1" x14ac:dyDescent="0.25">
      <c r="A64" s="24">
        <v>4</v>
      </c>
      <c r="B64" s="55" t="s">
        <v>48</v>
      </c>
      <c r="C64" s="56"/>
      <c r="D64" s="56"/>
      <c r="E64" s="25"/>
      <c r="F64" s="26"/>
      <c r="G64" s="72"/>
      <c r="H64" s="72"/>
      <c r="I64" s="72"/>
      <c r="J64" s="72"/>
      <c r="K64" s="27"/>
    </row>
    <row r="65" spans="1:11" ht="184.5" customHeight="1" x14ac:dyDescent="0.25">
      <c r="A65" s="28">
        <v>4</v>
      </c>
      <c r="B65" s="57" t="s">
        <v>49</v>
      </c>
      <c r="C65" s="56"/>
      <c r="D65" s="56"/>
      <c r="E65" s="25"/>
      <c r="F65" s="26"/>
      <c r="G65" s="72"/>
      <c r="H65" s="72"/>
      <c r="I65" s="72"/>
      <c r="J65" s="72"/>
      <c r="K65" s="27"/>
    </row>
    <row r="66" spans="1:11" ht="20.100000000000001" customHeight="1" x14ac:dyDescent="0.25">
      <c r="A66" s="29">
        <f>A65+0.1</f>
        <v>4.0999999999999996</v>
      </c>
      <c r="B66" s="58" t="s">
        <v>50</v>
      </c>
      <c r="C66" s="56" t="s">
        <v>51</v>
      </c>
      <c r="D66" s="56">
        <v>50</v>
      </c>
      <c r="E66" s="25">
        <v>2600</v>
      </c>
      <c r="F66" s="26">
        <f>D66*E66</f>
        <v>130000</v>
      </c>
      <c r="G66" s="72">
        <f>15.5+16.5</f>
        <v>32</v>
      </c>
      <c r="H66" s="72">
        <v>7.9</v>
      </c>
      <c r="I66" s="72"/>
      <c r="J66" s="72">
        <f>I66+H66+G66</f>
        <v>39.9</v>
      </c>
      <c r="K66" s="84">
        <f>J66*E66</f>
        <v>103740</v>
      </c>
    </row>
    <row r="67" spans="1:11" ht="17.25" customHeight="1" x14ac:dyDescent="0.25">
      <c r="A67" s="29"/>
      <c r="B67" s="57"/>
      <c r="C67" s="56"/>
      <c r="D67" s="56"/>
      <c r="E67" s="25"/>
      <c r="F67" s="26"/>
      <c r="G67" s="72"/>
      <c r="H67" s="72"/>
      <c r="I67" s="72"/>
      <c r="J67" s="72"/>
      <c r="K67" s="27"/>
    </row>
    <row r="68" spans="1:11" ht="17.25" customHeight="1" x14ac:dyDescent="0.25">
      <c r="A68" s="30"/>
      <c r="B68" s="15"/>
      <c r="C68" s="56"/>
      <c r="D68" s="56"/>
      <c r="E68" s="33"/>
      <c r="F68" s="26"/>
      <c r="G68" s="72"/>
      <c r="H68" s="72"/>
      <c r="I68" s="72"/>
      <c r="J68" s="72"/>
      <c r="K68" s="27"/>
    </row>
    <row r="69" spans="1:11" ht="17.25" customHeight="1" x14ac:dyDescent="0.25">
      <c r="A69" s="24">
        <f>A64+1</f>
        <v>5</v>
      </c>
      <c r="B69" s="55" t="s">
        <v>52</v>
      </c>
      <c r="C69" s="56"/>
      <c r="D69" s="56"/>
      <c r="E69" s="25"/>
      <c r="F69" s="26"/>
      <c r="G69" s="72"/>
      <c r="H69" s="72"/>
      <c r="I69" s="72"/>
      <c r="J69" s="72"/>
      <c r="K69" s="27"/>
    </row>
    <row r="70" spans="1:11" ht="131.25" customHeight="1" x14ac:dyDescent="0.25">
      <c r="A70" s="28">
        <v>5</v>
      </c>
      <c r="B70" s="57" t="s">
        <v>53</v>
      </c>
      <c r="C70" s="56"/>
      <c r="D70" s="56"/>
      <c r="E70" s="25"/>
      <c r="F70" s="26"/>
      <c r="G70" s="72"/>
      <c r="H70" s="72"/>
      <c r="I70" s="72"/>
      <c r="J70" s="72"/>
      <c r="K70" s="27"/>
    </row>
    <row r="71" spans="1:11" ht="20.100000000000001" customHeight="1" x14ac:dyDescent="0.25">
      <c r="A71" s="29">
        <f>A70+0.1</f>
        <v>5.0999999999999996</v>
      </c>
      <c r="B71" s="58" t="s">
        <v>50</v>
      </c>
      <c r="C71" s="56" t="s">
        <v>51</v>
      </c>
      <c r="D71" s="56">
        <v>25</v>
      </c>
      <c r="E71" s="25">
        <v>1600</v>
      </c>
      <c r="F71" s="26">
        <f>D71*E71</f>
        <v>40000</v>
      </c>
      <c r="G71" s="72"/>
      <c r="H71" s="72">
        <v>18.3</v>
      </c>
      <c r="I71" s="72"/>
      <c r="J71" s="72">
        <f>I71+H71+G71</f>
        <v>18.3</v>
      </c>
      <c r="K71" s="84">
        <f>J71*E71</f>
        <v>29280</v>
      </c>
    </row>
    <row r="72" spans="1:11" ht="17.25" customHeight="1" x14ac:dyDescent="0.25">
      <c r="A72" s="29"/>
      <c r="B72" s="57"/>
      <c r="C72" s="56"/>
      <c r="D72" s="56"/>
      <c r="E72" s="25"/>
      <c r="F72" s="26"/>
      <c r="G72" s="72"/>
      <c r="H72" s="72"/>
      <c r="I72" s="72"/>
      <c r="J72" s="72"/>
      <c r="K72" s="27"/>
    </row>
    <row r="73" spans="1:11" ht="17.25" customHeight="1" x14ac:dyDescent="0.25">
      <c r="A73" s="30"/>
      <c r="B73" s="15"/>
      <c r="C73" s="56"/>
      <c r="D73" s="56"/>
      <c r="E73" s="33"/>
      <c r="F73" s="26"/>
      <c r="G73" s="72"/>
      <c r="H73" s="72"/>
      <c r="I73" s="72"/>
      <c r="J73" s="72"/>
      <c r="K73" s="27"/>
    </row>
    <row r="74" spans="1:11" ht="17.25" customHeight="1" x14ac:dyDescent="0.25">
      <c r="A74" s="24">
        <f>A69+1</f>
        <v>6</v>
      </c>
      <c r="B74" s="55" t="s">
        <v>54</v>
      </c>
      <c r="C74" s="56"/>
      <c r="D74" s="56"/>
      <c r="E74" s="25"/>
      <c r="F74" s="26"/>
      <c r="G74" s="72"/>
      <c r="H74" s="72"/>
      <c r="I74" s="72"/>
      <c r="J74" s="72"/>
      <c r="K74" s="27"/>
    </row>
    <row r="75" spans="1:11" ht="128.25" customHeight="1" x14ac:dyDescent="0.25">
      <c r="A75" s="28">
        <v>6</v>
      </c>
      <c r="B75" s="57" t="s">
        <v>53</v>
      </c>
      <c r="C75" s="56"/>
      <c r="D75" s="56"/>
      <c r="E75" s="25"/>
      <c r="F75" s="26"/>
      <c r="G75" s="72"/>
      <c r="H75" s="72"/>
      <c r="I75" s="72"/>
      <c r="J75" s="72"/>
      <c r="K75" s="27"/>
    </row>
    <row r="76" spans="1:11" ht="20.100000000000001" customHeight="1" x14ac:dyDescent="0.25">
      <c r="A76" s="29">
        <f t="shared" ref="A76:A84" si="1">A75+0.1</f>
        <v>6.1</v>
      </c>
      <c r="B76" s="58" t="s">
        <v>55</v>
      </c>
      <c r="C76" s="56" t="s">
        <v>19</v>
      </c>
      <c r="D76" s="56">
        <v>1</v>
      </c>
      <c r="E76" s="25">
        <v>91000</v>
      </c>
      <c r="F76" s="26">
        <f t="shared" ref="F76:F87" si="2">D76*E76</f>
        <v>91000</v>
      </c>
      <c r="G76" s="72">
        <v>1</v>
      </c>
      <c r="H76" s="72"/>
      <c r="I76" s="72"/>
      <c r="J76" s="72">
        <f t="shared" ref="J76:J87" si="3">I76+H76+G76</f>
        <v>1</v>
      </c>
      <c r="K76" s="84">
        <f t="shared" ref="K76:K87" si="4">J76*E76</f>
        <v>91000</v>
      </c>
    </row>
    <row r="77" spans="1:11" ht="20.100000000000001" customHeight="1" x14ac:dyDescent="0.25">
      <c r="A77" s="29">
        <f t="shared" si="1"/>
        <v>6.1999999999999993</v>
      </c>
      <c r="B77" s="58" t="s">
        <v>56</v>
      </c>
      <c r="C77" s="56" t="s">
        <v>19</v>
      </c>
      <c r="D77" s="56">
        <v>1</v>
      </c>
      <c r="E77" s="25">
        <v>107000</v>
      </c>
      <c r="F77" s="26">
        <f t="shared" si="2"/>
        <v>107000</v>
      </c>
      <c r="G77" s="72">
        <v>1</v>
      </c>
      <c r="H77" s="72"/>
      <c r="I77" s="72"/>
      <c r="J77" s="72">
        <f t="shared" si="3"/>
        <v>1</v>
      </c>
      <c r="K77" s="84">
        <f t="shared" si="4"/>
        <v>107000</v>
      </c>
    </row>
    <row r="78" spans="1:11" ht="20.100000000000001" customHeight="1" x14ac:dyDescent="0.25">
      <c r="A78" s="29">
        <f t="shared" si="1"/>
        <v>6.2999999999999989</v>
      </c>
      <c r="B78" s="58" t="s">
        <v>57</v>
      </c>
      <c r="C78" s="56" t="s">
        <v>19</v>
      </c>
      <c r="D78" s="56">
        <v>1</v>
      </c>
      <c r="E78" s="25">
        <v>113000</v>
      </c>
      <c r="F78" s="26">
        <f t="shared" si="2"/>
        <v>113000</v>
      </c>
      <c r="G78" s="72">
        <v>1</v>
      </c>
      <c r="H78" s="72"/>
      <c r="I78" s="72"/>
      <c r="J78" s="72">
        <f t="shared" si="3"/>
        <v>1</v>
      </c>
      <c r="K78" s="84">
        <f t="shared" si="4"/>
        <v>113000</v>
      </c>
    </row>
    <row r="79" spans="1:11" ht="20.100000000000001" customHeight="1" x14ac:dyDescent="0.25">
      <c r="A79" s="29">
        <f t="shared" si="1"/>
        <v>6.3999999999999986</v>
      </c>
      <c r="B79" s="58" t="s">
        <v>58</v>
      </c>
      <c r="C79" s="56" t="s">
        <v>19</v>
      </c>
      <c r="D79" s="56">
        <v>1</v>
      </c>
      <c r="E79" s="25">
        <v>118000</v>
      </c>
      <c r="F79" s="26">
        <f t="shared" si="2"/>
        <v>118000</v>
      </c>
      <c r="G79" s="72">
        <v>1</v>
      </c>
      <c r="H79" s="72"/>
      <c r="I79" s="72"/>
      <c r="J79" s="72">
        <f t="shared" si="3"/>
        <v>1</v>
      </c>
      <c r="K79" s="84">
        <f t="shared" si="4"/>
        <v>118000</v>
      </c>
    </row>
    <row r="80" spans="1:11" ht="20.100000000000001" customHeight="1" x14ac:dyDescent="0.25">
      <c r="A80" s="29">
        <f t="shared" si="1"/>
        <v>6.4999999999999982</v>
      </c>
      <c r="B80" s="58" t="s">
        <v>59</v>
      </c>
      <c r="C80" s="56" t="s">
        <v>19</v>
      </c>
      <c r="D80" s="56">
        <v>1</v>
      </c>
      <c r="E80" s="25">
        <v>150000</v>
      </c>
      <c r="F80" s="26">
        <f t="shared" si="2"/>
        <v>150000</v>
      </c>
      <c r="G80" s="72">
        <v>1</v>
      </c>
      <c r="H80" s="72"/>
      <c r="I80" s="72"/>
      <c r="J80" s="72">
        <f t="shared" si="3"/>
        <v>1</v>
      </c>
      <c r="K80" s="84">
        <f t="shared" si="4"/>
        <v>150000</v>
      </c>
    </row>
    <row r="81" spans="1:13" ht="20.100000000000001" customHeight="1" x14ac:dyDescent="0.25">
      <c r="A81" s="29">
        <f t="shared" si="1"/>
        <v>6.5999999999999979</v>
      </c>
      <c r="B81" s="58" t="s">
        <v>60</v>
      </c>
      <c r="C81" s="56" t="s">
        <v>19</v>
      </c>
      <c r="D81" s="56">
        <v>1</v>
      </c>
      <c r="E81" s="25">
        <v>150000</v>
      </c>
      <c r="F81" s="26">
        <f t="shared" si="2"/>
        <v>150000</v>
      </c>
      <c r="G81" s="72">
        <v>1</v>
      </c>
      <c r="H81" s="72"/>
      <c r="I81" s="72"/>
      <c r="J81" s="72">
        <f t="shared" si="3"/>
        <v>1</v>
      </c>
      <c r="K81" s="84">
        <f t="shared" si="4"/>
        <v>150000</v>
      </c>
    </row>
    <row r="82" spans="1:13" ht="20.100000000000001" customHeight="1" x14ac:dyDescent="0.25">
      <c r="A82" s="29">
        <f t="shared" si="1"/>
        <v>6.6999999999999975</v>
      </c>
      <c r="B82" s="58" t="s">
        <v>61</v>
      </c>
      <c r="C82" s="56" t="s">
        <v>19</v>
      </c>
      <c r="D82" s="56">
        <v>1</v>
      </c>
      <c r="E82" s="25">
        <v>175000</v>
      </c>
      <c r="F82" s="26">
        <f t="shared" si="2"/>
        <v>175000</v>
      </c>
      <c r="G82" s="72">
        <v>1</v>
      </c>
      <c r="H82" s="72"/>
      <c r="I82" s="72"/>
      <c r="J82" s="72">
        <f t="shared" si="3"/>
        <v>1</v>
      </c>
      <c r="K82" s="84">
        <f t="shared" si="4"/>
        <v>175000</v>
      </c>
    </row>
    <row r="83" spans="1:13" ht="20.100000000000001" customHeight="1" x14ac:dyDescent="0.25">
      <c r="A83" s="29">
        <f t="shared" si="1"/>
        <v>6.7999999999999972</v>
      </c>
      <c r="B83" s="58" t="s">
        <v>62</v>
      </c>
      <c r="C83" s="56" t="s">
        <v>19</v>
      </c>
      <c r="D83" s="56">
        <v>1</v>
      </c>
      <c r="E83" s="25">
        <v>175000</v>
      </c>
      <c r="F83" s="26">
        <f t="shared" si="2"/>
        <v>175000</v>
      </c>
      <c r="G83" s="72">
        <v>1</v>
      </c>
      <c r="H83" s="72"/>
      <c r="I83" s="72"/>
      <c r="J83" s="72">
        <f t="shared" si="3"/>
        <v>1</v>
      </c>
      <c r="K83" s="84">
        <f t="shared" si="4"/>
        <v>175000</v>
      </c>
    </row>
    <row r="84" spans="1:13" ht="20.100000000000001" customHeight="1" x14ac:dyDescent="0.25">
      <c r="A84" s="29">
        <f t="shared" si="1"/>
        <v>6.8999999999999968</v>
      </c>
      <c r="B84" s="58" t="s">
        <v>63</v>
      </c>
      <c r="C84" s="56" t="s">
        <v>4</v>
      </c>
      <c r="D84" s="56">
        <v>2</v>
      </c>
      <c r="E84" s="25">
        <v>250000</v>
      </c>
      <c r="F84" s="26">
        <f t="shared" si="2"/>
        <v>500000</v>
      </c>
      <c r="G84" s="72">
        <v>2</v>
      </c>
      <c r="H84" s="72"/>
      <c r="I84" s="72"/>
      <c r="J84" s="72">
        <f t="shared" si="3"/>
        <v>2</v>
      </c>
      <c r="K84" s="84">
        <f t="shared" si="4"/>
        <v>500000</v>
      </c>
    </row>
    <row r="85" spans="1:13" ht="20.100000000000001" customHeight="1" x14ac:dyDescent="0.25">
      <c r="A85" s="38">
        <f>A84-0.8</f>
        <v>6.099999999999997</v>
      </c>
      <c r="B85" s="58" t="s">
        <v>64</v>
      </c>
      <c r="C85" s="56" t="s">
        <v>19</v>
      </c>
      <c r="D85" s="56">
        <v>1</v>
      </c>
      <c r="E85" s="25">
        <v>400000</v>
      </c>
      <c r="F85" s="26">
        <f t="shared" si="2"/>
        <v>400000</v>
      </c>
      <c r="G85" s="72">
        <v>1</v>
      </c>
      <c r="H85" s="72"/>
      <c r="I85" s="72"/>
      <c r="J85" s="72">
        <f t="shared" si="3"/>
        <v>1</v>
      </c>
      <c r="K85" s="84">
        <f t="shared" si="4"/>
        <v>400000</v>
      </c>
    </row>
    <row r="86" spans="1:13" ht="20.100000000000001" customHeight="1" x14ac:dyDescent="0.25">
      <c r="A86" s="38">
        <f>A85+0.01</f>
        <v>6.1099999999999968</v>
      </c>
      <c r="B86" s="58" t="s">
        <v>65</v>
      </c>
      <c r="C86" s="56" t="s">
        <v>19</v>
      </c>
      <c r="D86" s="56">
        <v>1</v>
      </c>
      <c r="E86" s="25">
        <v>950000</v>
      </c>
      <c r="F86" s="26">
        <f t="shared" si="2"/>
        <v>950000</v>
      </c>
      <c r="G86" s="72">
        <v>1</v>
      </c>
      <c r="H86" s="72"/>
      <c r="I86" s="72"/>
      <c r="J86" s="72">
        <f t="shared" si="3"/>
        <v>1</v>
      </c>
      <c r="K86" s="84">
        <f t="shared" si="4"/>
        <v>950000</v>
      </c>
    </row>
    <row r="87" spans="1:13" ht="20.100000000000001" customHeight="1" x14ac:dyDescent="0.25">
      <c r="A87" s="38">
        <f>A86+0.01</f>
        <v>6.1199999999999966</v>
      </c>
      <c r="B87" s="58" t="s">
        <v>66</v>
      </c>
      <c r="C87" s="56" t="s">
        <v>19</v>
      </c>
      <c r="D87" s="56">
        <v>1</v>
      </c>
      <c r="E87" s="25">
        <v>950000</v>
      </c>
      <c r="F87" s="26">
        <f t="shared" si="2"/>
        <v>950000</v>
      </c>
      <c r="G87" s="72">
        <v>1</v>
      </c>
      <c r="H87" s="72"/>
      <c r="I87" s="72"/>
      <c r="J87" s="72">
        <f t="shared" si="3"/>
        <v>1</v>
      </c>
      <c r="K87" s="84">
        <f t="shared" si="4"/>
        <v>950000</v>
      </c>
    </row>
    <row r="88" spans="1:13" ht="17.25" customHeight="1" x14ac:dyDescent="0.25">
      <c r="A88" s="29"/>
      <c r="B88" s="57"/>
      <c r="C88" s="56"/>
      <c r="D88" s="56"/>
      <c r="E88" s="25"/>
      <c r="F88" s="26"/>
      <c r="G88" s="72"/>
      <c r="H88" s="72"/>
      <c r="I88" s="72"/>
      <c r="J88" s="72"/>
      <c r="K88" s="27"/>
      <c r="M88" s="104"/>
    </row>
    <row r="89" spans="1:13" ht="17.25" customHeight="1" x14ac:dyDescent="0.25">
      <c r="A89" s="30"/>
      <c r="B89" s="15"/>
      <c r="C89" s="56"/>
      <c r="D89" s="56"/>
      <c r="E89" s="33"/>
      <c r="F89" s="26"/>
      <c r="G89" s="72"/>
      <c r="H89" s="72"/>
      <c r="I89" s="72"/>
      <c r="J89" s="72"/>
      <c r="K89" s="68"/>
    </row>
    <row r="90" spans="1:13" ht="17.25" customHeight="1" x14ac:dyDescent="0.25">
      <c r="A90" s="24">
        <f>A74+1</f>
        <v>7</v>
      </c>
      <c r="B90" s="55" t="s">
        <v>67</v>
      </c>
      <c r="C90" s="56"/>
      <c r="D90" s="56"/>
      <c r="E90" s="25"/>
      <c r="F90" s="26"/>
      <c r="G90" s="72"/>
      <c r="H90" s="72"/>
      <c r="I90" s="72"/>
      <c r="J90" s="72"/>
      <c r="K90" s="27"/>
    </row>
    <row r="91" spans="1:13" ht="117.75" customHeight="1" x14ac:dyDescent="0.25">
      <c r="A91" s="28">
        <f>A90</f>
        <v>7</v>
      </c>
      <c r="B91" s="57" t="s">
        <v>68</v>
      </c>
      <c r="C91" s="56"/>
      <c r="D91" s="56"/>
      <c r="E91" s="25"/>
      <c r="F91" s="26"/>
      <c r="G91" s="72"/>
      <c r="H91" s="72"/>
      <c r="I91" s="72"/>
      <c r="J91" s="72"/>
      <c r="K91" s="27"/>
    </row>
    <row r="92" spans="1:13" ht="20.100000000000001" customHeight="1" x14ac:dyDescent="0.25">
      <c r="A92" s="29">
        <f>A91+0.1</f>
        <v>7.1</v>
      </c>
      <c r="B92" s="58" t="s">
        <v>69</v>
      </c>
      <c r="C92" s="56" t="s">
        <v>19</v>
      </c>
      <c r="D92" s="56">
        <v>1</v>
      </c>
      <c r="E92" s="25">
        <v>25000</v>
      </c>
      <c r="F92" s="26">
        <f t="shared" ref="F92:F93" si="5">D92*E92</f>
        <v>25000</v>
      </c>
      <c r="G92" s="72"/>
      <c r="H92" s="72"/>
      <c r="I92" s="72"/>
      <c r="J92" s="72">
        <f t="shared" ref="J92:J93" si="6">I92+H92+G92</f>
        <v>0</v>
      </c>
      <c r="K92" s="84">
        <f>H92*E92</f>
        <v>0</v>
      </c>
    </row>
    <row r="93" spans="1:13" ht="20.100000000000001" customHeight="1" x14ac:dyDescent="0.25">
      <c r="A93" s="29">
        <f>A92+0.1</f>
        <v>7.1999999999999993</v>
      </c>
      <c r="B93" s="58" t="s">
        <v>70</v>
      </c>
      <c r="C93" s="56" t="s">
        <v>19</v>
      </c>
      <c r="D93" s="56">
        <v>1</v>
      </c>
      <c r="E93" s="25">
        <v>1380000</v>
      </c>
      <c r="F93" s="26">
        <f t="shared" si="5"/>
        <v>1380000</v>
      </c>
      <c r="G93" s="72">
        <v>1</v>
      </c>
      <c r="H93" s="72"/>
      <c r="I93" s="72"/>
      <c r="J93" s="72">
        <f t="shared" si="6"/>
        <v>1</v>
      </c>
      <c r="K93" s="84">
        <f>J93*E93</f>
        <v>1380000</v>
      </c>
    </row>
    <row r="94" spans="1:13" ht="15" customHeight="1" x14ac:dyDescent="0.25">
      <c r="A94" s="29"/>
      <c r="B94" s="57"/>
      <c r="C94" s="56"/>
      <c r="D94" s="56"/>
      <c r="E94" s="25"/>
      <c r="F94" s="26"/>
      <c r="G94" s="72"/>
      <c r="H94" s="72"/>
      <c r="I94" s="72"/>
      <c r="J94" s="72"/>
      <c r="K94" s="27"/>
    </row>
    <row r="95" spans="1:13" ht="15" customHeight="1" x14ac:dyDescent="0.25">
      <c r="A95" s="30"/>
      <c r="B95" s="15"/>
      <c r="C95" s="56"/>
      <c r="D95" s="56"/>
      <c r="E95" s="33"/>
      <c r="F95" s="26"/>
      <c r="G95" s="72"/>
      <c r="H95" s="72"/>
      <c r="I95" s="72"/>
      <c r="J95" s="72"/>
      <c r="K95" s="27"/>
    </row>
    <row r="96" spans="1:13" ht="17.25" customHeight="1" x14ac:dyDescent="0.25">
      <c r="A96" s="24">
        <f>A90:B90+1</f>
        <v>8</v>
      </c>
      <c r="B96" s="55" t="s">
        <v>71</v>
      </c>
      <c r="C96" s="56"/>
      <c r="D96" s="56"/>
      <c r="E96" s="25"/>
      <c r="F96" s="26"/>
      <c r="G96" s="72"/>
      <c r="H96" s="72"/>
      <c r="I96" s="72"/>
      <c r="J96" s="72"/>
      <c r="K96" s="27"/>
    </row>
    <row r="97" spans="1:11" ht="155.25" customHeight="1" x14ac:dyDescent="0.25">
      <c r="A97" s="28">
        <f>A96</f>
        <v>8</v>
      </c>
      <c r="B97" s="57" t="s">
        <v>72</v>
      </c>
      <c r="C97" s="56" t="s">
        <v>11</v>
      </c>
      <c r="D97" s="56">
        <v>430</v>
      </c>
      <c r="E97" s="25">
        <v>5000</v>
      </c>
      <c r="F97" s="26">
        <f t="shared" ref="F97" si="7">D97*E97</f>
        <v>2150000</v>
      </c>
      <c r="G97" s="72">
        <v>186.28</v>
      </c>
      <c r="H97" s="72">
        <v>103.98</v>
      </c>
      <c r="I97" s="72"/>
      <c r="J97" s="72">
        <f>I97+H97+G97</f>
        <v>290.26</v>
      </c>
      <c r="K97" s="84">
        <f>J97*E97</f>
        <v>1451300</v>
      </c>
    </row>
    <row r="98" spans="1:11" ht="13.5" customHeight="1" x14ac:dyDescent="0.25">
      <c r="A98" s="29"/>
      <c r="B98" s="57"/>
      <c r="C98" s="56"/>
      <c r="D98" s="56"/>
      <c r="E98" s="25"/>
      <c r="F98" s="26"/>
      <c r="G98" s="72"/>
      <c r="H98" s="72"/>
      <c r="I98" s="72"/>
      <c r="J98" s="72"/>
      <c r="K98" s="27"/>
    </row>
    <row r="99" spans="1:11" ht="15" customHeight="1" x14ac:dyDescent="0.25">
      <c r="A99" s="30"/>
      <c r="B99" s="15"/>
      <c r="C99" s="56"/>
      <c r="D99" s="56"/>
      <c r="E99" s="33"/>
      <c r="F99" s="26"/>
      <c r="G99" s="72"/>
      <c r="H99" s="72"/>
      <c r="I99" s="72"/>
      <c r="J99" s="72"/>
      <c r="K99" s="27"/>
    </row>
    <row r="100" spans="1:11" ht="17.25" customHeight="1" x14ac:dyDescent="0.25">
      <c r="A100" s="24">
        <f>A96+1</f>
        <v>9</v>
      </c>
      <c r="B100" s="55" t="s">
        <v>73</v>
      </c>
      <c r="C100" s="56"/>
      <c r="D100" s="56"/>
      <c r="E100" s="25"/>
      <c r="F100" s="26"/>
      <c r="G100" s="72"/>
      <c r="H100" s="72"/>
      <c r="I100" s="72"/>
      <c r="J100" s="72"/>
      <c r="K100" s="27"/>
    </row>
    <row r="101" spans="1:11" ht="76.5" x14ac:dyDescent="0.25">
      <c r="A101" s="28">
        <f>A100</f>
        <v>9</v>
      </c>
      <c r="B101" s="57" t="s">
        <v>74</v>
      </c>
      <c r="C101" s="56" t="s">
        <v>11</v>
      </c>
      <c r="D101" s="56">
        <v>410</v>
      </c>
      <c r="E101" s="25">
        <v>5900</v>
      </c>
      <c r="F101" s="26">
        <f t="shared" ref="F101" si="8">D101*E101</f>
        <v>2419000</v>
      </c>
      <c r="G101" s="72">
        <v>186.28</v>
      </c>
      <c r="H101" s="72">
        <v>106.32</v>
      </c>
      <c r="I101" s="72"/>
      <c r="J101" s="72">
        <f>I101+H101+G101</f>
        <v>292.60000000000002</v>
      </c>
      <c r="K101" s="84">
        <f>J101*E101</f>
        <v>1726340.0000000002</v>
      </c>
    </row>
    <row r="102" spans="1:11" ht="15" customHeight="1" x14ac:dyDescent="0.25">
      <c r="A102" s="29"/>
      <c r="B102" s="57"/>
      <c r="C102" s="56"/>
      <c r="D102" s="56"/>
      <c r="E102" s="25"/>
      <c r="F102" s="26"/>
      <c r="G102" s="72"/>
      <c r="H102" s="72"/>
      <c r="I102" s="72"/>
      <c r="J102" s="72"/>
      <c r="K102" s="27"/>
    </row>
    <row r="103" spans="1:11" ht="15" customHeight="1" x14ac:dyDescent="0.25">
      <c r="A103" s="30"/>
      <c r="B103" s="15"/>
      <c r="C103" s="56"/>
      <c r="D103" s="56"/>
      <c r="E103" s="33"/>
      <c r="F103" s="26"/>
      <c r="G103" s="72"/>
      <c r="H103" s="72"/>
      <c r="I103" s="72"/>
      <c r="J103" s="72"/>
      <c r="K103" s="27"/>
    </row>
    <row r="104" spans="1:11" ht="17.25" customHeight="1" x14ac:dyDescent="0.25">
      <c r="A104" s="24">
        <f>A100+1</f>
        <v>10</v>
      </c>
      <c r="B104" s="55" t="s">
        <v>75</v>
      </c>
      <c r="C104" s="56"/>
      <c r="D104" s="56"/>
      <c r="E104" s="25"/>
      <c r="F104" s="26"/>
      <c r="G104" s="72"/>
      <c r="H104" s="72"/>
      <c r="I104" s="72"/>
      <c r="J104" s="72"/>
      <c r="K104" s="27"/>
    </row>
    <row r="105" spans="1:11" ht="76.5" x14ac:dyDescent="0.25">
      <c r="A105" s="28">
        <f>A104</f>
        <v>10</v>
      </c>
      <c r="B105" s="57" t="s">
        <v>76</v>
      </c>
      <c r="C105" s="56" t="s">
        <v>11</v>
      </c>
      <c r="D105" s="56">
        <v>65</v>
      </c>
      <c r="E105" s="25">
        <v>13000</v>
      </c>
      <c r="F105" s="26">
        <f t="shared" ref="F105" si="9">D105*E105</f>
        <v>845000</v>
      </c>
      <c r="G105" s="72"/>
      <c r="H105" s="72">
        <v>118.5</v>
      </c>
      <c r="I105" s="72">
        <v>19.579999999999998</v>
      </c>
      <c r="J105" s="72">
        <f>I105+H105+G105</f>
        <v>138.07999999999998</v>
      </c>
      <c r="K105" s="84">
        <f>J105*E105</f>
        <v>1795039.9999999998</v>
      </c>
    </row>
    <row r="106" spans="1:11" ht="15" customHeight="1" x14ac:dyDescent="0.25">
      <c r="A106" s="29"/>
      <c r="B106" s="57"/>
      <c r="C106" s="56"/>
      <c r="D106" s="56"/>
      <c r="E106" s="25"/>
      <c r="F106" s="26"/>
      <c r="G106" s="72"/>
      <c r="H106" s="72"/>
      <c r="I106" s="72"/>
      <c r="J106" s="72"/>
      <c r="K106" s="27"/>
    </row>
    <row r="107" spans="1:11" ht="15" customHeight="1" x14ac:dyDescent="0.25">
      <c r="A107" s="30"/>
      <c r="B107" s="15"/>
      <c r="C107" s="56"/>
      <c r="D107" s="56"/>
      <c r="E107" s="33"/>
      <c r="F107" s="26"/>
      <c r="G107" s="72"/>
      <c r="H107" s="72"/>
      <c r="I107" s="72"/>
      <c r="J107" s="72"/>
      <c r="K107" s="27"/>
    </row>
    <row r="108" spans="1:11" ht="17.25" customHeight="1" x14ac:dyDescent="0.25">
      <c r="A108" s="24">
        <f>A104+1</f>
        <v>11</v>
      </c>
      <c r="B108" s="55" t="s">
        <v>77</v>
      </c>
      <c r="C108" s="56"/>
      <c r="D108" s="56"/>
      <c r="E108" s="25"/>
      <c r="F108" s="26"/>
      <c r="G108" s="72"/>
      <c r="H108" s="72"/>
      <c r="I108" s="72"/>
      <c r="J108" s="72"/>
      <c r="K108" s="27"/>
    </row>
    <row r="109" spans="1:11" ht="76.5" x14ac:dyDescent="0.25">
      <c r="A109" s="28">
        <f>A108</f>
        <v>11</v>
      </c>
      <c r="B109" s="57" t="s">
        <v>78</v>
      </c>
      <c r="C109" s="56" t="s">
        <v>11</v>
      </c>
      <c r="D109" s="56">
        <v>30</v>
      </c>
      <c r="E109" s="25">
        <v>4000</v>
      </c>
      <c r="F109" s="26">
        <f t="shared" ref="F109" si="10">D109*E109</f>
        <v>120000</v>
      </c>
      <c r="G109" s="72"/>
      <c r="H109" s="72">
        <v>41.5</v>
      </c>
      <c r="I109" s="72"/>
      <c r="J109" s="72">
        <f>I109+H109+G109</f>
        <v>41.5</v>
      </c>
      <c r="K109" s="84">
        <f>H109*E109</f>
        <v>166000</v>
      </c>
    </row>
    <row r="110" spans="1:11" ht="17.25" customHeight="1" x14ac:dyDescent="0.25">
      <c r="A110" s="29"/>
      <c r="B110" s="57"/>
      <c r="C110" s="56"/>
      <c r="D110" s="56"/>
      <c r="E110" s="25"/>
      <c r="F110" s="26"/>
      <c r="G110" s="72"/>
      <c r="H110" s="72"/>
      <c r="I110" s="72"/>
      <c r="J110" s="72"/>
      <c r="K110" s="27"/>
    </row>
    <row r="111" spans="1:11" ht="17.25" customHeight="1" x14ac:dyDescent="0.25">
      <c r="A111" s="30"/>
      <c r="B111" s="15"/>
      <c r="C111" s="56"/>
      <c r="D111" s="56"/>
      <c r="E111" s="33"/>
      <c r="F111" s="26"/>
      <c r="G111" s="72"/>
      <c r="H111" s="72"/>
      <c r="I111" s="72"/>
      <c r="J111" s="72"/>
      <c r="K111" s="27"/>
    </row>
    <row r="112" spans="1:11" ht="17.25" customHeight="1" x14ac:dyDescent="0.25">
      <c r="A112" s="34">
        <f>A108+1</f>
        <v>12</v>
      </c>
      <c r="B112" s="59" t="s">
        <v>27</v>
      </c>
      <c r="C112" s="60"/>
      <c r="D112" s="56"/>
      <c r="E112" s="25"/>
      <c r="F112" s="26"/>
      <c r="G112" s="72"/>
      <c r="H112" s="72"/>
      <c r="I112" s="72"/>
      <c r="J112" s="72"/>
      <c r="K112" s="27"/>
    </row>
    <row r="113" spans="1:11" ht="132" customHeight="1" x14ac:dyDescent="0.25">
      <c r="A113" s="35">
        <f>A112</f>
        <v>12</v>
      </c>
      <c r="B113" s="61" t="s">
        <v>79</v>
      </c>
      <c r="C113" s="56"/>
      <c r="D113" s="56"/>
      <c r="E113" s="25"/>
      <c r="F113" s="26"/>
      <c r="G113" s="72"/>
      <c r="H113" s="72"/>
      <c r="I113" s="72"/>
      <c r="J113" s="72"/>
      <c r="K113" s="27"/>
    </row>
    <row r="114" spans="1:11" ht="17.25" customHeight="1" x14ac:dyDescent="0.25">
      <c r="A114" s="30"/>
      <c r="B114" s="62"/>
      <c r="C114" s="56"/>
      <c r="D114" s="56"/>
      <c r="E114" s="25"/>
      <c r="F114" s="26"/>
      <c r="G114" s="72"/>
      <c r="H114" s="72"/>
      <c r="I114" s="72"/>
      <c r="J114" s="72"/>
      <c r="K114" s="27"/>
    </row>
    <row r="115" spans="1:11" ht="29.25" customHeight="1" x14ac:dyDescent="0.25">
      <c r="A115" s="30">
        <f>A113+0.1</f>
        <v>12.1</v>
      </c>
      <c r="B115" s="64" t="s">
        <v>80</v>
      </c>
      <c r="C115" s="56"/>
      <c r="D115" s="56"/>
      <c r="E115" s="25"/>
      <c r="F115" s="26"/>
      <c r="G115" s="72"/>
      <c r="H115" s="72"/>
      <c r="I115" s="72"/>
      <c r="J115" s="72"/>
      <c r="K115" s="27"/>
    </row>
    <row r="116" spans="1:11" ht="18" customHeight="1" x14ac:dyDescent="0.25">
      <c r="A116" s="30" t="s">
        <v>2</v>
      </c>
      <c r="B116" s="64" t="s">
        <v>81</v>
      </c>
      <c r="C116" s="56" t="s">
        <v>4</v>
      </c>
      <c r="D116" s="56">
        <v>2</v>
      </c>
      <c r="E116" s="25">
        <v>3500</v>
      </c>
      <c r="F116" s="26">
        <f t="shared" ref="F116:F118" si="11">D116*E116</f>
        <v>7000</v>
      </c>
      <c r="G116" s="72"/>
      <c r="H116" s="72">
        <v>3</v>
      </c>
      <c r="I116" s="72"/>
      <c r="J116" s="72">
        <f t="shared" ref="J116:J118" si="12">I116+H116+G116</f>
        <v>3</v>
      </c>
      <c r="K116" s="84">
        <f t="shared" ref="K116:K136" si="13">J116*E116</f>
        <v>10500</v>
      </c>
    </row>
    <row r="117" spans="1:11" ht="18" customHeight="1" x14ac:dyDescent="0.25">
      <c r="A117" s="30" t="s">
        <v>3</v>
      </c>
      <c r="B117" s="64" t="s">
        <v>82</v>
      </c>
      <c r="C117" s="56" t="s">
        <v>4</v>
      </c>
      <c r="D117" s="56">
        <v>11</v>
      </c>
      <c r="E117" s="25">
        <v>11500</v>
      </c>
      <c r="F117" s="26">
        <f t="shared" si="11"/>
        <v>126500</v>
      </c>
      <c r="G117" s="72"/>
      <c r="H117" s="72">
        <v>11</v>
      </c>
      <c r="I117" s="72"/>
      <c r="J117" s="72">
        <f t="shared" si="12"/>
        <v>11</v>
      </c>
      <c r="K117" s="84">
        <f t="shared" si="13"/>
        <v>126500</v>
      </c>
    </row>
    <row r="118" spans="1:11" ht="18" customHeight="1" x14ac:dyDescent="0.25">
      <c r="A118" s="30" t="s">
        <v>15</v>
      </c>
      <c r="B118" s="64" t="s">
        <v>83</v>
      </c>
      <c r="C118" s="56" t="s">
        <v>4</v>
      </c>
      <c r="D118" s="56">
        <v>3</v>
      </c>
      <c r="E118" s="25">
        <v>8900</v>
      </c>
      <c r="F118" s="26">
        <f t="shared" si="11"/>
        <v>26700</v>
      </c>
      <c r="G118" s="72"/>
      <c r="H118" s="72">
        <v>3</v>
      </c>
      <c r="I118" s="72"/>
      <c r="J118" s="72">
        <f t="shared" si="12"/>
        <v>3</v>
      </c>
      <c r="K118" s="84">
        <f t="shared" si="13"/>
        <v>26700</v>
      </c>
    </row>
    <row r="119" spans="1:11" ht="18" customHeight="1" x14ac:dyDescent="0.25">
      <c r="A119" s="30"/>
      <c r="B119" s="62"/>
      <c r="C119" s="56"/>
      <c r="D119" s="56"/>
      <c r="E119" s="25"/>
      <c r="F119" s="26"/>
      <c r="G119" s="72"/>
      <c r="H119" s="72"/>
      <c r="I119" s="72"/>
      <c r="J119" s="72"/>
      <c r="K119" s="84">
        <f t="shared" si="13"/>
        <v>0</v>
      </c>
    </row>
    <row r="120" spans="1:11" ht="18" customHeight="1" x14ac:dyDescent="0.25">
      <c r="A120" s="30">
        <f>A115+0.1</f>
        <v>12.2</v>
      </c>
      <c r="B120" s="64" t="s">
        <v>84</v>
      </c>
      <c r="C120" s="56"/>
      <c r="D120" s="56"/>
      <c r="E120" s="25"/>
      <c r="F120" s="26"/>
      <c r="G120" s="72"/>
      <c r="H120" s="72"/>
      <c r="I120" s="72"/>
      <c r="J120" s="72"/>
      <c r="K120" s="84">
        <f t="shared" si="13"/>
        <v>0</v>
      </c>
    </row>
    <row r="121" spans="1:11" ht="18" customHeight="1" x14ac:dyDescent="0.25">
      <c r="A121" s="30" t="s">
        <v>2</v>
      </c>
      <c r="B121" s="64" t="s">
        <v>85</v>
      </c>
      <c r="C121" s="56" t="s">
        <v>4</v>
      </c>
      <c r="D121" s="56">
        <v>2</v>
      </c>
      <c r="E121" s="25">
        <v>5000</v>
      </c>
      <c r="F121" s="26">
        <f t="shared" ref="F121:F126" si="14">D121*E121</f>
        <v>10000</v>
      </c>
      <c r="G121" s="72"/>
      <c r="H121" s="72"/>
      <c r="I121" s="72"/>
      <c r="J121" s="72">
        <f t="shared" ref="J121:J126" si="15">I121+H121+G121</f>
        <v>0</v>
      </c>
      <c r="K121" s="84">
        <f t="shared" si="13"/>
        <v>0</v>
      </c>
    </row>
    <row r="122" spans="1:11" ht="18" customHeight="1" x14ac:dyDescent="0.25">
      <c r="A122" s="30" t="s">
        <v>3</v>
      </c>
      <c r="B122" s="64" t="s">
        <v>86</v>
      </c>
      <c r="C122" s="56" t="s">
        <v>19</v>
      </c>
      <c r="D122" s="56">
        <v>1</v>
      </c>
      <c r="E122" s="25">
        <v>4500</v>
      </c>
      <c r="F122" s="26">
        <f t="shared" si="14"/>
        <v>4500</v>
      </c>
      <c r="G122" s="72"/>
      <c r="H122" s="72"/>
      <c r="I122" s="72"/>
      <c r="J122" s="72">
        <f t="shared" si="15"/>
        <v>0</v>
      </c>
      <c r="K122" s="84">
        <f t="shared" si="13"/>
        <v>0</v>
      </c>
    </row>
    <row r="123" spans="1:11" ht="18" customHeight="1" x14ac:dyDescent="0.25">
      <c r="A123" s="30" t="s">
        <v>15</v>
      </c>
      <c r="B123" s="64" t="s">
        <v>87</v>
      </c>
      <c r="C123" s="56" t="s">
        <v>19</v>
      </c>
      <c r="D123" s="56">
        <v>1</v>
      </c>
      <c r="E123" s="25">
        <v>7500</v>
      </c>
      <c r="F123" s="26">
        <f t="shared" si="14"/>
        <v>7500</v>
      </c>
      <c r="G123" s="72"/>
      <c r="H123" s="72"/>
      <c r="I123" s="72"/>
      <c r="J123" s="72">
        <f t="shared" si="15"/>
        <v>0</v>
      </c>
      <c r="K123" s="84">
        <f t="shared" si="13"/>
        <v>0</v>
      </c>
    </row>
    <row r="124" spans="1:11" ht="18" customHeight="1" x14ac:dyDescent="0.25">
      <c r="A124" s="30" t="s">
        <v>2</v>
      </c>
      <c r="B124" s="64" t="s">
        <v>88</v>
      </c>
      <c r="C124" s="56" t="s">
        <v>19</v>
      </c>
      <c r="D124" s="56">
        <v>1</v>
      </c>
      <c r="E124" s="25">
        <v>12000</v>
      </c>
      <c r="F124" s="26">
        <f t="shared" si="14"/>
        <v>12000</v>
      </c>
      <c r="G124" s="72"/>
      <c r="H124" s="72"/>
      <c r="I124" s="72"/>
      <c r="J124" s="72">
        <f t="shared" si="15"/>
        <v>0</v>
      </c>
      <c r="K124" s="84">
        <f t="shared" si="13"/>
        <v>0</v>
      </c>
    </row>
    <row r="125" spans="1:11" ht="18" customHeight="1" x14ac:dyDescent="0.25">
      <c r="A125" s="30" t="s">
        <v>3</v>
      </c>
      <c r="B125" s="64" t="s">
        <v>89</v>
      </c>
      <c r="C125" s="56" t="s">
        <v>19</v>
      </c>
      <c r="D125" s="56">
        <v>1</v>
      </c>
      <c r="E125" s="25">
        <v>13500</v>
      </c>
      <c r="F125" s="26">
        <f t="shared" si="14"/>
        <v>13500</v>
      </c>
      <c r="G125" s="72"/>
      <c r="H125" s="72"/>
      <c r="I125" s="72"/>
      <c r="J125" s="72">
        <f t="shared" si="15"/>
        <v>0</v>
      </c>
      <c r="K125" s="84">
        <f t="shared" si="13"/>
        <v>0</v>
      </c>
    </row>
    <row r="126" spans="1:11" ht="18" customHeight="1" x14ac:dyDescent="0.25">
      <c r="A126" s="30" t="s">
        <v>15</v>
      </c>
      <c r="B126" s="64" t="s">
        <v>90</v>
      </c>
      <c r="C126" s="56" t="s">
        <v>4</v>
      </c>
      <c r="D126" s="56">
        <v>2</v>
      </c>
      <c r="E126" s="25">
        <v>18000</v>
      </c>
      <c r="F126" s="26">
        <f t="shared" si="14"/>
        <v>36000</v>
      </c>
      <c r="G126" s="72"/>
      <c r="H126" s="72">
        <v>1</v>
      </c>
      <c r="I126" s="72"/>
      <c r="J126" s="72">
        <f t="shared" si="15"/>
        <v>1</v>
      </c>
      <c r="K126" s="84">
        <f t="shared" si="13"/>
        <v>18000</v>
      </c>
    </row>
    <row r="127" spans="1:11" ht="18" customHeight="1" x14ac:dyDescent="0.25">
      <c r="A127" s="30"/>
      <c r="B127" s="62"/>
      <c r="C127" s="56"/>
      <c r="D127" s="56"/>
      <c r="E127" s="25"/>
      <c r="F127" s="26"/>
      <c r="G127" s="72"/>
      <c r="H127" s="72"/>
      <c r="I127" s="72"/>
      <c r="J127" s="72"/>
      <c r="K127" s="84">
        <f t="shared" si="13"/>
        <v>0</v>
      </c>
    </row>
    <row r="128" spans="1:11" ht="29.25" customHeight="1" x14ac:dyDescent="0.25">
      <c r="A128" s="30">
        <f>A120+0.1</f>
        <v>12.299999999999999</v>
      </c>
      <c r="B128" s="64" t="s">
        <v>91</v>
      </c>
      <c r="C128" s="56"/>
      <c r="D128" s="56"/>
      <c r="E128" s="25"/>
      <c r="F128" s="26"/>
      <c r="G128" s="72"/>
      <c r="H128" s="72"/>
      <c r="I128" s="72"/>
      <c r="J128" s="72"/>
      <c r="K128" s="84">
        <f t="shared" si="13"/>
        <v>0</v>
      </c>
    </row>
    <row r="129" spans="1:11" ht="18" customHeight="1" x14ac:dyDescent="0.25">
      <c r="A129" s="30" t="s">
        <v>2</v>
      </c>
      <c r="B129" s="64" t="s">
        <v>92</v>
      </c>
      <c r="C129" s="56" t="s">
        <v>51</v>
      </c>
      <c r="D129" s="56">
        <v>40</v>
      </c>
      <c r="E129" s="25">
        <v>3790</v>
      </c>
      <c r="F129" s="26">
        <f t="shared" ref="F129" si="16">D129*E129</f>
        <v>151600</v>
      </c>
      <c r="G129" s="72"/>
      <c r="H129" s="72">
        <v>74</v>
      </c>
      <c r="I129" s="72">
        <v>8.5</v>
      </c>
      <c r="J129" s="72">
        <f>I129+H129+G129</f>
        <v>82.5</v>
      </c>
      <c r="K129" s="84">
        <f t="shared" si="13"/>
        <v>312675</v>
      </c>
    </row>
    <row r="130" spans="1:11" ht="18" customHeight="1" x14ac:dyDescent="0.25">
      <c r="A130" s="30"/>
      <c r="B130" s="62"/>
      <c r="C130" s="56"/>
      <c r="D130" s="56"/>
      <c r="E130" s="25"/>
      <c r="F130" s="26"/>
      <c r="G130" s="72"/>
      <c r="H130" s="72"/>
      <c r="I130" s="72"/>
      <c r="J130" s="72"/>
      <c r="K130" s="84">
        <f t="shared" si="13"/>
        <v>0</v>
      </c>
    </row>
    <row r="131" spans="1:11" ht="25.5" x14ac:dyDescent="0.25">
      <c r="A131" s="30">
        <f>A128+0.1</f>
        <v>12.399999999999999</v>
      </c>
      <c r="B131" s="64" t="s">
        <v>93</v>
      </c>
      <c r="C131" s="56"/>
      <c r="D131" s="56"/>
      <c r="E131" s="25"/>
      <c r="F131" s="26"/>
      <c r="G131" s="72"/>
      <c r="H131" s="72"/>
      <c r="I131" s="72"/>
      <c r="J131" s="72"/>
      <c r="K131" s="84">
        <f t="shared" si="13"/>
        <v>0</v>
      </c>
    </row>
    <row r="132" spans="1:11" ht="18" customHeight="1" x14ac:dyDescent="0.25">
      <c r="A132" s="30" t="s">
        <v>2</v>
      </c>
      <c r="B132" s="64" t="s">
        <v>94</v>
      </c>
      <c r="C132" s="56" t="s">
        <v>51</v>
      </c>
      <c r="D132" s="56">
        <v>10</v>
      </c>
      <c r="E132" s="25">
        <v>4500</v>
      </c>
      <c r="F132" s="26">
        <f t="shared" ref="F132" si="17">D132*E132</f>
        <v>45000</v>
      </c>
      <c r="G132" s="72"/>
      <c r="H132" s="72">
        <v>8.4</v>
      </c>
      <c r="I132" s="72"/>
      <c r="J132" s="72">
        <f>I132+H132+G132</f>
        <v>8.4</v>
      </c>
      <c r="K132" s="84">
        <f t="shared" si="13"/>
        <v>37800</v>
      </c>
    </row>
    <row r="133" spans="1:11" ht="18" customHeight="1" x14ac:dyDescent="0.25">
      <c r="A133" s="30"/>
      <c r="B133" s="62"/>
      <c r="C133" s="56"/>
      <c r="D133" s="56"/>
      <c r="E133" s="25"/>
      <c r="F133" s="26"/>
      <c r="G133" s="72"/>
      <c r="H133" s="72"/>
      <c r="I133" s="72"/>
      <c r="J133" s="72"/>
      <c r="K133" s="84">
        <f t="shared" si="13"/>
        <v>0</v>
      </c>
    </row>
    <row r="134" spans="1:11" ht="18" customHeight="1" x14ac:dyDescent="0.25">
      <c r="A134" s="30">
        <f>A131+0.1</f>
        <v>12.499999999999998</v>
      </c>
      <c r="B134" s="64" t="s">
        <v>95</v>
      </c>
      <c r="C134" s="56"/>
      <c r="D134" s="56"/>
      <c r="E134" s="25"/>
      <c r="F134" s="26"/>
      <c r="G134" s="72"/>
      <c r="H134" s="72"/>
      <c r="I134" s="72"/>
      <c r="J134" s="72"/>
      <c r="K134" s="84">
        <f t="shared" si="13"/>
        <v>0</v>
      </c>
    </row>
    <row r="135" spans="1:11" ht="18" customHeight="1" x14ac:dyDescent="0.25">
      <c r="A135" s="30" t="s">
        <v>2</v>
      </c>
      <c r="B135" s="64" t="s">
        <v>96</v>
      </c>
      <c r="C135" s="56" t="s">
        <v>4</v>
      </c>
      <c r="D135" s="56">
        <v>8</v>
      </c>
      <c r="E135" s="25">
        <v>3500</v>
      </c>
      <c r="F135" s="26">
        <f t="shared" ref="F135:F136" si="18">D135*E135</f>
        <v>28000</v>
      </c>
      <c r="G135" s="72"/>
      <c r="H135" s="72">
        <v>8</v>
      </c>
      <c r="I135" s="72">
        <v>1</v>
      </c>
      <c r="J135" s="72">
        <f t="shared" ref="J135:J136" si="19">I135+H135+G135</f>
        <v>9</v>
      </c>
      <c r="K135" s="84">
        <f t="shared" si="13"/>
        <v>31500</v>
      </c>
    </row>
    <row r="136" spans="1:11" ht="18" customHeight="1" x14ac:dyDescent="0.25">
      <c r="A136" s="30" t="s">
        <v>3</v>
      </c>
      <c r="B136" s="64" t="s">
        <v>97</v>
      </c>
      <c r="C136" s="56" t="s">
        <v>19</v>
      </c>
      <c r="D136" s="56">
        <v>1</v>
      </c>
      <c r="E136" s="25">
        <v>4200</v>
      </c>
      <c r="F136" s="26">
        <f t="shared" si="18"/>
        <v>4200</v>
      </c>
      <c r="G136" s="72"/>
      <c r="H136" s="72">
        <v>1</v>
      </c>
      <c r="I136" s="72"/>
      <c r="J136" s="72">
        <f t="shared" si="19"/>
        <v>1</v>
      </c>
      <c r="K136" s="84">
        <f t="shared" si="13"/>
        <v>4200</v>
      </c>
    </row>
    <row r="137" spans="1:11" ht="18" customHeight="1" x14ac:dyDescent="0.25">
      <c r="A137" s="30"/>
      <c r="B137" s="62"/>
      <c r="C137" s="56"/>
      <c r="D137" s="56"/>
      <c r="E137" s="25"/>
      <c r="F137" s="26"/>
      <c r="G137" s="72"/>
      <c r="H137" s="72"/>
      <c r="I137" s="72"/>
      <c r="J137" s="72"/>
      <c r="K137" s="27"/>
    </row>
    <row r="138" spans="1:11" ht="17.25" customHeight="1" x14ac:dyDescent="0.25">
      <c r="A138" s="30"/>
      <c r="B138" s="16"/>
      <c r="C138" s="56"/>
      <c r="D138" s="56"/>
      <c r="E138" s="36"/>
      <c r="F138" s="37"/>
      <c r="G138" s="76"/>
      <c r="H138" s="76"/>
      <c r="I138" s="76"/>
      <c r="J138" s="76"/>
      <c r="K138" s="27"/>
    </row>
    <row r="139" spans="1:11" ht="17.25" customHeight="1" x14ac:dyDescent="0.25">
      <c r="A139" s="24">
        <f>A112+1</f>
        <v>13</v>
      </c>
      <c r="B139" s="55" t="s">
        <v>98</v>
      </c>
      <c r="C139" s="56"/>
      <c r="D139" s="56"/>
      <c r="E139" s="25"/>
      <c r="F139" s="26"/>
      <c r="G139" s="72"/>
      <c r="H139" s="72"/>
      <c r="I139" s="72"/>
      <c r="J139" s="72"/>
      <c r="K139" s="27"/>
    </row>
    <row r="140" spans="1:11" ht="63.75" x14ac:dyDescent="0.25">
      <c r="A140" s="28">
        <f>A139</f>
        <v>13</v>
      </c>
      <c r="B140" s="57" t="s">
        <v>99</v>
      </c>
      <c r="C140" s="65"/>
      <c r="D140" s="65"/>
      <c r="E140" s="40"/>
      <c r="F140" s="41"/>
      <c r="G140" s="77"/>
      <c r="H140" s="77"/>
      <c r="I140" s="77"/>
      <c r="J140" s="77"/>
      <c r="K140" s="39"/>
    </row>
    <row r="141" spans="1:11" ht="17.25" customHeight="1" x14ac:dyDescent="0.25">
      <c r="A141" s="29">
        <f>A140+0.1</f>
        <v>13.1</v>
      </c>
      <c r="B141" s="57" t="s">
        <v>96</v>
      </c>
      <c r="C141" s="56" t="s">
        <v>51</v>
      </c>
      <c r="D141" s="56">
        <v>45</v>
      </c>
      <c r="E141" s="25">
        <v>1800</v>
      </c>
      <c r="F141" s="26">
        <f t="shared" ref="F141" si="20">D141*E141</f>
        <v>81000</v>
      </c>
      <c r="G141" s="72"/>
      <c r="H141" s="72">
        <v>46</v>
      </c>
      <c r="I141" s="72"/>
      <c r="J141" s="72">
        <f>I141+H141+G141</f>
        <v>46</v>
      </c>
      <c r="K141" s="84">
        <f>J141*E141</f>
        <v>82800</v>
      </c>
    </row>
    <row r="142" spans="1:11" ht="17.25" customHeight="1" x14ac:dyDescent="0.25">
      <c r="A142" s="29"/>
      <c r="B142" s="57"/>
      <c r="C142" s="56"/>
      <c r="D142" s="56"/>
      <c r="E142" s="25"/>
      <c r="F142" s="26"/>
      <c r="G142" s="72"/>
      <c r="H142" s="72"/>
      <c r="I142" s="72"/>
      <c r="J142" s="72"/>
      <c r="K142" s="27"/>
    </row>
    <row r="143" spans="1:11" ht="17.25" customHeight="1" x14ac:dyDescent="0.25">
      <c r="A143" s="30"/>
      <c r="B143" s="15"/>
      <c r="C143" s="56"/>
      <c r="D143" s="56"/>
      <c r="E143" s="33"/>
      <c r="F143" s="26"/>
      <c r="G143" s="72"/>
      <c r="H143" s="72"/>
      <c r="I143" s="72"/>
      <c r="J143" s="72"/>
      <c r="K143" s="27"/>
    </row>
    <row r="144" spans="1:11" ht="17.25" customHeight="1" x14ac:dyDescent="0.25">
      <c r="A144" s="24">
        <f>A139+1</f>
        <v>14</v>
      </c>
      <c r="B144" s="55" t="s">
        <v>100</v>
      </c>
      <c r="C144" s="56"/>
      <c r="D144" s="56"/>
      <c r="E144" s="25"/>
      <c r="F144" s="26"/>
      <c r="G144" s="72"/>
      <c r="H144" s="72"/>
      <c r="I144" s="72"/>
      <c r="J144" s="72"/>
      <c r="K144" s="27"/>
    </row>
    <row r="145" spans="1:11" ht="76.5" x14ac:dyDescent="0.25">
      <c r="A145" s="28">
        <f>A144</f>
        <v>14</v>
      </c>
      <c r="B145" s="57" t="s">
        <v>101</v>
      </c>
      <c r="C145" s="65"/>
      <c r="D145" s="65"/>
      <c r="E145" s="40"/>
      <c r="F145" s="41"/>
      <c r="G145" s="77"/>
      <c r="H145" s="77"/>
      <c r="I145" s="77"/>
      <c r="J145" s="77"/>
      <c r="K145" s="39"/>
    </row>
    <row r="146" spans="1:11" ht="17.25" customHeight="1" x14ac:dyDescent="0.25">
      <c r="A146" s="29">
        <f>A145+0.1</f>
        <v>14.1</v>
      </c>
      <c r="B146" s="57" t="s">
        <v>96</v>
      </c>
      <c r="C146" s="56" t="s">
        <v>4</v>
      </c>
      <c r="D146" s="56">
        <v>38</v>
      </c>
      <c r="E146" s="25">
        <v>3200</v>
      </c>
      <c r="F146" s="26">
        <f t="shared" ref="F146" si="21">D146*E146</f>
        <v>121600</v>
      </c>
      <c r="G146" s="72"/>
      <c r="H146" s="72">
        <v>38</v>
      </c>
      <c r="I146" s="72"/>
      <c r="J146" s="72">
        <f>I146+H146+G146</f>
        <v>38</v>
      </c>
      <c r="K146" s="84">
        <f>J146*E146</f>
        <v>121600</v>
      </c>
    </row>
    <row r="147" spans="1:11" ht="17.25" customHeight="1" x14ac:dyDescent="0.25">
      <c r="A147" s="29"/>
      <c r="B147" s="57"/>
      <c r="C147" s="56"/>
      <c r="D147" s="56"/>
      <c r="E147" s="25"/>
      <c r="F147" s="26"/>
      <c r="G147" s="72"/>
      <c r="H147" s="72"/>
      <c r="I147" s="72"/>
      <c r="J147" s="72"/>
      <c r="K147" s="27"/>
    </row>
    <row r="148" spans="1:11" ht="17.25" customHeight="1" x14ac:dyDescent="0.25">
      <c r="A148" s="30"/>
      <c r="B148" s="15"/>
      <c r="C148" s="56"/>
      <c r="D148" s="56"/>
      <c r="E148" s="33"/>
      <c r="F148" s="26"/>
      <c r="G148" s="72"/>
      <c r="H148" s="72"/>
      <c r="I148" s="72"/>
      <c r="J148" s="72"/>
      <c r="K148" s="27"/>
    </row>
    <row r="149" spans="1:11" ht="17.25" customHeight="1" x14ac:dyDescent="0.25">
      <c r="A149" s="24">
        <f>A144+1</f>
        <v>15</v>
      </c>
      <c r="B149" s="55" t="s">
        <v>102</v>
      </c>
      <c r="C149" s="56"/>
      <c r="D149" s="56"/>
      <c r="E149" s="25"/>
      <c r="F149" s="26"/>
      <c r="G149" s="72"/>
      <c r="H149" s="72"/>
      <c r="I149" s="72"/>
      <c r="J149" s="72"/>
      <c r="K149" s="27"/>
    </row>
    <row r="150" spans="1:11" ht="89.25" x14ac:dyDescent="0.25">
      <c r="A150" s="28">
        <f>A149</f>
        <v>15</v>
      </c>
      <c r="B150" s="57" t="s">
        <v>103</v>
      </c>
      <c r="C150" s="65"/>
      <c r="D150" s="65"/>
      <c r="E150" s="40"/>
      <c r="F150" s="41"/>
      <c r="G150" s="77"/>
      <c r="H150" s="77"/>
      <c r="I150" s="77"/>
      <c r="J150" s="77"/>
      <c r="K150" s="84">
        <f>H150*E150</f>
        <v>0</v>
      </c>
    </row>
    <row r="151" spans="1:11" ht="17.25" customHeight="1" x14ac:dyDescent="0.25">
      <c r="A151" s="29">
        <f>A150+0.1</f>
        <v>15.1</v>
      </c>
      <c r="B151" s="57" t="s">
        <v>104</v>
      </c>
      <c r="C151" s="56" t="s">
        <v>4</v>
      </c>
      <c r="D151" s="56">
        <v>2</v>
      </c>
      <c r="E151" s="25">
        <v>7000</v>
      </c>
      <c r="F151" s="26">
        <f t="shared" ref="F151" si="22">D151*E151</f>
        <v>14000</v>
      </c>
      <c r="G151" s="72"/>
      <c r="H151" s="72">
        <v>2</v>
      </c>
      <c r="I151" s="72"/>
      <c r="J151" s="72">
        <f>I151+H151+G151</f>
        <v>2</v>
      </c>
      <c r="K151" s="84">
        <f>J151*E151</f>
        <v>14000</v>
      </c>
    </row>
    <row r="152" spans="1:11" ht="17.25" customHeight="1" x14ac:dyDescent="0.25">
      <c r="A152" s="29"/>
      <c r="B152" s="57"/>
      <c r="C152" s="56"/>
      <c r="D152" s="56"/>
      <c r="E152" s="25"/>
      <c r="F152" s="26"/>
      <c r="G152" s="72"/>
      <c r="H152" s="72"/>
      <c r="I152" s="72"/>
      <c r="J152" s="72"/>
      <c r="K152" s="27"/>
    </row>
    <row r="153" spans="1:11" ht="17.25" customHeight="1" x14ac:dyDescent="0.25">
      <c r="A153" s="30"/>
      <c r="B153" s="15"/>
      <c r="C153" s="56"/>
      <c r="D153" s="56"/>
      <c r="E153" s="33"/>
      <c r="F153" s="26"/>
      <c r="G153" s="72"/>
      <c r="H153" s="72"/>
      <c r="I153" s="72"/>
      <c r="J153" s="72"/>
      <c r="K153" s="27"/>
    </row>
    <row r="154" spans="1:11" ht="17.25" customHeight="1" x14ac:dyDescent="0.25">
      <c r="A154" s="24">
        <f>A149+1</f>
        <v>16</v>
      </c>
      <c r="B154" s="55" t="s">
        <v>105</v>
      </c>
      <c r="C154" s="56"/>
      <c r="D154" s="56"/>
      <c r="E154" s="25"/>
      <c r="F154" s="26"/>
      <c r="G154" s="72"/>
      <c r="H154" s="72"/>
      <c r="I154" s="72"/>
      <c r="J154" s="72"/>
      <c r="K154" s="27"/>
    </row>
    <row r="155" spans="1:11" ht="76.5" x14ac:dyDescent="0.25">
      <c r="A155" s="28">
        <f>A154</f>
        <v>16</v>
      </c>
      <c r="B155" s="57" t="s">
        <v>106</v>
      </c>
      <c r="C155" s="56"/>
      <c r="D155" s="56"/>
      <c r="E155" s="25"/>
      <c r="F155" s="26"/>
      <c r="G155" s="72"/>
      <c r="H155" s="72"/>
      <c r="I155" s="72"/>
      <c r="J155" s="72"/>
      <c r="K155" s="27"/>
    </row>
    <row r="156" spans="1:11" ht="20.100000000000001" customHeight="1" x14ac:dyDescent="0.25">
      <c r="A156" s="29">
        <f t="shared" ref="A156:A162" si="23">A155+0.1</f>
        <v>16.100000000000001</v>
      </c>
      <c r="B156" s="58" t="s">
        <v>107</v>
      </c>
      <c r="C156" s="56" t="s">
        <v>4</v>
      </c>
      <c r="D156" s="56">
        <v>5</v>
      </c>
      <c r="E156" s="25">
        <v>2500</v>
      </c>
      <c r="F156" s="26">
        <f t="shared" ref="F156:F162" si="24">D156*E156</f>
        <v>12500</v>
      </c>
      <c r="G156" s="72"/>
      <c r="H156" s="72"/>
      <c r="I156" s="72"/>
      <c r="J156" s="72">
        <f t="shared" ref="J156:J162" si="25">I156+H156+G156</f>
        <v>0</v>
      </c>
      <c r="K156" s="84">
        <f t="shared" ref="K156:K162" si="26">J156*E156</f>
        <v>0</v>
      </c>
    </row>
    <row r="157" spans="1:11" ht="20.100000000000001" customHeight="1" x14ac:dyDescent="0.25">
      <c r="A157" s="29">
        <f t="shared" si="23"/>
        <v>16.200000000000003</v>
      </c>
      <c r="B157" s="58" t="s">
        <v>86</v>
      </c>
      <c r="C157" s="56" t="s">
        <v>19</v>
      </c>
      <c r="D157" s="56">
        <v>1</v>
      </c>
      <c r="E157" s="25">
        <v>5000</v>
      </c>
      <c r="F157" s="26">
        <f t="shared" si="24"/>
        <v>5000</v>
      </c>
      <c r="G157" s="72"/>
      <c r="H157" s="72"/>
      <c r="I157" s="72"/>
      <c r="J157" s="72">
        <f t="shared" si="25"/>
        <v>0</v>
      </c>
      <c r="K157" s="84">
        <f t="shared" si="26"/>
        <v>0</v>
      </c>
    </row>
    <row r="158" spans="1:11" ht="20.100000000000001" customHeight="1" x14ac:dyDescent="0.25">
      <c r="A158" s="29">
        <f t="shared" si="23"/>
        <v>16.300000000000004</v>
      </c>
      <c r="B158" s="58" t="s">
        <v>88</v>
      </c>
      <c r="C158" s="56" t="s">
        <v>19</v>
      </c>
      <c r="D158" s="56">
        <v>1</v>
      </c>
      <c r="E158" s="25">
        <v>4500</v>
      </c>
      <c r="F158" s="26">
        <f t="shared" si="24"/>
        <v>4500</v>
      </c>
      <c r="G158" s="72"/>
      <c r="H158" s="72"/>
      <c r="I158" s="72"/>
      <c r="J158" s="72">
        <f t="shared" si="25"/>
        <v>0</v>
      </c>
      <c r="K158" s="84">
        <f t="shared" si="26"/>
        <v>0</v>
      </c>
    </row>
    <row r="159" spans="1:11" ht="20.100000000000001" customHeight="1" x14ac:dyDescent="0.25">
      <c r="A159" s="29">
        <f t="shared" si="23"/>
        <v>16.400000000000006</v>
      </c>
      <c r="B159" s="58" t="s">
        <v>85</v>
      </c>
      <c r="C159" s="56" t="s">
        <v>19</v>
      </c>
      <c r="D159" s="56">
        <v>1</v>
      </c>
      <c r="E159" s="25">
        <v>2500</v>
      </c>
      <c r="F159" s="26">
        <f t="shared" si="24"/>
        <v>2500</v>
      </c>
      <c r="G159" s="72"/>
      <c r="H159" s="72"/>
      <c r="I159" s="72"/>
      <c r="J159" s="72">
        <f t="shared" si="25"/>
        <v>0</v>
      </c>
      <c r="K159" s="84">
        <f t="shared" si="26"/>
        <v>0</v>
      </c>
    </row>
    <row r="160" spans="1:11" ht="20.100000000000001" customHeight="1" x14ac:dyDescent="0.25">
      <c r="A160" s="29">
        <f t="shared" si="23"/>
        <v>16.500000000000007</v>
      </c>
      <c r="B160" s="58" t="s">
        <v>90</v>
      </c>
      <c r="C160" s="56" t="s">
        <v>19</v>
      </c>
      <c r="D160" s="56">
        <v>1</v>
      </c>
      <c r="E160" s="25">
        <v>13000</v>
      </c>
      <c r="F160" s="26">
        <f t="shared" si="24"/>
        <v>13000</v>
      </c>
      <c r="G160" s="72"/>
      <c r="H160" s="72"/>
      <c r="I160" s="72"/>
      <c r="J160" s="72">
        <f t="shared" si="25"/>
        <v>0</v>
      </c>
      <c r="K160" s="84">
        <f t="shared" si="26"/>
        <v>0</v>
      </c>
    </row>
    <row r="161" spans="1:11" ht="20.100000000000001" customHeight="1" x14ac:dyDescent="0.25">
      <c r="A161" s="29">
        <f t="shared" si="23"/>
        <v>16.600000000000009</v>
      </c>
      <c r="B161" s="58" t="s">
        <v>87</v>
      </c>
      <c r="C161" s="56" t="s">
        <v>19</v>
      </c>
      <c r="D161" s="56">
        <v>1</v>
      </c>
      <c r="E161" s="25">
        <v>6000</v>
      </c>
      <c r="F161" s="26">
        <f t="shared" si="24"/>
        <v>6000</v>
      </c>
      <c r="G161" s="72"/>
      <c r="H161" s="72"/>
      <c r="I161" s="72"/>
      <c r="J161" s="72">
        <f t="shared" si="25"/>
        <v>0</v>
      </c>
      <c r="K161" s="84">
        <f t="shared" si="26"/>
        <v>0</v>
      </c>
    </row>
    <row r="162" spans="1:11" ht="20.100000000000001" customHeight="1" x14ac:dyDescent="0.25">
      <c r="A162" s="29">
        <f t="shared" si="23"/>
        <v>16.70000000000001</v>
      </c>
      <c r="B162" s="58" t="s">
        <v>90</v>
      </c>
      <c r="C162" s="56" t="s">
        <v>19</v>
      </c>
      <c r="D162" s="56">
        <v>1</v>
      </c>
      <c r="E162" s="25">
        <v>14000</v>
      </c>
      <c r="F162" s="26">
        <f t="shared" si="24"/>
        <v>14000</v>
      </c>
      <c r="G162" s="72"/>
      <c r="H162" s="72"/>
      <c r="I162" s="72"/>
      <c r="J162" s="72">
        <f t="shared" si="25"/>
        <v>0</v>
      </c>
      <c r="K162" s="84">
        <f t="shared" si="26"/>
        <v>0</v>
      </c>
    </row>
    <row r="163" spans="1:11" ht="17.25" customHeight="1" x14ac:dyDescent="0.25">
      <c r="A163" s="29"/>
      <c r="B163" s="57"/>
      <c r="C163" s="56"/>
      <c r="D163" s="56"/>
      <c r="E163" s="25"/>
      <c r="F163" s="26"/>
      <c r="G163" s="72"/>
      <c r="H163" s="72"/>
      <c r="I163" s="72"/>
      <c r="J163" s="72"/>
      <c r="K163" s="27"/>
    </row>
    <row r="164" spans="1:11" ht="17.25" customHeight="1" x14ac:dyDescent="0.25">
      <c r="A164" s="30"/>
      <c r="B164" s="15"/>
      <c r="C164" s="56"/>
      <c r="D164" s="56"/>
      <c r="E164" s="33"/>
      <c r="F164" s="26"/>
      <c r="G164" s="72"/>
      <c r="H164" s="72"/>
      <c r="I164" s="72"/>
      <c r="J164" s="72"/>
      <c r="K164" s="27"/>
    </row>
    <row r="165" spans="1:11" ht="17.25" customHeight="1" x14ac:dyDescent="0.25">
      <c r="A165" s="24">
        <f>A154+1</f>
        <v>17</v>
      </c>
      <c r="B165" s="55" t="s">
        <v>108</v>
      </c>
      <c r="C165" s="56"/>
      <c r="D165" s="56"/>
      <c r="E165" s="25"/>
      <c r="F165" s="26"/>
      <c r="G165" s="72"/>
      <c r="H165" s="72"/>
      <c r="I165" s="72"/>
      <c r="J165" s="72"/>
      <c r="K165" s="27"/>
    </row>
    <row r="166" spans="1:11" ht="127.5" x14ac:dyDescent="0.25">
      <c r="A166" s="28">
        <f>A165</f>
        <v>17</v>
      </c>
      <c r="B166" s="57" t="s">
        <v>109</v>
      </c>
      <c r="C166" s="65"/>
      <c r="D166" s="65"/>
      <c r="E166" s="40"/>
      <c r="F166" s="41"/>
      <c r="G166" s="77"/>
      <c r="H166" s="77"/>
      <c r="I166" s="77"/>
      <c r="J166" s="77"/>
      <c r="K166" s="39"/>
    </row>
    <row r="167" spans="1:11" ht="17.25" customHeight="1" x14ac:dyDescent="0.25">
      <c r="A167" s="29">
        <f>A166+0.1</f>
        <v>17.100000000000001</v>
      </c>
      <c r="B167" s="57" t="s">
        <v>50</v>
      </c>
      <c r="C167" s="56" t="s">
        <v>51</v>
      </c>
      <c r="D167" s="56">
        <v>20</v>
      </c>
      <c r="E167" s="25">
        <v>990</v>
      </c>
      <c r="F167" s="26">
        <f t="shared" ref="F167" si="27">D167*E167</f>
        <v>19800</v>
      </c>
      <c r="G167" s="72"/>
      <c r="H167" s="72">
        <v>15</v>
      </c>
      <c r="I167" s="72"/>
      <c r="J167" s="72">
        <f>I167+H167+G167</f>
        <v>15</v>
      </c>
      <c r="K167" s="84">
        <f>J167*E167</f>
        <v>14850</v>
      </c>
    </row>
    <row r="168" spans="1:11" ht="17.25" customHeight="1" x14ac:dyDescent="0.25">
      <c r="A168" s="29"/>
      <c r="B168" s="57"/>
      <c r="C168" s="56"/>
      <c r="D168" s="56"/>
      <c r="E168" s="25"/>
      <c r="F168" s="26"/>
      <c r="G168" s="72"/>
      <c r="H168" s="72"/>
      <c r="I168" s="72"/>
      <c r="J168" s="72"/>
      <c r="K168" s="27"/>
    </row>
    <row r="169" spans="1:11" ht="17.25" customHeight="1" x14ac:dyDescent="0.25">
      <c r="A169" s="30"/>
      <c r="B169" s="15"/>
      <c r="C169" s="56"/>
      <c r="D169" s="56"/>
      <c r="E169" s="33"/>
      <c r="F169" s="26"/>
      <c r="G169" s="72"/>
      <c r="H169" s="72"/>
      <c r="I169" s="72"/>
      <c r="J169" s="72"/>
      <c r="K169" s="27"/>
    </row>
    <row r="170" spans="1:11" ht="17.25" customHeight="1" x14ac:dyDescent="0.25">
      <c r="A170" s="24">
        <f>A165+1</f>
        <v>18</v>
      </c>
      <c r="B170" s="55" t="s">
        <v>110</v>
      </c>
      <c r="C170" s="56"/>
      <c r="D170" s="56"/>
      <c r="E170" s="25"/>
      <c r="F170" s="26"/>
      <c r="G170" s="72"/>
      <c r="H170" s="72"/>
      <c r="I170" s="72"/>
      <c r="J170" s="72"/>
      <c r="K170" s="27"/>
    </row>
    <row r="171" spans="1:11" ht="102" x14ac:dyDescent="0.25">
      <c r="A171" s="28">
        <f>A170</f>
        <v>18</v>
      </c>
      <c r="B171" s="57" t="s">
        <v>111</v>
      </c>
      <c r="C171" s="56" t="s">
        <v>20</v>
      </c>
      <c r="D171" s="56">
        <v>1</v>
      </c>
      <c r="E171" s="25">
        <v>25000</v>
      </c>
      <c r="F171" s="26">
        <f t="shared" ref="F171" si="28">D171*E171</f>
        <v>25000</v>
      </c>
      <c r="G171" s="72">
        <v>1</v>
      </c>
      <c r="H171" s="72"/>
      <c r="I171" s="72"/>
      <c r="J171" s="72">
        <f>I171+H171+G171</f>
        <v>1</v>
      </c>
      <c r="K171" s="84">
        <f>J171*E171</f>
        <v>25000</v>
      </c>
    </row>
    <row r="172" spans="1:11" ht="15" customHeight="1" x14ac:dyDescent="0.25">
      <c r="A172" s="29"/>
      <c r="B172" s="57"/>
      <c r="C172" s="56"/>
      <c r="D172" s="56"/>
      <c r="E172" s="25"/>
      <c r="F172" s="26"/>
      <c r="G172" s="72"/>
      <c r="H172" s="72"/>
      <c r="I172" s="72"/>
      <c r="J172" s="72"/>
      <c r="K172" s="27"/>
    </row>
    <row r="173" spans="1:11" ht="15" customHeight="1" x14ac:dyDescent="0.25">
      <c r="A173" s="30"/>
      <c r="B173" s="15"/>
      <c r="C173" s="56"/>
      <c r="D173" s="56"/>
      <c r="E173" s="33"/>
      <c r="F173" s="26"/>
      <c r="G173" s="72"/>
      <c r="H173" s="72"/>
      <c r="I173" s="72"/>
      <c r="J173" s="72"/>
      <c r="K173" s="27"/>
    </row>
    <row r="174" spans="1:11" ht="17.25" customHeight="1" x14ac:dyDescent="0.25">
      <c r="A174" s="24">
        <f>A170+1</f>
        <v>19</v>
      </c>
      <c r="B174" s="55" t="s">
        <v>112</v>
      </c>
      <c r="C174" s="56"/>
      <c r="D174" s="56"/>
      <c r="E174" s="25"/>
      <c r="F174" s="26"/>
      <c r="G174" s="72"/>
      <c r="H174" s="72"/>
      <c r="I174" s="72"/>
      <c r="J174" s="72"/>
      <c r="K174" s="27"/>
    </row>
    <row r="175" spans="1:11" ht="102" x14ac:dyDescent="0.25">
      <c r="A175" s="28">
        <f>A174</f>
        <v>19</v>
      </c>
      <c r="B175" s="57" t="s">
        <v>113</v>
      </c>
      <c r="C175" s="56" t="s">
        <v>20</v>
      </c>
      <c r="D175" s="56">
        <v>1</v>
      </c>
      <c r="E175" s="25">
        <v>50000</v>
      </c>
      <c r="F175" s="26">
        <f t="shared" ref="F175" si="29">D175*E175</f>
        <v>50000</v>
      </c>
      <c r="G175" s="72"/>
      <c r="H175" s="72">
        <v>1</v>
      </c>
      <c r="I175" s="72"/>
      <c r="J175" s="72">
        <f>I175+H175+G175</f>
        <v>1</v>
      </c>
      <c r="K175" s="84">
        <f>J175*E175</f>
        <v>50000</v>
      </c>
    </row>
    <row r="176" spans="1:11" ht="15" customHeight="1" x14ac:dyDescent="0.25">
      <c r="A176" s="29"/>
      <c r="B176" s="57"/>
      <c r="C176" s="56"/>
      <c r="D176" s="56"/>
      <c r="E176" s="25"/>
      <c r="F176" s="26"/>
      <c r="G176" s="72"/>
      <c r="H176" s="72"/>
      <c r="I176" s="72"/>
      <c r="J176" s="72"/>
      <c r="K176" s="27"/>
    </row>
    <row r="177" spans="1:11" ht="15" customHeight="1" x14ac:dyDescent="0.25">
      <c r="A177" s="30"/>
      <c r="B177" s="15"/>
      <c r="C177" s="56"/>
      <c r="D177" s="56"/>
      <c r="E177" s="33"/>
      <c r="F177" s="26"/>
      <c r="G177" s="72"/>
      <c r="H177" s="72"/>
      <c r="I177" s="72"/>
      <c r="J177" s="72"/>
      <c r="K177" s="27"/>
    </row>
    <row r="178" spans="1:11" ht="17.25" customHeight="1" x14ac:dyDescent="0.25">
      <c r="A178" s="24">
        <f>A174+1</f>
        <v>20</v>
      </c>
      <c r="B178" s="55" t="s">
        <v>114</v>
      </c>
      <c r="C178" s="56"/>
      <c r="D178" s="56"/>
      <c r="E178" s="25"/>
      <c r="F178" s="26"/>
      <c r="G178" s="72"/>
      <c r="H178" s="72"/>
      <c r="I178" s="72"/>
      <c r="J178" s="72"/>
      <c r="K178" s="27"/>
    </row>
    <row r="179" spans="1:11" ht="89.25" x14ac:dyDescent="0.25">
      <c r="A179" s="28">
        <f>A178</f>
        <v>20</v>
      </c>
      <c r="B179" s="57" t="s">
        <v>115</v>
      </c>
      <c r="C179" s="56" t="s">
        <v>20</v>
      </c>
      <c r="D179" s="56">
        <v>1</v>
      </c>
      <c r="E179" s="25">
        <v>25000</v>
      </c>
      <c r="F179" s="26">
        <f t="shared" ref="F179" si="30">D179*E179</f>
        <v>25000</v>
      </c>
      <c r="G179" s="72">
        <v>1</v>
      </c>
      <c r="H179" s="72"/>
      <c r="I179" s="72"/>
      <c r="J179" s="72">
        <f>I179+H179+G179</f>
        <v>1</v>
      </c>
      <c r="K179" s="84">
        <f>J179*E179</f>
        <v>25000</v>
      </c>
    </row>
    <row r="180" spans="1:11" ht="15" customHeight="1" x14ac:dyDescent="0.25">
      <c r="A180" s="29"/>
      <c r="B180" s="57"/>
      <c r="C180" s="56"/>
      <c r="D180" s="56"/>
      <c r="E180" s="25"/>
      <c r="F180" s="26"/>
      <c r="G180" s="72"/>
      <c r="H180" s="72"/>
      <c r="I180" s="72"/>
      <c r="J180" s="72"/>
      <c r="K180" s="27"/>
    </row>
    <row r="181" spans="1:11" ht="15" customHeight="1" x14ac:dyDescent="0.25">
      <c r="A181" s="30"/>
      <c r="B181" s="15"/>
      <c r="C181" s="56"/>
      <c r="D181" s="56"/>
      <c r="E181" s="33"/>
      <c r="F181" s="26"/>
      <c r="G181" s="72"/>
      <c r="H181" s="72"/>
      <c r="I181" s="72"/>
      <c r="J181" s="72"/>
      <c r="K181" s="27"/>
    </row>
    <row r="182" spans="1:11" ht="17.25" customHeight="1" x14ac:dyDescent="0.25">
      <c r="A182" s="24">
        <f>A178+1</f>
        <v>21</v>
      </c>
      <c r="B182" s="55" t="s">
        <v>28</v>
      </c>
      <c r="C182" s="56"/>
      <c r="D182" s="56"/>
      <c r="E182" s="25"/>
      <c r="F182" s="26"/>
      <c r="G182" s="72"/>
      <c r="H182" s="72"/>
      <c r="I182" s="72"/>
      <c r="J182" s="72"/>
      <c r="K182" s="27"/>
    </row>
    <row r="183" spans="1:11" ht="165.75" x14ac:dyDescent="0.25">
      <c r="A183" s="28">
        <f>A182</f>
        <v>21</v>
      </c>
      <c r="B183" s="57" t="s">
        <v>116</v>
      </c>
      <c r="C183" s="56" t="s">
        <v>20</v>
      </c>
      <c r="D183" s="56">
        <v>1</v>
      </c>
      <c r="E183" s="25"/>
      <c r="F183" s="26">
        <f t="shared" ref="F183" si="31">D183*E183</f>
        <v>0</v>
      </c>
      <c r="G183" s="72"/>
      <c r="H183" s="72"/>
      <c r="I183" s="72"/>
      <c r="J183" s="72">
        <f>I183+H183+G183</f>
        <v>0</v>
      </c>
      <c r="K183" s="84">
        <f>J183*E183</f>
        <v>0</v>
      </c>
    </row>
    <row r="184" spans="1:11" ht="17.25" customHeight="1" x14ac:dyDescent="0.25">
      <c r="A184" s="29"/>
      <c r="B184" s="57"/>
      <c r="C184" s="56"/>
      <c r="D184" s="56"/>
      <c r="E184" s="25"/>
      <c r="F184" s="26"/>
      <c r="G184" s="72"/>
      <c r="H184" s="72"/>
      <c r="I184" s="72"/>
      <c r="J184" s="72"/>
      <c r="K184" s="27"/>
    </row>
    <row r="185" spans="1:11" ht="17.25" customHeight="1" x14ac:dyDescent="0.25">
      <c r="A185" s="30"/>
      <c r="B185" s="15"/>
      <c r="C185" s="56"/>
      <c r="D185" s="56"/>
      <c r="E185" s="33"/>
      <c r="F185" s="26"/>
      <c r="G185" s="72"/>
      <c r="H185" s="72"/>
      <c r="I185" s="72"/>
      <c r="J185" s="72"/>
      <c r="K185" s="27"/>
    </row>
    <row r="186" spans="1:11" ht="24.75" customHeight="1" x14ac:dyDescent="0.25">
      <c r="A186" s="42"/>
      <c r="B186" s="157" t="s">
        <v>10</v>
      </c>
      <c r="C186" s="158"/>
      <c r="D186" s="158"/>
      <c r="E186" s="159"/>
      <c r="F186" s="43"/>
      <c r="G186" s="78"/>
      <c r="H186" s="78"/>
      <c r="I186" s="78"/>
      <c r="J186" s="78"/>
      <c r="K186" s="85">
        <f>SUM(K10:K185)</f>
        <v>12015325</v>
      </c>
    </row>
    <row r="187" spans="1:11" ht="26.25" customHeight="1" x14ac:dyDescent="0.3">
      <c r="A187" s="44"/>
      <c r="B187" s="45"/>
      <c r="C187" s="46"/>
      <c r="D187" s="46"/>
      <c r="E187" s="47"/>
      <c r="F187" s="48"/>
      <c r="G187" s="79"/>
      <c r="H187" s="79"/>
      <c r="I187" s="79"/>
      <c r="J187" s="79"/>
      <c r="K187" s="49"/>
    </row>
    <row r="188" spans="1:11" ht="24.75" customHeight="1" x14ac:dyDescent="0.25">
      <c r="F188" s="50"/>
      <c r="G188" s="80"/>
      <c r="H188" s="80"/>
      <c r="I188" s="80"/>
      <c r="J188" s="80"/>
    </row>
    <row r="189" spans="1:11" x14ac:dyDescent="0.25">
      <c r="F189" s="50"/>
      <c r="G189" s="80"/>
      <c r="H189" s="80"/>
      <c r="I189" s="80"/>
      <c r="J189" s="80"/>
    </row>
    <row r="190" spans="1:11" x14ac:dyDescent="0.25">
      <c r="F190" s="49"/>
      <c r="K190" s="49"/>
    </row>
    <row r="192" spans="1:11" x14ac:dyDescent="0.25">
      <c r="F192" s="49"/>
      <c r="K192" s="49"/>
    </row>
    <row r="197" spans="6:10" x14ac:dyDescent="0.25">
      <c r="F197" s="51"/>
      <c r="G197" s="82"/>
      <c r="H197" s="82"/>
      <c r="I197" s="82"/>
      <c r="J197" s="82"/>
    </row>
    <row r="205" spans="6:10" x14ac:dyDescent="0.25">
      <c r="F205" s="49"/>
    </row>
    <row r="211" spans="5:10" x14ac:dyDescent="0.25">
      <c r="F211" s="51"/>
      <c r="G211" s="82"/>
      <c r="H211" s="82"/>
      <c r="I211" s="82"/>
      <c r="J211" s="82"/>
    </row>
    <row r="212" spans="5:10" x14ac:dyDescent="0.25">
      <c r="E212" s="51"/>
      <c r="F212" s="51"/>
      <c r="G212" s="82"/>
      <c r="H212" s="82"/>
      <c r="I212" s="82"/>
      <c r="J212" s="82"/>
    </row>
    <row r="213" spans="5:10" x14ac:dyDescent="0.25">
      <c r="F213" s="49"/>
    </row>
  </sheetData>
  <mergeCells count="8">
    <mergeCell ref="A2:K2"/>
    <mergeCell ref="A3:K3"/>
    <mergeCell ref="A4:K4"/>
    <mergeCell ref="G7:K7"/>
    <mergeCell ref="B186:E186"/>
    <mergeCell ref="C7:F7"/>
    <mergeCell ref="A7:A8"/>
    <mergeCell ref="B7:B8"/>
  </mergeCells>
  <printOptions horizontalCentered="1"/>
  <pageMargins left="0" right="0" top="0.5" bottom="0.5" header="0.3" footer="0.3"/>
  <pageSetup paperSize="9" scale="75" orientation="portrait" r:id="rId1"/>
  <rowBreaks count="5" manualBreakCount="5">
    <brk id="67" max="16383" man="1"/>
    <brk id="94" max="16383" man="1"/>
    <brk id="119" max="16383" man="1"/>
    <brk id="152" max="16383" man="1"/>
    <brk id="1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M105"/>
  <sheetViews>
    <sheetView topLeftCell="A91" zoomScaleNormal="100" workbookViewId="0">
      <selection activeCell="H23" sqref="H23"/>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9.85546875" style="81" bestFit="1" customWidth="1"/>
    <col min="9" max="10" width="9.85546875" style="81" customWidth="1"/>
    <col min="11" max="11" width="14" style="18" bestFit="1" customWidth="1"/>
    <col min="12" max="12" width="8.85546875" style="18"/>
    <col min="13" max="13" width="11.5703125" style="18" bestFit="1" customWidth="1"/>
    <col min="14" max="258" width="8.85546875" style="18"/>
    <col min="259" max="259" width="7.42578125" style="18" customWidth="1"/>
    <col min="260" max="260" width="51.85546875" style="18" customWidth="1"/>
    <col min="261" max="262" width="8" style="18" customWidth="1"/>
    <col min="263" max="263" width="13.42578125" style="18" customWidth="1"/>
    <col min="264" max="264" width="17.42578125" style="18" customWidth="1"/>
    <col min="265" max="265" width="19.42578125" style="18" customWidth="1"/>
    <col min="266" max="266" width="14" style="18" customWidth="1"/>
    <col min="267" max="514" width="8.85546875" style="18"/>
    <col min="515" max="515" width="7.42578125" style="18" customWidth="1"/>
    <col min="516" max="516" width="51.85546875" style="18" customWidth="1"/>
    <col min="517" max="518" width="8" style="18" customWidth="1"/>
    <col min="519" max="519" width="13.42578125" style="18" customWidth="1"/>
    <col min="520" max="520" width="17.42578125" style="18" customWidth="1"/>
    <col min="521" max="521" width="19.42578125" style="18" customWidth="1"/>
    <col min="522" max="522" width="14" style="18" customWidth="1"/>
    <col min="523" max="770" width="8.85546875" style="18"/>
    <col min="771" max="771" width="7.42578125" style="18" customWidth="1"/>
    <col min="772" max="772" width="51.85546875" style="18" customWidth="1"/>
    <col min="773" max="774" width="8" style="18" customWidth="1"/>
    <col min="775" max="775" width="13.42578125" style="18" customWidth="1"/>
    <col min="776" max="776" width="17.42578125" style="18" customWidth="1"/>
    <col min="777" max="777" width="19.42578125" style="18" customWidth="1"/>
    <col min="778" max="778" width="14" style="18" customWidth="1"/>
    <col min="779" max="1026" width="8.85546875" style="18"/>
    <col min="1027" max="1027" width="7.42578125" style="18" customWidth="1"/>
    <col min="1028" max="1028" width="51.85546875" style="18" customWidth="1"/>
    <col min="1029" max="1030" width="8" style="18" customWidth="1"/>
    <col min="1031" max="1031" width="13.42578125" style="18" customWidth="1"/>
    <col min="1032" max="1032" width="17.42578125" style="18" customWidth="1"/>
    <col min="1033" max="1033" width="19.42578125" style="18" customWidth="1"/>
    <col min="1034" max="1034" width="14" style="18" customWidth="1"/>
    <col min="1035" max="1282" width="8.85546875" style="18"/>
    <col min="1283" max="1283" width="7.42578125" style="18" customWidth="1"/>
    <col min="1284" max="1284" width="51.85546875" style="18" customWidth="1"/>
    <col min="1285" max="1286" width="8" style="18" customWidth="1"/>
    <col min="1287" max="1287" width="13.42578125" style="18" customWidth="1"/>
    <col min="1288" max="1288" width="17.42578125" style="18" customWidth="1"/>
    <col min="1289" max="1289" width="19.42578125" style="18" customWidth="1"/>
    <col min="1290" max="1290" width="14" style="18" customWidth="1"/>
    <col min="1291" max="1538" width="8.85546875" style="18"/>
    <col min="1539" max="1539" width="7.42578125" style="18" customWidth="1"/>
    <col min="1540" max="1540" width="51.85546875" style="18" customWidth="1"/>
    <col min="1541" max="1542" width="8" style="18" customWidth="1"/>
    <col min="1543" max="1543" width="13.42578125" style="18" customWidth="1"/>
    <col min="1544" max="1544" width="17.42578125" style="18" customWidth="1"/>
    <col min="1545" max="1545" width="19.42578125" style="18" customWidth="1"/>
    <col min="1546" max="1546" width="14" style="18" customWidth="1"/>
    <col min="1547" max="1794" width="8.85546875" style="18"/>
    <col min="1795" max="1795" width="7.42578125" style="18" customWidth="1"/>
    <col min="1796" max="1796" width="51.85546875" style="18" customWidth="1"/>
    <col min="1797" max="1798" width="8" style="18" customWidth="1"/>
    <col min="1799" max="1799" width="13.42578125" style="18" customWidth="1"/>
    <col min="1800" max="1800" width="17.42578125" style="18" customWidth="1"/>
    <col min="1801" max="1801" width="19.42578125" style="18" customWidth="1"/>
    <col min="1802" max="1802" width="14" style="18" customWidth="1"/>
    <col min="1803" max="2050" width="8.85546875" style="18"/>
    <col min="2051" max="2051" width="7.42578125" style="18" customWidth="1"/>
    <col min="2052" max="2052" width="51.85546875" style="18" customWidth="1"/>
    <col min="2053" max="2054" width="8" style="18" customWidth="1"/>
    <col min="2055" max="2055" width="13.42578125" style="18" customWidth="1"/>
    <col min="2056" max="2056" width="17.42578125" style="18" customWidth="1"/>
    <col min="2057" max="2057" width="19.42578125" style="18" customWidth="1"/>
    <col min="2058" max="2058" width="14" style="18" customWidth="1"/>
    <col min="2059" max="2306" width="8.85546875" style="18"/>
    <col min="2307" max="2307" width="7.42578125" style="18" customWidth="1"/>
    <col min="2308" max="2308" width="51.85546875" style="18" customWidth="1"/>
    <col min="2309" max="2310" width="8" style="18" customWidth="1"/>
    <col min="2311" max="2311" width="13.42578125" style="18" customWidth="1"/>
    <col min="2312" max="2312" width="17.42578125" style="18" customWidth="1"/>
    <col min="2313" max="2313" width="19.42578125" style="18" customWidth="1"/>
    <col min="2314" max="2314" width="14" style="18" customWidth="1"/>
    <col min="2315" max="2562" width="8.85546875" style="18"/>
    <col min="2563" max="2563" width="7.42578125" style="18" customWidth="1"/>
    <col min="2564" max="2564" width="51.85546875" style="18" customWidth="1"/>
    <col min="2565" max="2566" width="8" style="18" customWidth="1"/>
    <col min="2567" max="2567" width="13.42578125" style="18" customWidth="1"/>
    <col min="2568" max="2568" width="17.42578125" style="18" customWidth="1"/>
    <col min="2569" max="2569" width="19.42578125" style="18" customWidth="1"/>
    <col min="2570" max="2570" width="14" style="18" customWidth="1"/>
    <col min="2571" max="2818" width="8.85546875" style="18"/>
    <col min="2819" max="2819" width="7.42578125" style="18" customWidth="1"/>
    <col min="2820" max="2820" width="51.85546875" style="18" customWidth="1"/>
    <col min="2821" max="2822" width="8" style="18" customWidth="1"/>
    <col min="2823" max="2823" width="13.42578125" style="18" customWidth="1"/>
    <col min="2824" max="2824" width="17.42578125" style="18" customWidth="1"/>
    <col min="2825" max="2825" width="19.42578125" style="18" customWidth="1"/>
    <col min="2826" max="2826" width="14" style="18" customWidth="1"/>
    <col min="2827" max="3074" width="8.85546875" style="18"/>
    <col min="3075" max="3075" width="7.42578125" style="18" customWidth="1"/>
    <col min="3076" max="3076" width="51.85546875" style="18" customWidth="1"/>
    <col min="3077" max="3078" width="8" style="18" customWidth="1"/>
    <col min="3079" max="3079" width="13.42578125" style="18" customWidth="1"/>
    <col min="3080" max="3080" width="17.42578125" style="18" customWidth="1"/>
    <col min="3081" max="3081" width="19.42578125" style="18" customWidth="1"/>
    <col min="3082" max="3082" width="14" style="18" customWidth="1"/>
    <col min="3083" max="3330" width="8.85546875" style="18"/>
    <col min="3331" max="3331" width="7.42578125" style="18" customWidth="1"/>
    <col min="3332" max="3332" width="51.85546875" style="18" customWidth="1"/>
    <col min="3333" max="3334" width="8" style="18" customWidth="1"/>
    <col min="3335" max="3335" width="13.42578125" style="18" customWidth="1"/>
    <col min="3336" max="3336" width="17.42578125" style="18" customWidth="1"/>
    <col min="3337" max="3337" width="19.42578125" style="18" customWidth="1"/>
    <col min="3338" max="3338" width="14" style="18" customWidth="1"/>
    <col min="3339" max="3586" width="8.85546875" style="18"/>
    <col min="3587" max="3587" width="7.42578125" style="18" customWidth="1"/>
    <col min="3588" max="3588" width="51.85546875" style="18" customWidth="1"/>
    <col min="3589" max="3590" width="8" style="18" customWidth="1"/>
    <col min="3591" max="3591" width="13.42578125" style="18" customWidth="1"/>
    <col min="3592" max="3592" width="17.42578125" style="18" customWidth="1"/>
    <col min="3593" max="3593" width="19.42578125" style="18" customWidth="1"/>
    <col min="3594" max="3594" width="14" style="18" customWidth="1"/>
    <col min="3595" max="3842" width="8.85546875" style="18"/>
    <col min="3843" max="3843" width="7.42578125" style="18" customWidth="1"/>
    <col min="3844" max="3844" width="51.85546875" style="18" customWidth="1"/>
    <col min="3845" max="3846" width="8" style="18" customWidth="1"/>
    <col min="3847" max="3847" width="13.42578125" style="18" customWidth="1"/>
    <col min="3848" max="3848" width="17.42578125" style="18" customWidth="1"/>
    <col min="3849" max="3849" width="19.42578125" style="18" customWidth="1"/>
    <col min="3850" max="3850" width="14" style="18" customWidth="1"/>
    <col min="3851" max="4098" width="8.85546875" style="18"/>
    <col min="4099" max="4099" width="7.42578125" style="18" customWidth="1"/>
    <col min="4100" max="4100" width="51.85546875" style="18" customWidth="1"/>
    <col min="4101" max="4102" width="8" style="18" customWidth="1"/>
    <col min="4103" max="4103" width="13.42578125" style="18" customWidth="1"/>
    <col min="4104" max="4104" width="17.42578125" style="18" customWidth="1"/>
    <col min="4105" max="4105" width="19.42578125" style="18" customWidth="1"/>
    <col min="4106" max="4106" width="14" style="18" customWidth="1"/>
    <col min="4107" max="4354" width="8.85546875" style="18"/>
    <col min="4355" max="4355" width="7.42578125" style="18" customWidth="1"/>
    <col min="4356" max="4356" width="51.85546875" style="18" customWidth="1"/>
    <col min="4357" max="4358" width="8" style="18" customWidth="1"/>
    <col min="4359" max="4359" width="13.42578125" style="18" customWidth="1"/>
    <col min="4360" max="4360" width="17.42578125" style="18" customWidth="1"/>
    <col min="4361" max="4361" width="19.42578125" style="18" customWidth="1"/>
    <col min="4362" max="4362" width="14" style="18" customWidth="1"/>
    <col min="4363" max="4610" width="8.85546875" style="18"/>
    <col min="4611" max="4611" width="7.42578125" style="18" customWidth="1"/>
    <col min="4612" max="4612" width="51.85546875" style="18" customWidth="1"/>
    <col min="4613" max="4614" width="8" style="18" customWidth="1"/>
    <col min="4615" max="4615" width="13.42578125" style="18" customWidth="1"/>
    <col min="4616" max="4616" width="17.42578125" style="18" customWidth="1"/>
    <col min="4617" max="4617" width="19.42578125" style="18" customWidth="1"/>
    <col min="4618" max="4618" width="14" style="18" customWidth="1"/>
    <col min="4619" max="4866" width="8.85546875" style="18"/>
    <col min="4867" max="4867" width="7.42578125" style="18" customWidth="1"/>
    <col min="4868" max="4868" width="51.85546875" style="18" customWidth="1"/>
    <col min="4869" max="4870" width="8" style="18" customWidth="1"/>
    <col min="4871" max="4871" width="13.42578125" style="18" customWidth="1"/>
    <col min="4872" max="4872" width="17.42578125" style="18" customWidth="1"/>
    <col min="4873" max="4873" width="19.42578125" style="18" customWidth="1"/>
    <col min="4874" max="4874" width="14" style="18" customWidth="1"/>
    <col min="4875" max="5122" width="8.85546875" style="18"/>
    <col min="5123" max="5123" width="7.42578125" style="18" customWidth="1"/>
    <col min="5124" max="5124" width="51.85546875" style="18" customWidth="1"/>
    <col min="5125" max="5126" width="8" style="18" customWidth="1"/>
    <col min="5127" max="5127" width="13.42578125" style="18" customWidth="1"/>
    <col min="5128" max="5128" width="17.42578125" style="18" customWidth="1"/>
    <col min="5129" max="5129" width="19.42578125" style="18" customWidth="1"/>
    <col min="5130" max="5130" width="14" style="18" customWidth="1"/>
    <col min="5131" max="5378" width="8.85546875" style="18"/>
    <col min="5379" max="5379" width="7.42578125" style="18" customWidth="1"/>
    <col min="5380" max="5380" width="51.85546875" style="18" customWidth="1"/>
    <col min="5381" max="5382" width="8" style="18" customWidth="1"/>
    <col min="5383" max="5383" width="13.42578125" style="18" customWidth="1"/>
    <col min="5384" max="5384" width="17.42578125" style="18" customWidth="1"/>
    <col min="5385" max="5385" width="19.42578125" style="18" customWidth="1"/>
    <col min="5386" max="5386" width="14" style="18" customWidth="1"/>
    <col min="5387" max="5634" width="8.85546875" style="18"/>
    <col min="5635" max="5635" width="7.42578125" style="18" customWidth="1"/>
    <col min="5636" max="5636" width="51.85546875" style="18" customWidth="1"/>
    <col min="5637" max="5638" width="8" style="18" customWidth="1"/>
    <col min="5639" max="5639" width="13.42578125" style="18" customWidth="1"/>
    <col min="5640" max="5640" width="17.42578125" style="18" customWidth="1"/>
    <col min="5641" max="5641" width="19.42578125" style="18" customWidth="1"/>
    <col min="5642" max="5642" width="14" style="18" customWidth="1"/>
    <col min="5643" max="5890" width="8.85546875" style="18"/>
    <col min="5891" max="5891" width="7.42578125" style="18" customWidth="1"/>
    <col min="5892" max="5892" width="51.85546875" style="18" customWidth="1"/>
    <col min="5893" max="5894" width="8" style="18" customWidth="1"/>
    <col min="5895" max="5895" width="13.42578125" style="18" customWidth="1"/>
    <col min="5896" max="5896" width="17.42578125" style="18" customWidth="1"/>
    <col min="5897" max="5897" width="19.42578125" style="18" customWidth="1"/>
    <col min="5898" max="5898" width="14" style="18" customWidth="1"/>
    <col min="5899" max="6146" width="8.85546875" style="18"/>
    <col min="6147" max="6147" width="7.42578125" style="18" customWidth="1"/>
    <col min="6148" max="6148" width="51.85546875" style="18" customWidth="1"/>
    <col min="6149" max="6150" width="8" style="18" customWidth="1"/>
    <col min="6151" max="6151" width="13.42578125" style="18" customWidth="1"/>
    <col min="6152" max="6152" width="17.42578125" style="18" customWidth="1"/>
    <col min="6153" max="6153" width="19.42578125" style="18" customWidth="1"/>
    <col min="6154" max="6154" width="14" style="18" customWidth="1"/>
    <col min="6155" max="6402" width="8.85546875" style="18"/>
    <col min="6403" max="6403" width="7.42578125" style="18" customWidth="1"/>
    <col min="6404" max="6404" width="51.85546875" style="18" customWidth="1"/>
    <col min="6405" max="6406" width="8" style="18" customWidth="1"/>
    <col min="6407" max="6407" width="13.42578125" style="18" customWidth="1"/>
    <col min="6408" max="6408" width="17.42578125" style="18" customWidth="1"/>
    <col min="6409" max="6409" width="19.42578125" style="18" customWidth="1"/>
    <col min="6410" max="6410" width="14" style="18" customWidth="1"/>
    <col min="6411" max="6658" width="8.85546875" style="18"/>
    <col min="6659" max="6659" width="7.42578125" style="18" customWidth="1"/>
    <col min="6660" max="6660" width="51.85546875" style="18" customWidth="1"/>
    <col min="6661" max="6662" width="8" style="18" customWidth="1"/>
    <col min="6663" max="6663" width="13.42578125" style="18" customWidth="1"/>
    <col min="6664" max="6664" width="17.42578125" style="18" customWidth="1"/>
    <col min="6665" max="6665" width="19.42578125" style="18" customWidth="1"/>
    <col min="6666" max="6666" width="14" style="18" customWidth="1"/>
    <col min="6667" max="6914" width="8.85546875" style="18"/>
    <col min="6915" max="6915" width="7.42578125" style="18" customWidth="1"/>
    <col min="6916" max="6916" width="51.85546875" style="18" customWidth="1"/>
    <col min="6917" max="6918" width="8" style="18" customWidth="1"/>
    <col min="6919" max="6919" width="13.42578125" style="18" customWidth="1"/>
    <col min="6920" max="6920" width="17.42578125" style="18" customWidth="1"/>
    <col min="6921" max="6921" width="19.42578125" style="18" customWidth="1"/>
    <col min="6922" max="6922" width="14" style="18" customWidth="1"/>
    <col min="6923" max="7170" width="8.85546875" style="18"/>
    <col min="7171" max="7171" width="7.42578125" style="18" customWidth="1"/>
    <col min="7172" max="7172" width="51.85546875" style="18" customWidth="1"/>
    <col min="7173" max="7174" width="8" style="18" customWidth="1"/>
    <col min="7175" max="7175" width="13.42578125" style="18" customWidth="1"/>
    <col min="7176" max="7176" width="17.42578125" style="18" customWidth="1"/>
    <col min="7177" max="7177" width="19.42578125" style="18" customWidth="1"/>
    <col min="7178" max="7178" width="14" style="18" customWidth="1"/>
    <col min="7179" max="7426" width="8.85546875" style="18"/>
    <col min="7427" max="7427" width="7.42578125" style="18" customWidth="1"/>
    <col min="7428" max="7428" width="51.85546875" style="18" customWidth="1"/>
    <col min="7429" max="7430" width="8" style="18" customWidth="1"/>
    <col min="7431" max="7431" width="13.42578125" style="18" customWidth="1"/>
    <col min="7432" max="7432" width="17.42578125" style="18" customWidth="1"/>
    <col min="7433" max="7433" width="19.42578125" style="18" customWidth="1"/>
    <col min="7434" max="7434" width="14" style="18" customWidth="1"/>
    <col min="7435" max="7682" width="8.85546875" style="18"/>
    <col min="7683" max="7683" width="7.42578125" style="18" customWidth="1"/>
    <col min="7684" max="7684" width="51.85546875" style="18" customWidth="1"/>
    <col min="7685" max="7686" width="8" style="18" customWidth="1"/>
    <col min="7687" max="7687" width="13.42578125" style="18" customWidth="1"/>
    <col min="7688" max="7688" width="17.42578125" style="18" customWidth="1"/>
    <col min="7689" max="7689" width="19.42578125" style="18" customWidth="1"/>
    <col min="7690" max="7690" width="14" style="18" customWidth="1"/>
    <col min="7691" max="7938" width="8.85546875" style="18"/>
    <col min="7939" max="7939" width="7.42578125" style="18" customWidth="1"/>
    <col min="7940" max="7940" width="51.85546875" style="18" customWidth="1"/>
    <col min="7941" max="7942" width="8" style="18" customWidth="1"/>
    <col min="7943" max="7943" width="13.42578125" style="18" customWidth="1"/>
    <col min="7944" max="7944" width="17.42578125" style="18" customWidth="1"/>
    <col min="7945" max="7945" width="19.42578125" style="18" customWidth="1"/>
    <col min="7946" max="7946" width="14" style="18" customWidth="1"/>
    <col min="7947" max="8194" width="8.85546875" style="18"/>
    <col min="8195" max="8195" width="7.42578125" style="18" customWidth="1"/>
    <col min="8196" max="8196" width="51.85546875" style="18" customWidth="1"/>
    <col min="8197" max="8198" width="8" style="18" customWidth="1"/>
    <col min="8199" max="8199" width="13.42578125" style="18" customWidth="1"/>
    <col min="8200" max="8200" width="17.42578125" style="18" customWidth="1"/>
    <col min="8201" max="8201" width="19.42578125" style="18" customWidth="1"/>
    <col min="8202" max="8202" width="14" style="18" customWidth="1"/>
    <col min="8203" max="8450" width="8.85546875" style="18"/>
    <col min="8451" max="8451" width="7.42578125" style="18" customWidth="1"/>
    <col min="8452" max="8452" width="51.85546875" style="18" customWidth="1"/>
    <col min="8453" max="8454" width="8" style="18" customWidth="1"/>
    <col min="8455" max="8455" width="13.42578125" style="18" customWidth="1"/>
    <col min="8456" max="8456" width="17.42578125" style="18" customWidth="1"/>
    <col min="8457" max="8457" width="19.42578125" style="18" customWidth="1"/>
    <col min="8458" max="8458" width="14" style="18" customWidth="1"/>
    <col min="8459" max="8706" width="8.85546875" style="18"/>
    <col min="8707" max="8707" width="7.42578125" style="18" customWidth="1"/>
    <col min="8708" max="8708" width="51.85546875" style="18" customWidth="1"/>
    <col min="8709" max="8710" width="8" style="18" customWidth="1"/>
    <col min="8711" max="8711" width="13.42578125" style="18" customWidth="1"/>
    <col min="8712" max="8712" width="17.42578125" style="18" customWidth="1"/>
    <col min="8713" max="8713" width="19.42578125" style="18" customWidth="1"/>
    <col min="8714" max="8714" width="14" style="18" customWidth="1"/>
    <col min="8715" max="8962" width="8.85546875" style="18"/>
    <col min="8963" max="8963" width="7.42578125" style="18" customWidth="1"/>
    <col min="8964" max="8964" width="51.85546875" style="18" customWidth="1"/>
    <col min="8965" max="8966" width="8" style="18" customWidth="1"/>
    <col min="8967" max="8967" width="13.42578125" style="18" customWidth="1"/>
    <col min="8968" max="8968" width="17.42578125" style="18" customWidth="1"/>
    <col min="8969" max="8969" width="19.42578125" style="18" customWidth="1"/>
    <col min="8970" max="8970" width="14" style="18" customWidth="1"/>
    <col min="8971" max="9218" width="8.85546875" style="18"/>
    <col min="9219" max="9219" width="7.42578125" style="18" customWidth="1"/>
    <col min="9220" max="9220" width="51.85546875" style="18" customWidth="1"/>
    <col min="9221" max="9222" width="8" style="18" customWidth="1"/>
    <col min="9223" max="9223" width="13.42578125" style="18" customWidth="1"/>
    <col min="9224" max="9224" width="17.42578125" style="18" customWidth="1"/>
    <col min="9225" max="9225" width="19.42578125" style="18" customWidth="1"/>
    <col min="9226" max="9226" width="14" style="18" customWidth="1"/>
    <col min="9227" max="9474" width="8.85546875" style="18"/>
    <col min="9475" max="9475" width="7.42578125" style="18" customWidth="1"/>
    <col min="9476" max="9476" width="51.85546875" style="18" customWidth="1"/>
    <col min="9477" max="9478" width="8" style="18" customWidth="1"/>
    <col min="9479" max="9479" width="13.42578125" style="18" customWidth="1"/>
    <col min="9480" max="9480" width="17.42578125" style="18" customWidth="1"/>
    <col min="9481" max="9481" width="19.42578125" style="18" customWidth="1"/>
    <col min="9482" max="9482" width="14" style="18" customWidth="1"/>
    <col min="9483" max="9730" width="8.85546875" style="18"/>
    <col min="9731" max="9731" width="7.42578125" style="18" customWidth="1"/>
    <col min="9732" max="9732" width="51.85546875" style="18" customWidth="1"/>
    <col min="9733" max="9734" width="8" style="18" customWidth="1"/>
    <col min="9735" max="9735" width="13.42578125" style="18" customWidth="1"/>
    <col min="9736" max="9736" width="17.42578125" style="18" customWidth="1"/>
    <col min="9737" max="9737" width="19.42578125" style="18" customWidth="1"/>
    <col min="9738" max="9738" width="14" style="18" customWidth="1"/>
    <col min="9739" max="9986" width="8.85546875" style="18"/>
    <col min="9987" max="9987" width="7.42578125" style="18" customWidth="1"/>
    <col min="9988" max="9988" width="51.85546875" style="18" customWidth="1"/>
    <col min="9989" max="9990" width="8" style="18" customWidth="1"/>
    <col min="9991" max="9991" width="13.42578125" style="18" customWidth="1"/>
    <col min="9992" max="9992" width="17.42578125" style="18" customWidth="1"/>
    <col min="9993" max="9993" width="19.42578125" style="18" customWidth="1"/>
    <col min="9994" max="9994" width="14" style="18" customWidth="1"/>
    <col min="9995" max="10242" width="8.85546875" style="18"/>
    <col min="10243" max="10243" width="7.42578125" style="18" customWidth="1"/>
    <col min="10244" max="10244" width="51.85546875" style="18" customWidth="1"/>
    <col min="10245" max="10246" width="8" style="18" customWidth="1"/>
    <col min="10247" max="10247" width="13.42578125" style="18" customWidth="1"/>
    <col min="10248" max="10248" width="17.42578125" style="18" customWidth="1"/>
    <col min="10249" max="10249" width="19.42578125" style="18" customWidth="1"/>
    <col min="10250" max="10250" width="14" style="18" customWidth="1"/>
    <col min="10251" max="10498" width="8.85546875" style="18"/>
    <col min="10499" max="10499" width="7.42578125" style="18" customWidth="1"/>
    <col min="10500" max="10500" width="51.85546875" style="18" customWidth="1"/>
    <col min="10501" max="10502" width="8" style="18" customWidth="1"/>
    <col min="10503" max="10503" width="13.42578125" style="18" customWidth="1"/>
    <col min="10504" max="10504" width="17.42578125" style="18" customWidth="1"/>
    <col min="10505" max="10505" width="19.42578125" style="18" customWidth="1"/>
    <col min="10506" max="10506" width="14" style="18" customWidth="1"/>
    <col min="10507" max="10754" width="8.85546875" style="18"/>
    <col min="10755" max="10755" width="7.42578125" style="18" customWidth="1"/>
    <col min="10756" max="10756" width="51.85546875" style="18" customWidth="1"/>
    <col min="10757" max="10758" width="8" style="18" customWidth="1"/>
    <col min="10759" max="10759" width="13.42578125" style="18" customWidth="1"/>
    <col min="10760" max="10760" width="17.42578125" style="18" customWidth="1"/>
    <col min="10761" max="10761" width="19.42578125" style="18" customWidth="1"/>
    <col min="10762" max="10762" width="14" style="18" customWidth="1"/>
    <col min="10763" max="11010" width="8.85546875" style="18"/>
    <col min="11011" max="11011" width="7.42578125" style="18" customWidth="1"/>
    <col min="11012" max="11012" width="51.85546875" style="18" customWidth="1"/>
    <col min="11013" max="11014" width="8" style="18" customWidth="1"/>
    <col min="11015" max="11015" width="13.42578125" style="18" customWidth="1"/>
    <col min="11016" max="11016" width="17.42578125" style="18" customWidth="1"/>
    <col min="11017" max="11017" width="19.42578125" style="18" customWidth="1"/>
    <col min="11018" max="11018" width="14" style="18" customWidth="1"/>
    <col min="11019" max="11266" width="8.85546875" style="18"/>
    <col min="11267" max="11267" width="7.42578125" style="18" customWidth="1"/>
    <col min="11268" max="11268" width="51.85546875" style="18" customWidth="1"/>
    <col min="11269" max="11270" width="8" style="18" customWidth="1"/>
    <col min="11271" max="11271" width="13.42578125" style="18" customWidth="1"/>
    <col min="11272" max="11272" width="17.42578125" style="18" customWidth="1"/>
    <col min="11273" max="11273" width="19.42578125" style="18" customWidth="1"/>
    <col min="11274" max="11274" width="14" style="18" customWidth="1"/>
    <col min="11275" max="11522" width="8.85546875" style="18"/>
    <col min="11523" max="11523" width="7.42578125" style="18" customWidth="1"/>
    <col min="11524" max="11524" width="51.85546875" style="18" customWidth="1"/>
    <col min="11525" max="11526" width="8" style="18" customWidth="1"/>
    <col min="11527" max="11527" width="13.42578125" style="18" customWidth="1"/>
    <col min="11528" max="11528" width="17.42578125" style="18" customWidth="1"/>
    <col min="11529" max="11529" width="19.42578125" style="18" customWidth="1"/>
    <col min="11530" max="11530" width="14" style="18" customWidth="1"/>
    <col min="11531" max="11778" width="8.85546875" style="18"/>
    <col min="11779" max="11779" width="7.42578125" style="18" customWidth="1"/>
    <col min="11780" max="11780" width="51.85546875" style="18" customWidth="1"/>
    <col min="11781" max="11782" width="8" style="18" customWidth="1"/>
    <col min="11783" max="11783" width="13.42578125" style="18" customWidth="1"/>
    <col min="11784" max="11784" width="17.42578125" style="18" customWidth="1"/>
    <col min="11785" max="11785" width="19.42578125" style="18" customWidth="1"/>
    <col min="11786" max="11786" width="14" style="18" customWidth="1"/>
    <col min="11787" max="12034" width="8.85546875" style="18"/>
    <col min="12035" max="12035" width="7.42578125" style="18" customWidth="1"/>
    <col min="12036" max="12036" width="51.85546875" style="18" customWidth="1"/>
    <col min="12037" max="12038" width="8" style="18" customWidth="1"/>
    <col min="12039" max="12039" width="13.42578125" style="18" customWidth="1"/>
    <col min="12040" max="12040" width="17.42578125" style="18" customWidth="1"/>
    <col min="12041" max="12041" width="19.42578125" style="18" customWidth="1"/>
    <col min="12042" max="12042" width="14" style="18" customWidth="1"/>
    <col min="12043" max="12290" width="8.85546875" style="18"/>
    <col min="12291" max="12291" width="7.42578125" style="18" customWidth="1"/>
    <col min="12292" max="12292" width="51.85546875" style="18" customWidth="1"/>
    <col min="12293" max="12294" width="8" style="18" customWidth="1"/>
    <col min="12295" max="12295" width="13.42578125" style="18" customWidth="1"/>
    <col min="12296" max="12296" width="17.42578125" style="18" customWidth="1"/>
    <col min="12297" max="12297" width="19.42578125" style="18" customWidth="1"/>
    <col min="12298" max="12298" width="14" style="18" customWidth="1"/>
    <col min="12299" max="12546" width="8.85546875" style="18"/>
    <col min="12547" max="12547" width="7.42578125" style="18" customWidth="1"/>
    <col min="12548" max="12548" width="51.85546875" style="18" customWidth="1"/>
    <col min="12549" max="12550" width="8" style="18" customWidth="1"/>
    <col min="12551" max="12551" width="13.42578125" style="18" customWidth="1"/>
    <col min="12552" max="12552" width="17.42578125" style="18" customWidth="1"/>
    <col min="12553" max="12553" width="19.42578125" style="18" customWidth="1"/>
    <col min="12554" max="12554" width="14" style="18" customWidth="1"/>
    <col min="12555" max="12802" width="8.85546875" style="18"/>
    <col min="12803" max="12803" width="7.42578125" style="18" customWidth="1"/>
    <col min="12804" max="12804" width="51.85546875" style="18" customWidth="1"/>
    <col min="12805" max="12806" width="8" style="18" customWidth="1"/>
    <col min="12807" max="12807" width="13.42578125" style="18" customWidth="1"/>
    <col min="12808" max="12808" width="17.42578125" style="18" customWidth="1"/>
    <col min="12809" max="12809" width="19.42578125" style="18" customWidth="1"/>
    <col min="12810" max="12810" width="14" style="18" customWidth="1"/>
    <col min="12811" max="13058" width="8.85546875" style="18"/>
    <col min="13059" max="13059" width="7.42578125" style="18" customWidth="1"/>
    <col min="13060" max="13060" width="51.85546875" style="18" customWidth="1"/>
    <col min="13061" max="13062" width="8" style="18" customWidth="1"/>
    <col min="13063" max="13063" width="13.42578125" style="18" customWidth="1"/>
    <col min="13064" max="13064" width="17.42578125" style="18" customWidth="1"/>
    <col min="13065" max="13065" width="19.42578125" style="18" customWidth="1"/>
    <col min="13066" max="13066" width="14" style="18" customWidth="1"/>
    <col min="13067" max="13314" width="8.85546875" style="18"/>
    <col min="13315" max="13315" width="7.42578125" style="18" customWidth="1"/>
    <col min="13316" max="13316" width="51.85546875" style="18" customWidth="1"/>
    <col min="13317" max="13318" width="8" style="18" customWidth="1"/>
    <col min="13319" max="13319" width="13.42578125" style="18" customWidth="1"/>
    <col min="13320" max="13320" width="17.42578125" style="18" customWidth="1"/>
    <col min="13321" max="13321" width="19.42578125" style="18" customWidth="1"/>
    <col min="13322" max="13322" width="14" style="18" customWidth="1"/>
    <col min="13323" max="13570" width="8.85546875" style="18"/>
    <col min="13571" max="13571" width="7.42578125" style="18" customWidth="1"/>
    <col min="13572" max="13572" width="51.85546875" style="18" customWidth="1"/>
    <col min="13573" max="13574" width="8" style="18" customWidth="1"/>
    <col min="13575" max="13575" width="13.42578125" style="18" customWidth="1"/>
    <col min="13576" max="13576" width="17.42578125" style="18" customWidth="1"/>
    <col min="13577" max="13577" width="19.42578125" style="18" customWidth="1"/>
    <col min="13578" max="13578" width="14" style="18" customWidth="1"/>
    <col min="13579" max="13826" width="8.85546875" style="18"/>
    <col min="13827" max="13827" width="7.42578125" style="18" customWidth="1"/>
    <col min="13828" max="13828" width="51.85546875" style="18" customWidth="1"/>
    <col min="13829" max="13830" width="8" style="18" customWidth="1"/>
    <col min="13831" max="13831" width="13.42578125" style="18" customWidth="1"/>
    <col min="13832" max="13832" width="17.42578125" style="18" customWidth="1"/>
    <col min="13833" max="13833" width="19.42578125" style="18" customWidth="1"/>
    <col min="13834" max="13834" width="14" style="18" customWidth="1"/>
    <col min="13835" max="14082" width="8.85546875" style="18"/>
    <col min="14083" max="14083" width="7.42578125" style="18" customWidth="1"/>
    <col min="14084" max="14084" width="51.85546875" style="18" customWidth="1"/>
    <col min="14085" max="14086" width="8" style="18" customWidth="1"/>
    <col min="14087" max="14087" width="13.42578125" style="18" customWidth="1"/>
    <col min="14088" max="14088" width="17.42578125" style="18" customWidth="1"/>
    <col min="14089" max="14089" width="19.42578125" style="18" customWidth="1"/>
    <col min="14090" max="14090" width="14" style="18" customWidth="1"/>
    <col min="14091" max="14338" width="8.85546875" style="18"/>
    <col min="14339" max="14339" width="7.42578125" style="18" customWidth="1"/>
    <col min="14340" max="14340" width="51.85546875" style="18" customWidth="1"/>
    <col min="14341" max="14342" width="8" style="18" customWidth="1"/>
    <col min="14343" max="14343" width="13.42578125" style="18" customWidth="1"/>
    <col min="14344" max="14344" width="17.42578125" style="18" customWidth="1"/>
    <col min="14345" max="14345" width="19.42578125" style="18" customWidth="1"/>
    <col min="14346" max="14346" width="14" style="18" customWidth="1"/>
    <col min="14347" max="14594" width="8.85546875" style="18"/>
    <col min="14595" max="14595" width="7.42578125" style="18" customWidth="1"/>
    <col min="14596" max="14596" width="51.85546875" style="18" customWidth="1"/>
    <col min="14597" max="14598" width="8" style="18" customWidth="1"/>
    <col min="14599" max="14599" width="13.42578125" style="18" customWidth="1"/>
    <col min="14600" max="14600" width="17.42578125" style="18" customWidth="1"/>
    <col min="14601" max="14601" width="19.42578125" style="18" customWidth="1"/>
    <col min="14602" max="14602" width="14" style="18" customWidth="1"/>
    <col min="14603" max="14850" width="8.85546875" style="18"/>
    <col min="14851" max="14851" width="7.42578125" style="18" customWidth="1"/>
    <col min="14852" max="14852" width="51.85546875" style="18" customWidth="1"/>
    <col min="14853" max="14854" width="8" style="18" customWidth="1"/>
    <col min="14855" max="14855" width="13.42578125" style="18" customWidth="1"/>
    <col min="14856" max="14856" width="17.42578125" style="18" customWidth="1"/>
    <col min="14857" max="14857" width="19.42578125" style="18" customWidth="1"/>
    <col min="14858" max="14858" width="14" style="18" customWidth="1"/>
    <col min="14859" max="15106" width="8.85546875" style="18"/>
    <col min="15107" max="15107" width="7.42578125" style="18" customWidth="1"/>
    <col min="15108" max="15108" width="51.85546875" style="18" customWidth="1"/>
    <col min="15109" max="15110" width="8" style="18" customWidth="1"/>
    <col min="15111" max="15111" width="13.42578125" style="18" customWidth="1"/>
    <col min="15112" max="15112" width="17.42578125" style="18" customWidth="1"/>
    <col min="15113" max="15113" width="19.42578125" style="18" customWidth="1"/>
    <col min="15114" max="15114" width="14" style="18" customWidth="1"/>
    <col min="15115" max="15362" width="8.85546875" style="18"/>
    <col min="15363" max="15363" width="7.42578125" style="18" customWidth="1"/>
    <col min="15364" max="15364" width="51.85546875" style="18" customWidth="1"/>
    <col min="15365" max="15366" width="8" style="18" customWidth="1"/>
    <col min="15367" max="15367" width="13.42578125" style="18" customWidth="1"/>
    <col min="15368" max="15368" width="17.42578125" style="18" customWidth="1"/>
    <col min="15369" max="15369" width="19.42578125" style="18" customWidth="1"/>
    <col min="15370" max="15370" width="14" style="18" customWidth="1"/>
    <col min="15371" max="15618" width="8.85546875" style="18"/>
    <col min="15619" max="15619" width="7.42578125" style="18" customWidth="1"/>
    <col min="15620" max="15620" width="51.85546875" style="18" customWidth="1"/>
    <col min="15621" max="15622" width="8" style="18" customWidth="1"/>
    <col min="15623" max="15623" width="13.42578125" style="18" customWidth="1"/>
    <col min="15624" max="15624" width="17.42578125" style="18" customWidth="1"/>
    <col min="15625" max="15625" width="19.42578125" style="18" customWidth="1"/>
    <col min="15626" max="15626" width="14" style="18" customWidth="1"/>
    <col min="15627" max="15874" width="8.85546875" style="18"/>
    <col min="15875" max="15875" width="7.42578125" style="18" customWidth="1"/>
    <col min="15876" max="15876" width="51.85546875" style="18" customWidth="1"/>
    <col min="15877" max="15878" width="8" style="18" customWidth="1"/>
    <col min="15879" max="15879" width="13.42578125" style="18" customWidth="1"/>
    <col min="15880" max="15880" width="17.42578125" style="18" customWidth="1"/>
    <col min="15881" max="15881" width="19.42578125" style="18" customWidth="1"/>
    <col min="15882" max="15882" width="14" style="18" customWidth="1"/>
    <col min="15883" max="16130" width="8.85546875" style="18"/>
    <col min="16131" max="16131" width="7.42578125" style="18" customWidth="1"/>
    <col min="16132" max="16132" width="51.85546875" style="18" customWidth="1"/>
    <col min="16133" max="16134" width="8" style="18" customWidth="1"/>
    <col min="16135" max="16135" width="13.42578125" style="18" customWidth="1"/>
    <col min="16136" max="16136" width="17.42578125" style="18" customWidth="1"/>
    <col min="16137" max="16137" width="19.42578125" style="18" customWidth="1"/>
    <col min="16138" max="16138" width="14" style="18" customWidth="1"/>
    <col min="16139" max="16384" width="8.85546875" style="18"/>
  </cols>
  <sheetData>
    <row r="1" spans="1:11" ht="15.75" x14ac:dyDescent="0.25">
      <c r="A1" s="13"/>
      <c r="B1" s="14"/>
      <c r="C1" s="17"/>
      <c r="D1" s="17" t="s">
        <v>14</v>
      </c>
      <c r="E1" s="17"/>
      <c r="F1" s="17"/>
      <c r="G1" s="91"/>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129</v>
      </c>
      <c r="B4" s="153"/>
      <c r="C4" s="153"/>
      <c r="D4" s="153"/>
      <c r="E4" s="153"/>
      <c r="F4" s="153"/>
      <c r="G4" s="153"/>
      <c r="H4" s="153"/>
      <c r="I4" s="153"/>
      <c r="J4" s="153"/>
      <c r="K4" s="153"/>
    </row>
    <row r="5" spans="1:11" ht="20.25" customHeight="1" x14ac:dyDescent="0.25">
      <c r="A5" s="19"/>
      <c r="B5" s="19"/>
      <c r="C5" s="19"/>
      <c r="D5" s="19"/>
      <c r="E5" s="17"/>
      <c r="F5" s="17"/>
      <c r="G5" s="91"/>
      <c r="H5" s="73"/>
      <c r="I5" s="73"/>
      <c r="J5" s="73"/>
      <c r="K5" s="20"/>
    </row>
    <row r="6" spans="1:11" ht="20.25" customHeight="1" x14ac:dyDescent="0.25">
      <c r="A6" s="19"/>
      <c r="B6" s="19"/>
      <c r="C6" s="19"/>
      <c r="D6" s="19"/>
      <c r="E6" s="17"/>
      <c r="F6" s="17"/>
      <c r="G6" s="91"/>
      <c r="H6" s="73"/>
      <c r="I6" s="73"/>
      <c r="J6" s="73"/>
      <c r="K6" s="20"/>
    </row>
    <row r="7" spans="1:11" ht="20.25" customHeight="1" x14ac:dyDescent="0.25">
      <c r="A7" s="161" t="s">
        <v>9</v>
      </c>
      <c r="B7" s="162" t="s">
        <v>0</v>
      </c>
      <c r="C7" s="166" t="s">
        <v>173</v>
      </c>
      <c r="D7" s="167"/>
      <c r="E7" s="167"/>
      <c r="F7" s="168"/>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23</v>
      </c>
      <c r="C9" s="53"/>
      <c r="D9" s="54"/>
      <c r="E9" s="22"/>
      <c r="F9" s="23"/>
      <c r="G9" s="92"/>
      <c r="H9" s="74"/>
      <c r="I9" s="74"/>
      <c r="J9" s="74"/>
      <c r="K9" s="83"/>
    </row>
    <row r="10" spans="1:11" ht="17.25" customHeight="1" x14ac:dyDescent="0.25">
      <c r="A10" s="24">
        <v>1</v>
      </c>
      <c r="B10" s="55" t="s">
        <v>117</v>
      </c>
      <c r="C10" s="56"/>
      <c r="D10" s="56"/>
      <c r="E10" s="25"/>
      <c r="F10" s="26"/>
      <c r="G10" s="72"/>
      <c r="H10" s="72"/>
      <c r="I10" s="72"/>
      <c r="J10" s="72"/>
      <c r="K10" s="27"/>
    </row>
    <row r="11" spans="1:11" ht="114.75" x14ac:dyDescent="0.25">
      <c r="A11" s="28">
        <v>1.1000000000000001</v>
      </c>
      <c r="B11" s="57" t="s">
        <v>130</v>
      </c>
      <c r="C11" s="56"/>
      <c r="D11" s="56"/>
      <c r="E11" s="25"/>
      <c r="F11" s="26"/>
      <c r="G11" s="72"/>
      <c r="H11" s="72"/>
      <c r="I11" s="72"/>
      <c r="J11" s="72"/>
      <c r="K11" s="27"/>
    </row>
    <row r="12" spans="1:11" x14ac:dyDescent="0.25">
      <c r="A12" s="29">
        <v>1.1000000000000001</v>
      </c>
      <c r="B12" s="58" t="s">
        <v>131</v>
      </c>
      <c r="C12" s="56" t="s">
        <v>24</v>
      </c>
      <c r="D12" s="56">
        <v>110</v>
      </c>
      <c r="E12" s="66">
        <v>2750</v>
      </c>
      <c r="F12" s="67">
        <f>D12*E12</f>
        <v>302500</v>
      </c>
      <c r="G12" s="93">
        <v>110.3</v>
      </c>
      <c r="H12" s="72">
        <v>39.200000000000003</v>
      </c>
      <c r="I12" s="72"/>
      <c r="J12" s="72">
        <f>I12+H12+G12</f>
        <v>149.5</v>
      </c>
      <c r="K12" s="84">
        <f t="shared" ref="K12:K17" si="0">J12*E12</f>
        <v>411125</v>
      </c>
    </row>
    <row r="13" spans="1:11" x14ac:dyDescent="0.25">
      <c r="A13" s="29">
        <v>1.2</v>
      </c>
      <c r="B13" s="58" t="s">
        <v>132</v>
      </c>
      <c r="C13" s="56" t="s">
        <v>24</v>
      </c>
      <c r="D13" s="56">
        <v>20</v>
      </c>
      <c r="E13" s="66">
        <v>3500</v>
      </c>
      <c r="F13" s="67">
        <f t="shared" ref="F13:F17" si="1">D13*E13</f>
        <v>70000</v>
      </c>
      <c r="G13" s="93">
        <v>19.600000000000001</v>
      </c>
      <c r="H13" s="72"/>
      <c r="I13" s="72"/>
      <c r="J13" s="72">
        <f t="shared" ref="J13:J17" si="2">I13+H13+G13</f>
        <v>19.600000000000001</v>
      </c>
      <c r="K13" s="84">
        <f t="shared" si="0"/>
        <v>68600</v>
      </c>
    </row>
    <row r="14" spans="1:11" x14ac:dyDescent="0.25">
      <c r="A14" s="29">
        <f>A13+0.1</f>
        <v>1.3</v>
      </c>
      <c r="B14" s="58" t="s">
        <v>133</v>
      </c>
      <c r="C14" s="56" t="s">
        <v>24</v>
      </c>
      <c r="D14" s="56">
        <v>20</v>
      </c>
      <c r="E14" s="66">
        <v>3990</v>
      </c>
      <c r="F14" s="67">
        <f t="shared" si="1"/>
        <v>79800</v>
      </c>
      <c r="G14" s="93">
        <v>12.5</v>
      </c>
      <c r="H14" s="72">
        <v>3.7</v>
      </c>
      <c r="I14" s="72"/>
      <c r="J14" s="72">
        <f t="shared" si="2"/>
        <v>16.2</v>
      </c>
      <c r="K14" s="84">
        <f t="shared" si="0"/>
        <v>64638</v>
      </c>
    </row>
    <row r="15" spans="1:11" x14ac:dyDescent="0.25">
      <c r="A15" s="29">
        <f>A14+0.1</f>
        <v>1.4000000000000001</v>
      </c>
      <c r="B15" s="58" t="s">
        <v>134</v>
      </c>
      <c r="C15" s="56" t="s">
        <v>24</v>
      </c>
      <c r="D15" s="56">
        <v>30</v>
      </c>
      <c r="E15" s="66">
        <v>5390</v>
      </c>
      <c r="F15" s="67">
        <f t="shared" si="1"/>
        <v>161700</v>
      </c>
      <c r="G15" s="93">
        <v>19</v>
      </c>
      <c r="H15" s="97"/>
      <c r="I15" s="97"/>
      <c r="J15" s="72">
        <f t="shared" si="2"/>
        <v>19</v>
      </c>
      <c r="K15" s="84">
        <f t="shared" si="0"/>
        <v>102410</v>
      </c>
    </row>
    <row r="16" spans="1:11" x14ac:dyDescent="0.25">
      <c r="A16" s="29">
        <f>A15+0.1</f>
        <v>1.5000000000000002</v>
      </c>
      <c r="B16" s="58" t="s">
        <v>135</v>
      </c>
      <c r="C16" s="56" t="s">
        <v>24</v>
      </c>
      <c r="D16" s="56">
        <v>6</v>
      </c>
      <c r="E16" s="66">
        <v>8094</v>
      </c>
      <c r="F16" s="67">
        <f t="shared" si="1"/>
        <v>48564</v>
      </c>
      <c r="G16" s="93">
        <v>14.9</v>
      </c>
      <c r="H16" s="72"/>
      <c r="I16" s="72"/>
      <c r="J16" s="72">
        <f t="shared" si="2"/>
        <v>14.9</v>
      </c>
      <c r="K16" s="84">
        <f t="shared" si="0"/>
        <v>120600.6</v>
      </c>
    </row>
    <row r="17" spans="1:11" x14ac:dyDescent="0.25">
      <c r="A17" s="29">
        <f>A16+0.1</f>
        <v>1.6000000000000003</v>
      </c>
      <c r="B17" s="58" t="s">
        <v>136</v>
      </c>
      <c r="C17" s="56" t="s">
        <v>24</v>
      </c>
      <c r="D17" s="56">
        <v>15</v>
      </c>
      <c r="E17" s="66">
        <v>10400</v>
      </c>
      <c r="F17" s="67">
        <f t="shared" si="1"/>
        <v>156000</v>
      </c>
      <c r="G17" s="93">
        <v>18.3</v>
      </c>
      <c r="H17" s="72"/>
      <c r="I17" s="72"/>
      <c r="J17" s="72">
        <f t="shared" si="2"/>
        <v>18.3</v>
      </c>
      <c r="K17" s="84">
        <f t="shared" si="0"/>
        <v>190320</v>
      </c>
    </row>
    <row r="18" spans="1:11" x14ac:dyDescent="0.25">
      <c r="A18" s="29"/>
      <c r="B18" s="57"/>
      <c r="C18" s="56"/>
      <c r="D18" s="56"/>
      <c r="E18" s="25"/>
      <c r="F18" s="67"/>
      <c r="G18" s="93"/>
      <c r="H18" s="72"/>
      <c r="I18" s="72"/>
      <c r="J18" s="72"/>
      <c r="K18" s="27"/>
    </row>
    <row r="19" spans="1:11" x14ac:dyDescent="0.25">
      <c r="A19" s="30"/>
      <c r="B19" s="15"/>
      <c r="C19" s="56"/>
      <c r="D19" s="56"/>
      <c r="E19" s="33"/>
      <c r="F19" s="26"/>
      <c r="G19" s="72"/>
      <c r="H19" s="72"/>
      <c r="I19" s="72"/>
      <c r="J19" s="72"/>
      <c r="K19" s="27"/>
    </row>
    <row r="20" spans="1:11" ht="17.25" customHeight="1" x14ac:dyDescent="0.25">
      <c r="A20" s="34">
        <v>2</v>
      </c>
      <c r="B20" s="59" t="s">
        <v>118</v>
      </c>
      <c r="C20" s="60"/>
      <c r="D20" s="56"/>
      <c r="E20" s="25"/>
      <c r="F20" s="26"/>
      <c r="G20" s="72"/>
      <c r="H20" s="72"/>
      <c r="I20" s="72"/>
      <c r="J20" s="72"/>
      <c r="K20" s="27"/>
    </row>
    <row r="21" spans="1:11" ht="17.25" customHeight="1" x14ac:dyDescent="0.25">
      <c r="A21" s="30"/>
      <c r="B21" s="62"/>
      <c r="C21" s="56"/>
      <c r="D21" s="56"/>
      <c r="E21" s="25"/>
      <c r="F21" s="26"/>
      <c r="G21" s="72"/>
      <c r="H21" s="72"/>
      <c r="I21" s="72"/>
      <c r="J21" s="72"/>
      <c r="K21" s="84">
        <f>H21*E21</f>
        <v>0</v>
      </c>
    </row>
    <row r="22" spans="1:11" ht="25.5" x14ac:dyDescent="0.25">
      <c r="A22" s="30">
        <f>A20+0.1</f>
        <v>2.1</v>
      </c>
      <c r="B22" s="64" t="s">
        <v>137</v>
      </c>
      <c r="C22" s="56" t="s">
        <v>4</v>
      </c>
      <c r="D22" s="56">
        <v>2</v>
      </c>
      <c r="E22" s="66">
        <v>2800</v>
      </c>
      <c r="F22" s="67">
        <f t="shared" ref="F22" si="3">D22*E22</f>
        <v>5600</v>
      </c>
      <c r="G22" s="93">
        <v>11</v>
      </c>
      <c r="H22" s="72">
        <v>-2</v>
      </c>
      <c r="I22" s="72"/>
      <c r="J22" s="72">
        <f t="shared" ref="J22" si="4">I22+H22+G22</f>
        <v>9</v>
      </c>
      <c r="K22" s="84">
        <f>J22*E22</f>
        <v>25200</v>
      </c>
    </row>
    <row r="23" spans="1:11" ht="18" customHeight="1" x14ac:dyDescent="0.25">
      <c r="A23" s="30"/>
      <c r="B23" s="62"/>
      <c r="C23" s="56"/>
      <c r="D23" s="56"/>
      <c r="E23" s="66"/>
      <c r="F23" s="26"/>
      <c r="G23" s="72"/>
      <c r="H23" s="72"/>
      <c r="I23" s="72"/>
      <c r="J23" s="72"/>
      <c r="K23" s="27"/>
    </row>
    <row r="24" spans="1:11" ht="38.25" x14ac:dyDescent="0.25">
      <c r="A24" s="30">
        <f>A22+0.1</f>
        <v>2.2000000000000002</v>
      </c>
      <c r="B24" s="64" t="s">
        <v>138</v>
      </c>
      <c r="C24" s="56" t="s">
        <v>4</v>
      </c>
      <c r="D24" s="56">
        <v>49</v>
      </c>
      <c r="E24" s="66">
        <v>2200</v>
      </c>
      <c r="F24" s="67">
        <f t="shared" ref="F24" si="5">D24*E24</f>
        <v>107800</v>
      </c>
      <c r="G24" s="93">
        <v>53</v>
      </c>
      <c r="H24" s="72">
        <v>1</v>
      </c>
      <c r="I24" s="72"/>
      <c r="J24" s="72">
        <f t="shared" ref="J24" si="6">I24+H24+G24</f>
        <v>54</v>
      </c>
      <c r="K24" s="84">
        <f>J24*E24</f>
        <v>118800</v>
      </c>
    </row>
    <row r="25" spans="1:11" ht="18" customHeight="1" x14ac:dyDescent="0.25">
      <c r="A25" s="30"/>
      <c r="B25" s="62"/>
      <c r="C25" s="56"/>
      <c r="D25" s="56"/>
      <c r="E25" s="25"/>
      <c r="F25" s="26"/>
      <c r="G25" s="72"/>
      <c r="H25" s="72"/>
      <c r="I25" s="72"/>
      <c r="J25" s="72"/>
      <c r="K25" s="27"/>
    </row>
    <row r="26" spans="1:11" ht="17.25" customHeight="1" x14ac:dyDescent="0.25">
      <c r="A26" s="30"/>
      <c r="B26" s="16"/>
      <c r="C26" s="56"/>
      <c r="D26" s="56"/>
      <c r="E26" s="36"/>
      <c r="F26" s="37"/>
      <c r="G26" s="76"/>
      <c r="H26" s="72"/>
      <c r="I26" s="72"/>
      <c r="J26" s="72"/>
      <c r="K26" s="84">
        <f>H26*E26</f>
        <v>0</v>
      </c>
    </row>
    <row r="27" spans="1:11" ht="18" customHeight="1" x14ac:dyDescent="0.25">
      <c r="A27" s="34">
        <f>A20+1</f>
        <v>3</v>
      </c>
      <c r="B27" s="59" t="s">
        <v>119</v>
      </c>
      <c r="C27" s="60"/>
      <c r="D27" s="56"/>
      <c r="E27" s="25"/>
      <c r="F27" s="26"/>
      <c r="G27" s="72"/>
      <c r="H27" s="72"/>
      <c r="I27" s="72"/>
      <c r="J27" s="72"/>
      <c r="K27" s="27"/>
    </row>
    <row r="28" spans="1:11" ht="18" customHeight="1" x14ac:dyDescent="0.25">
      <c r="A28" s="30"/>
      <c r="B28" s="62"/>
      <c r="C28" s="56"/>
      <c r="D28" s="56"/>
      <c r="E28" s="25"/>
      <c r="F28" s="26"/>
      <c r="G28" s="72"/>
      <c r="H28" s="72"/>
      <c r="I28" s="72"/>
      <c r="J28" s="72"/>
      <c r="K28" s="27"/>
    </row>
    <row r="29" spans="1:11" ht="25.5" x14ac:dyDescent="0.25">
      <c r="A29" s="30">
        <f>A27+0.1</f>
        <v>3.1</v>
      </c>
      <c r="B29" s="64" t="s">
        <v>139</v>
      </c>
      <c r="C29" s="56" t="s">
        <v>4</v>
      </c>
      <c r="D29" s="56">
        <v>2</v>
      </c>
      <c r="E29" s="66">
        <v>17000</v>
      </c>
      <c r="F29" s="67">
        <f t="shared" ref="F29" si="7">D29*E29</f>
        <v>34000</v>
      </c>
      <c r="G29" s="93"/>
      <c r="H29" s="72"/>
      <c r="I29" s="72">
        <v>2</v>
      </c>
      <c r="J29" s="72">
        <f t="shared" ref="J29" si="8">I29+H29+G29</f>
        <v>2</v>
      </c>
      <c r="K29" s="84">
        <f>J29*E29</f>
        <v>34000</v>
      </c>
    </row>
    <row r="30" spans="1:11" ht="18" customHeight="1" x14ac:dyDescent="0.25">
      <c r="A30" s="30"/>
      <c r="B30" s="62"/>
      <c r="C30" s="56"/>
      <c r="D30" s="56"/>
      <c r="E30" s="66"/>
      <c r="F30" s="26"/>
      <c r="G30" s="72"/>
      <c r="H30" s="72"/>
      <c r="I30" s="72"/>
      <c r="J30" s="72"/>
      <c r="K30" s="27"/>
    </row>
    <row r="31" spans="1:11" ht="25.5" x14ac:dyDescent="0.25">
      <c r="A31" s="30">
        <f>A29+0.1</f>
        <v>3.2</v>
      </c>
      <c r="B31" s="64" t="s">
        <v>140</v>
      </c>
      <c r="C31" s="56" t="s">
        <v>4</v>
      </c>
      <c r="D31" s="56">
        <v>2</v>
      </c>
      <c r="E31" s="66">
        <v>9900</v>
      </c>
      <c r="F31" s="67">
        <f t="shared" ref="F31" si="9">D31*E31</f>
        <v>19800</v>
      </c>
      <c r="G31" s="93"/>
      <c r="H31" s="72"/>
      <c r="I31" s="72">
        <v>2</v>
      </c>
      <c r="J31" s="72">
        <f t="shared" ref="J31" si="10">I31+H31+G31</f>
        <v>2</v>
      </c>
      <c r="K31" s="84">
        <f>J31*E31</f>
        <v>19800</v>
      </c>
    </row>
    <row r="32" spans="1:11" ht="18" customHeight="1" x14ac:dyDescent="0.25">
      <c r="A32" s="30"/>
      <c r="B32" s="62"/>
      <c r="C32" s="56"/>
      <c r="D32" s="56"/>
      <c r="E32" s="25"/>
      <c r="F32" s="26"/>
      <c r="G32" s="72"/>
      <c r="H32" s="72"/>
      <c r="I32" s="72"/>
      <c r="J32" s="72"/>
      <c r="K32" s="27"/>
    </row>
    <row r="33" spans="1:11" ht="18" customHeight="1" x14ac:dyDescent="0.25">
      <c r="A33" s="30"/>
      <c r="B33" s="16"/>
      <c r="C33" s="56"/>
      <c r="D33" s="56"/>
      <c r="E33" s="36"/>
      <c r="F33" s="37"/>
      <c r="G33" s="76"/>
      <c r="H33" s="72"/>
      <c r="I33" s="72"/>
      <c r="J33" s="72"/>
      <c r="K33" s="27"/>
    </row>
    <row r="34" spans="1:11" ht="18" customHeight="1" x14ac:dyDescent="0.25">
      <c r="A34" s="24">
        <f>A27+1</f>
        <v>4</v>
      </c>
      <c r="B34" s="55" t="s">
        <v>120</v>
      </c>
      <c r="C34" s="56"/>
      <c r="D34" s="56"/>
      <c r="E34" s="25"/>
      <c r="F34" s="26"/>
      <c r="G34" s="72"/>
      <c r="H34" s="72"/>
      <c r="I34" s="72"/>
      <c r="J34" s="72"/>
      <c r="K34" s="27"/>
    </row>
    <row r="35" spans="1:11" x14ac:dyDescent="0.25">
      <c r="A35" s="28">
        <f>A34</f>
        <v>4</v>
      </c>
      <c r="B35" s="57" t="s">
        <v>141</v>
      </c>
      <c r="C35" s="56"/>
      <c r="D35" s="56"/>
      <c r="E35" s="25"/>
      <c r="F35" s="26"/>
      <c r="G35" s="72"/>
      <c r="H35" s="72"/>
      <c r="I35" s="72"/>
      <c r="J35" s="72"/>
      <c r="K35" s="27"/>
    </row>
    <row r="36" spans="1:11" x14ac:dyDescent="0.25">
      <c r="A36" s="29">
        <f>A35+0.1</f>
        <v>4.0999999999999996</v>
      </c>
      <c r="B36" s="58" t="s">
        <v>142</v>
      </c>
      <c r="C36" s="56" t="s">
        <v>19</v>
      </c>
      <c r="D36" s="56">
        <v>1</v>
      </c>
      <c r="E36" s="66">
        <v>35000</v>
      </c>
      <c r="F36" s="67">
        <f t="shared" ref="F36" si="11">D36*E36</f>
        <v>35000</v>
      </c>
      <c r="G36" s="93"/>
      <c r="H36" s="72"/>
      <c r="I36" s="72"/>
      <c r="J36" s="72">
        <f t="shared" ref="J36" si="12">I36+H36+G36</f>
        <v>0</v>
      </c>
      <c r="K36" s="84">
        <f>J36*E36</f>
        <v>0</v>
      </c>
    </row>
    <row r="37" spans="1:11" x14ac:dyDescent="0.25">
      <c r="A37" s="29"/>
      <c r="B37" s="57"/>
      <c r="C37" s="56"/>
      <c r="D37" s="56"/>
      <c r="E37" s="25"/>
      <c r="F37" s="26"/>
      <c r="G37" s="72"/>
      <c r="H37" s="72"/>
      <c r="I37" s="72"/>
      <c r="J37" s="72"/>
      <c r="K37" s="84">
        <f>H37*G37</f>
        <v>0</v>
      </c>
    </row>
    <row r="38" spans="1:11" x14ac:dyDescent="0.25">
      <c r="A38" s="30"/>
      <c r="B38" s="15"/>
      <c r="C38" s="56"/>
      <c r="D38" s="56"/>
      <c r="E38" s="33"/>
      <c r="F38" s="26"/>
      <c r="G38" s="72"/>
      <c r="H38" s="72"/>
      <c r="I38" s="72"/>
      <c r="J38" s="72"/>
      <c r="K38" s="84">
        <f>H38*E38</f>
        <v>0</v>
      </c>
    </row>
    <row r="39" spans="1:11" x14ac:dyDescent="0.25">
      <c r="A39" s="24">
        <f>A34+1</f>
        <v>5</v>
      </c>
      <c r="B39" s="55" t="s">
        <v>121</v>
      </c>
      <c r="C39" s="56"/>
      <c r="D39" s="56"/>
      <c r="E39" s="25"/>
      <c r="F39" s="26"/>
      <c r="G39" s="72"/>
      <c r="H39" s="72"/>
      <c r="I39" s="72"/>
      <c r="J39" s="72"/>
      <c r="K39" s="84">
        <f>H39*G39</f>
        <v>0</v>
      </c>
    </row>
    <row r="40" spans="1:11" ht="89.25" x14ac:dyDescent="0.25">
      <c r="A40" s="28">
        <f>A39</f>
        <v>5</v>
      </c>
      <c r="B40" s="57" t="s">
        <v>143</v>
      </c>
      <c r="C40" s="56" t="s">
        <v>20</v>
      </c>
      <c r="D40" s="56">
        <v>1</v>
      </c>
      <c r="E40" s="66">
        <v>75000</v>
      </c>
      <c r="F40" s="67">
        <f t="shared" ref="F40" si="13">D40*E40</f>
        <v>75000</v>
      </c>
      <c r="G40" s="93">
        <v>1</v>
      </c>
      <c r="H40" s="72"/>
      <c r="I40" s="72"/>
      <c r="J40" s="72">
        <f t="shared" ref="J40" si="14">I40+H40+G40</f>
        <v>1</v>
      </c>
      <c r="K40" s="84">
        <f>J40*E40</f>
        <v>75000</v>
      </c>
    </row>
    <row r="41" spans="1:11" x14ac:dyDescent="0.25">
      <c r="A41" s="29"/>
      <c r="B41" s="57"/>
      <c r="C41" s="56"/>
      <c r="D41" s="56"/>
      <c r="E41" s="25"/>
      <c r="F41" s="26"/>
      <c r="G41" s="72"/>
      <c r="H41" s="72"/>
      <c r="I41" s="72"/>
      <c r="J41" s="72"/>
      <c r="K41" s="84">
        <f>H41*E41</f>
        <v>0</v>
      </c>
    </row>
    <row r="42" spans="1:11" x14ac:dyDescent="0.25">
      <c r="A42" s="30"/>
      <c r="B42" s="15"/>
      <c r="C42" s="56"/>
      <c r="D42" s="56"/>
      <c r="E42" s="33"/>
      <c r="F42" s="26"/>
      <c r="G42" s="72"/>
      <c r="H42" s="72"/>
      <c r="I42" s="72"/>
      <c r="J42" s="72"/>
      <c r="K42" s="84">
        <f>H42*G42</f>
        <v>0</v>
      </c>
    </row>
    <row r="43" spans="1:11" x14ac:dyDescent="0.25">
      <c r="A43" s="24">
        <f>A39+1</f>
        <v>6</v>
      </c>
      <c r="B43" s="55" t="s">
        <v>122</v>
      </c>
      <c r="C43" s="56"/>
      <c r="D43" s="56"/>
      <c r="E43" s="25"/>
      <c r="F43" s="26"/>
      <c r="G43" s="72"/>
      <c r="H43" s="72"/>
      <c r="I43" s="72"/>
      <c r="J43" s="72"/>
      <c r="K43" s="84">
        <f>H43*G43</f>
        <v>0</v>
      </c>
    </row>
    <row r="44" spans="1:11" ht="140.25" x14ac:dyDescent="0.25">
      <c r="A44" s="28">
        <f>A43</f>
        <v>6</v>
      </c>
      <c r="B44" s="57" t="s">
        <v>144</v>
      </c>
      <c r="C44" s="56"/>
      <c r="D44" s="56"/>
      <c r="E44" s="25"/>
      <c r="F44" s="26"/>
      <c r="G44" s="72"/>
      <c r="H44" s="72"/>
      <c r="I44" s="72"/>
      <c r="J44" s="72"/>
      <c r="K44" s="84">
        <f>H44*G44</f>
        <v>0</v>
      </c>
    </row>
    <row r="45" spans="1:11" x14ac:dyDescent="0.25">
      <c r="A45" s="29">
        <f>A44+0.1</f>
        <v>6.1</v>
      </c>
      <c r="B45" s="58" t="s">
        <v>145</v>
      </c>
      <c r="C45" s="56" t="s">
        <v>24</v>
      </c>
      <c r="D45" s="56">
        <v>6</v>
      </c>
      <c r="E45" s="66">
        <v>1470</v>
      </c>
      <c r="F45" s="67">
        <f t="shared" ref="F45" si="15">D45*E45</f>
        <v>8820</v>
      </c>
      <c r="G45" s="93"/>
      <c r="H45" s="72"/>
      <c r="I45" s="72"/>
      <c r="J45" s="72">
        <f t="shared" ref="J45" si="16">I45+H45+G45</f>
        <v>0</v>
      </c>
      <c r="K45" s="84">
        <f>J45*E45</f>
        <v>0</v>
      </c>
    </row>
    <row r="46" spans="1:11" x14ac:dyDescent="0.25">
      <c r="A46" s="29"/>
      <c r="B46" s="57"/>
      <c r="C46" s="56"/>
      <c r="D46" s="56"/>
      <c r="E46" s="25"/>
      <c r="F46" s="26"/>
      <c r="G46" s="72"/>
      <c r="H46" s="72"/>
      <c r="I46" s="72"/>
      <c r="J46" s="72"/>
      <c r="K46" s="84">
        <f>H46*G46</f>
        <v>0</v>
      </c>
    </row>
    <row r="47" spans="1:11" x14ac:dyDescent="0.25">
      <c r="A47" s="30"/>
      <c r="B47" s="15"/>
      <c r="C47" s="56"/>
      <c r="D47" s="56"/>
      <c r="E47" s="33"/>
      <c r="F47" s="26"/>
      <c r="G47" s="72"/>
      <c r="H47" s="72"/>
      <c r="I47" s="72"/>
      <c r="J47" s="72"/>
      <c r="K47" s="84">
        <f>H47*G47</f>
        <v>0</v>
      </c>
    </row>
    <row r="48" spans="1:11" ht="25.5" x14ac:dyDescent="0.25">
      <c r="A48" s="24">
        <f>A43+1</f>
        <v>7</v>
      </c>
      <c r="B48" s="55" t="s">
        <v>123</v>
      </c>
      <c r="C48" s="56"/>
      <c r="D48" s="56"/>
      <c r="E48" s="25"/>
      <c r="F48" s="26"/>
      <c r="G48" s="72"/>
      <c r="H48" s="72"/>
      <c r="I48" s="72"/>
      <c r="J48" s="72"/>
      <c r="K48" s="84">
        <f>H48*G48</f>
        <v>0</v>
      </c>
    </row>
    <row r="49" spans="1:11" ht="63.75" x14ac:dyDescent="0.25">
      <c r="A49" s="28">
        <f>A48</f>
        <v>7</v>
      </c>
      <c r="B49" s="57" t="s">
        <v>146</v>
      </c>
      <c r="C49" s="56"/>
      <c r="D49" s="56"/>
      <c r="E49" s="25"/>
      <c r="F49" s="26"/>
      <c r="G49" s="72"/>
      <c r="H49" s="72"/>
      <c r="I49" s="72"/>
      <c r="J49" s="72"/>
      <c r="K49" s="84">
        <f>H49*G49</f>
        <v>0</v>
      </c>
    </row>
    <row r="50" spans="1:11" x14ac:dyDescent="0.25">
      <c r="A50" s="29">
        <f>A49+0.1</f>
        <v>7.1</v>
      </c>
      <c r="B50" s="58" t="s">
        <v>147</v>
      </c>
      <c r="C50" s="56" t="s">
        <v>148</v>
      </c>
      <c r="D50" s="56">
        <v>32</v>
      </c>
      <c r="E50" s="66">
        <v>0</v>
      </c>
      <c r="F50" s="67">
        <f t="shared" ref="F50" si="17">D50*E50</f>
        <v>0</v>
      </c>
      <c r="G50" s="93"/>
      <c r="H50" s="72"/>
      <c r="I50" s="72"/>
      <c r="J50" s="72">
        <f t="shared" ref="J50" si="18">I50+H50+G50</f>
        <v>0</v>
      </c>
      <c r="K50" s="84">
        <f>J50*E50</f>
        <v>0</v>
      </c>
    </row>
    <row r="51" spans="1:11" x14ac:dyDescent="0.25">
      <c r="A51" s="29"/>
      <c r="B51" s="57"/>
      <c r="C51" s="56"/>
      <c r="D51" s="56"/>
      <c r="E51" s="66"/>
      <c r="F51" s="26"/>
      <c r="G51" s="72"/>
      <c r="H51" s="72"/>
      <c r="I51" s="72"/>
      <c r="J51" s="72"/>
      <c r="K51" s="84">
        <f>H51*G51</f>
        <v>0</v>
      </c>
    </row>
    <row r="52" spans="1:11" ht="51" x14ac:dyDescent="0.25">
      <c r="A52" s="29">
        <f>A50+0.1</f>
        <v>7.1999999999999993</v>
      </c>
      <c r="B52" s="58" t="s">
        <v>149</v>
      </c>
      <c r="C52" s="56" t="s">
        <v>19</v>
      </c>
      <c r="D52" s="56">
        <v>1</v>
      </c>
      <c r="E52" s="66">
        <v>0</v>
      </c>
      <c r="F52" s="67">
        <f t="shared" ref="F52" si="19">D52*E52</f>
        <v>0</v>
      </c>
      <c r="G52" s="93"/>
      <c r="H52" s="72"/>
      <c r="I52" s="72"/>
      <c r="J52" s="72">
        <f t="shared" ref="J52" si="20">I52+H52+G52</f>
        <v>0</v>
      </c>
      <c r="K52" s="84">
        <f>J52*E52</f>
        <v>0</v>
      </c>
    </row>
    <row r="53" spans="1:11" x14ac:dyDescent="0.25">
      <c r="A53" s="29"/>
      <c r="B53" s="57"/>
      <c r="C53" s="56"/>
      <c r="D53" s="56"/>
      <c r="E53" s="25"/>
      <c r="F53" s="26"/>
      <c r="G53" s="72"/>
      <c r="H53" s="97"/>
      <c r="I53" s="97"/>
      <c r="J53" s="97"/>
      <c r="K53" s="27"/>
    </row>
    <row r="54" spans="1:11" x14ac:dyDescent="0.25">
      <c r="A54" s="30"/>
      <c r="B54" s="15"/>
      <c r="C54" s="56"/>
      <c r="D54" s="56"/>
      <c r="E54" s="33"/>
      <c r="F54" s="26"/>
      <c r="G54" s="72"/>
      <c r="H54" s="72"/>
      <c r="I54" s="72"/>
      <c r="J54" s="72"/>
      <c r="K54" s="27"/>
    </row>
    <row r="55" spans="1:11" x14ac:dyDescent="0.25">
      <c r="A55" s="34">
        <f>A48+1</f>
        <v>8</v>
      </c>
      <c r="B55" s="59" t="s">
        <v>118</v>
      </c>
      <c r="C55" s="60"/>
      <c r="D55" s="56"/>
      <c r="E55" s="25"/>
      <c r="F55" s="26"/>
      <c r="G55" s="72"/>
      <c r="H55" s="72"/>
      <c r="I55" s="72"/>
      <c r="J55" s="72"/>
      <c r="K55" s="27"/>
    </row>
    <row r="56" spans="1:11" ht="51" x14ac:dyDescent="0.25">
      <c r="A56" s="35">
        <f>A55</f>
        <v>8</v>
      </c>
      <c r="B56" s="61" t="s">
        <v>150</v>
      </c>
      <c r="C56" s="56"/>
      <c r="D56" s="56"/>
      <c r="E56" s="25"/>
      <c r="F56" s="26"/>
      <c r="G56" s="72"/>
      <c r="H56" s="72"/>
      <c r="I56" s="72"/>
      <c r="J56" s="72"/>
      <c r="K56" s="84">
        <f>H56*E56</f>
        <v>0</v>
      </c>
    </row>
    <row r="57" spans="1:11" x14ac:dyDescent="0.25">
      <c r="A57" s="30"/>
      <c r="B57" s="62"/>
      <c r="C57" s="56"/>
      <c r="D57" s="56"/>
      <c r="E57" s="25"/>
      <c r="F57" s="26"/>
      <c r="G57" s="72"/>
      <c r="H57" s="72"/>
      <c r="I57" s="72"/>
      <c r="J57" s="72"/>
      <c r="K57" s="27"/>
    </row>
    <row r="58" spans="1:11" ht="25.5" x14ac:dyDescent="0.25">
      <c r="A58" s="30">
        <f>A56+0.1</f>
        <v>8.1</v>
      </c>
      <c r="B58" s="64" t="s">
        <v>151</v>
      </c>
      <c r="C58" s="56"/>
      <c r="D58" s="56"/>
      <c r="E58" s="25"/>
      <c r="F58" s="26"/>
      <c r="G58" s="72"/>
      <c r="H58" s="97"/>
      <c r="I58" s="97"/>
      <c r="J58" s="97"/>
      <c r="K58" s="27"/>
    </row>
    <row r="59" spans="1:11" x14ac:dyDescent="0.25">
      <c r="A59" s="30" t="s">
        <v>2</v>
      </c>
      <c r="B59" s="64" t="s">
        <v>152</v>
      </c>
      <c r="C59" s="56" t="s">
        <v>19</v>
      </c>
      <c r="D59" s="56">
        <v>1</v>
      </c>
      <c r="E59" s="66">
        <v>0</v>
      </c>
      <c r="F59" s="67">
        <f t="shared" ref="F59" si="21">D59*E59</f>
        <v>0</v>
      </c>
      <c r="G59" s="93"/>
      <c r="H59" s="72"/>
      <c r="I59" s="72"/>
      <c r="J59" s="72">
        <f t="shared" ref="J59" si="22">I59+H59+G59</f>
        <v>0</v>
      </c>
      <c r="K59" s="84">
        <f>J59*E59</f>
        <v>0</v>
      </c>
    </row>
    <row r="60" spans="1:11" x14ac:dyDescent="0.25">
      <c r="A60" s="30"/>
      <c r="B60" s="62"/>
      <c r="C60" s="56"/>
      <c r="D60" s="56"/>
      <c r="E60" s="25"/>
      <c r="F60" s="26"/>
      <c r="G60" s="72"/>
      <c r="H60" s="72"/>
      <c r="I60" s="72"/>
      <c r="J60" s="72"/>
      <c r="K60" s="27"/>
    </row>
    <row r="61" spans="1:11" ht="15.75" x14ac:dyDescent="0.25">
      <c r="A61" s="30"/>
      <c r="B61" s="16"/>
      <c r="C61" s="56"/>
      <c r="D61" s="56"/>
      <c r="E61" s="36"/>
      <c r="F61" s="37"/>
      <c r="G61" s="76"/>
      <c r="H61" s="72"/>
      <c r="I61" s="72"/>
      <c r="J61" s="72"/>
      <c r="K61" s="84">
        <f>H61*G61</f>
        <v>0</v>
      </c>
    </row>
    <row r="62" spans="1:11" x14ac:dyDescent="0.25">
      <c r="A62" s="24">
        <f>A56+1</f>
        <v>9</v>
      </c>
      <c r="B62" s="55" t="s">
        <v>124</v>
      </c>
      <c r="C62" s="56"/>
      <c r="D62" s="56"/>
      <c r="E62" s="25"/>
      <c r="F62" s="26"/>
      <c r="G62" s="72"/>
      <c r="H62" s="72"/>
      <c r="I62" s="72"/>
      <c r="J62" s="72"/>
      <c r="K62" s="27"/>
    </row>
    <row r="63" spans="1:11" ht="89.25" x14ac:dyDescent="0.25">
      <c r="A63" s="28">
        <f>A62</f>
        <v>9</v>
      </c>
      <c r="B63" s="57" t="s">
        <v>153</v>
      </c>
      <c r="C63" s="56"/>
      <c r="D63" s="56"/>
      <c r="E63" s="25"/>
      <c r="F63" s="26"/>
      <c r="G63" s="72"/>
      <c r="H63" s="97"/>
      <c r="I63" s="97"/>
      <c r="J63" s="97"/>
      <c r="K63" s="27"/>
    </row>
    <row r="64" spans="1:11" ht="25.5" x14ac:dyDescent="0.25">
      <c r="A64" s="29">
        <f t="shared" ref="A64:A70" si="23">A63+0.1</f>
        <v>9.1</v>
      </c>
      <c r="B64" s="58" t="s">
        <v>154</v>
      </c>
      <c r="C64" s="56" t="s">
        <v>19</v>
      </c>
      <c r="D64" s="56">
        <v>1</v>
      </c>
      <c r="E64" s="66">
        <v>0</v>
      </c>
      <c r="F64" s="67">
        <f t="shared" ref="F64:F70" si="24">D64*E64</f>
        <v>0</v>
      </c>
      <c r="G64" s="93"/>
      <c r="H64" s="72"/>
      <c r="I64" s="72"/>
      <c r="J64" s="72">
        <f t="shared" ref="J64:J70" si="25">I64+H64+G64</f>
        <v>0</v>
      </c>
      <c r="K64" s="84">
        <f t="shared" ref="K64:K70" si="26">J64*E64</f>
        <v>0</v>
      </c>
    </row>
    <row r="65" spans="1:11" x14ac:dyDescent="0.25">
      <c r="A65" s="29">
        <f t="shared" si="23"/>
        <v>9.1999999999999993</v>
      </c>
      <c r="B65" s="58" t="s">
        <v>155</v>
      </c>
      <c r="C65" s="56" t="s">
        <v>4</v>
      </c>
      <c r="D65" s="56">
        <v>2</v>
      </c>
      <c r="E65" s="66">
        <v>0</v>
      </c>
      <c r="F65" s="67">
        <f t="shared" si="24"/>
        <v>0</v>
      </c>
      <c r="G65" s="93"/>
      <c r="H65" s="72"/>
      <c r="I65" s="72"/>
      <c r="J65" s="72">
        <f t="shared" si="25"/>
        <v>0</v>
      </c>
      <c r="K65" s="84">
        <f t="shared" si="26"/>
        <v>0</v>
      </c>
    </row>
    <row r="66" spans="1:11" x14ac:dyDescent="0.25">
      <c r="A66" s="29">
        <f t="shared" si="23"/>
        <v>9.2999999999999989</v>
      </c>
      <c r="B66" s="58" t="s">
        <v>156</v>
      </c>
      <c r="C66" s="56" t="s">
        <v>4</v>
      </c>
      <c r="D66" s="56">
        <v>2</v>
      </c>
      <c r="E66" s="66">
        <v>0</v>
      </c>
      <c r="F66" s="67">
        <f t="shared" si="24"/>
        <v>0</v>
      </c>
      <c r="G66" s="93"/>
      <c r="H66" s="72"/>
      <c r="I66" s="72"/>
      <c r="J66" s="72">
        <f t="shared" si="25"/>
        <v>0</v>
      </c>
      <c r="K66" s="84">
        <f t="shared" si="26"/>
        <v>0</v>
      </c>
    </row>
    <row r="67" spans="1:11" x14ac:dyDescent="0.25">
      <c r="A67" s="29">
        <f t="shared" si="23"/>
        <v>9.3999999999999986</v>
      </c>
      <c r="B67" s="58" t="s">
        <v>157</v>
      </c>
      <c r="C67" s="56" t="s">
        <v>19</v>
      </c>
      <c r="D67" s="56">
        <v>1</v>
      </c>
      <c r="E67" s="66">
        <v>0</v>
      </c>
      <c r="F67" s="67">
        <f t="shared" si="24"/>
        <v>0</v>
      </c>
      <c r="G67" s="93"/>
      <c r="H67" s="72"/>
      <c r="I67" s="72"/>
      <c r="J67" s="72">
        <f t="shared" si="25"/>
        <v>0</v>
      </c>
      <c r="K67" s="84">
        <f t="shared" si="26"/>
        <v>0</v>
      </c>
    </row>
    <row r="68" spans="1:11" x14ac:dyDescent="0.25">
      <c r="A68" s="29">
        <f t="shared" si="23"/>
        <v>9.4999999999999982</v>
      </c>
      <c r="B68" s="58" t="s">
        <v>158</v>
      </c>
      <c r="C68" s="56" t="s">
        <v>19</v>
      </c>
      <c r="D68" s="56">
        <v>1</v>
      </c>
      <c r="E68" s="66">
        <v>0</v>
      </c>
      <c r="F68" s="67">
        <f t="shared" si="24"/>
        <v>0</v>
      </c>
      <c r="G68" s="93"/>
      <c r="H68" s="72"/>
      <c r="I68" s="72"/>
      <c r="J68" s="72">
        <f t="shared" si="25"/>
        <v>0</v>
      </c>
      <c r="K68" s="84">
        <f t="shared" si="26"/>
        <v>0</v>
      </c>
    </row>
    <row r="69" spans="1:11" x14ac:dyDescent="0.25">
      <c r="A69" s="29">
        <f t="shared" si="23"/>
        <v>9.5999999999999979</v>
      </c>
      <c r="B69" s="58" t="s">
        <v>159</v>
      </c>
      <c r="C69" s="56" t="s">
        <v>19</v>
      </c>
      <c r="D69" s="56">
        <v>1</v>
      </c>
      <c r="E69" s="66">
        <v>0</v>
      </c>
      <c r="F69" s="67">
        <f t="shared" si="24"/>
        <v>0</v>
      </c>
      <c r="G69" s="93"/>
      <c r="H69" s="97"/>
      <c r="I69" s="97"/>
      <c r="J69" s="72">
        <f t="shared" si="25"/>
        <v>0</v>
      </c>
      <c r="K69" s="84">
        <f t="shared" si="26"/>
        <v>0</v>
      </c>
    </row>
    <row r="70" spans="1:11" x14ac:dyDescent="0.25">
      <c r="A70" s="29">
        <f t="shared" si="23"/>
        <v>9.6999999999999975</v>
      </c>
      <c r="B70" s="58" t="s">
        <v>160</v>
      </c>
      <c r="C70" s="56" t="s">
        <v>19</v>
      </c>
      <c r="D70" s="56">
        <v>1</v>
      </c>
      <c r="E70" s="66">
        <v>0</v>
      </c>
      <c r="F70" s="67">
        <f t="shared" si="24"/>
        <v>0</v>
      </c>
      <c r="G70" s="93"/>
      <c r="H70" s="72"/>
      <c r="I70" s="72"/>
      <c r="J70" s="72">
        <f t="shared" si="25"/>
        <v>0</v>
      </c>
      <c r="K70" s="84">
        <f t="shared" si="26"/>
        <v>0</v>
      </c>
    </row>
    <row r="71" spans="1:11" x14ac:dyDescent="0.25">
      <c r="A71" s="29"/>
      <c r="B71" s="57"/>
      <c r="C71" s="56"/>
      <c r="D71" s="56"/>
      <c r="E71" s="25"/>
      <c r="F71" s="26"/>
      <c r="G71" s="72"/>
      <c r="H71" s="72"/>
      <c r="I71" s="72"/>
      <c r="J71" s="72"/>
      <c r="K71" s="27"/>
    </row>
    <row r="72" spans="1:11" x14ac:dyDescent="0.25">
      <c r="A72" s="30"/>
      <c r="B72" s="15"/>
      <c r="C72" s="56"/>
      <c r="D72" s="56"/>
      <c r="E72" s="31" t="s">
        <v>22</v>
      </c>
      <c r="F72" s="32">
        <f>SUM(F64:F71)</f>
        <v>0</v>
      </c>
      <c r="G72" s="75"/>
      <c r="H72" s="72"/>
      <c r="I72" s="72"/>
      <c r="J72" s="72"/>
      <c r="K72" s="27"/>
    </row>
    <row r="73" spans="1:11" x14ac:dyDescent="0.25">
      <c r="A73" s="30"/>
      <c r="B73" s="15"/>
      <c r="C73" s="56"/>
      <c r="D73" s="56"/>
      <c r="E73" s="33"/>
      <c r="F73" s="26"/>
      <c r="G73" s="72"/>
      <c r="H73" s="72"/>
      <c r="I73" s="72"/>
      <c r="J73" s="72"/>
      <c r="K73" s="84">
        <f>H73*G73</f>
        <v>0</v>
      </c>
    </row>
    <row r="74" spans="1:11" x14ac:dyDescent="0.25">
      <c r="A74" s="24">
        <f>A62+1</f>
        <v>10</v>
      </c>
      <c r="B74" s="55" t="s">
        <v>125</v>
      </c>
      <c r="C74" s="56"/>
      <c r="D74" s="56"/>
      <c r="E74" s="25"/>
      <c r="F74" s="26"/>
      <c r="G74" s="72"/>
      <c r="H74" s="72"/>
      <c r="I74" s="72"/>
      <c r="J74" s="72"/>
      <c r="K74" s="84">
        <f>H74*G74</f>
        <v>0</v>
      </c>
    </row>
    <row r="75" spans="1:11" ht="51" x14ac:dyDescent="0.25">
      <c r="A75" s="28">
        <f>A74</f>
        <v>10</v>
      </c>
      <c r="B75" s="57" t="s">
        <v>161</v>
      </c>
      <c r="C75" s="56"/>
      <c r="D75" s="56"/>
      <c r="E75" s="25"/>
      <c r="F75" s="26"/>
      <c r="G75" s="72"/>
      <c r="H75" s="72"/>
      <c r="I75" s="72"/>
      <c r="J75" s="72"/>
      <c r="K75" s="84">
        <f>H75*G75</f>
        <v>0</v>
      </c>
    </row>
    <row r="76" spans="1:11" ht="25.5" x14ac:dyDescent="0.25">
      <c r="A76" s="29">
        <f>A75+0.1</f>
        <v>10.1</v>
      </c>
      <c r="B76" s="58" t="s">
        <v>162</v>
      </c>
      <c r="C76" s="56" t="s">
        <v>19</v>
      </c>
      <c r="D76" s="56">
        <v>1</v>
      </c>
      <c r="E76" s="66">
        <v>0</v>
      </c>
      <c r="F76" s="67">
        <f t="shared" ref="F76:F79" si="27">D76*E76</f>
        <v>0</v>
      </c>
      <c r="G76" s="93"/>
      <c r="H76" s="72"/>
      <c r="I76" s="72"/>
      <c r="J76" s="72">
        <f t="shared" ref="J76:J79" si="28">I76+H76+G76</f>
        <v>0</v>
      </c>
      <c r="K76" s="84">
        <f t="shared" ref="K76:K79" si="29">J76*E76</f>
        <v>0</v>
      </c>
    </row>
    <row r="77" spans="1:11" ht="25.5" x14ac:dyDescent="0.25">
      <c r="A77" s="29">
        <f>A76+0.1</f>
        <v>10.199999999999999</v>
      </c>
      <c r="B77" s="58" t="s">
        <v>163</v>
      </c>
      <c r="C77" s="56" t="s">
        <v>19</v>
      </c>
      <c r="D77" s="56">
        <v>1</v>
      </c>
      <c r="E77" s="66">
        <v>0</v>
      </c>
      <c r="F77" s="67">
        <f t="shared" si="27"/>
        <v>0</v>
      </c>
      <c r="G77" s="93"/>
      <c r="H77" s="72"/>
      <c r="I77" s="72"/>
      <c r="J77" s="72">
        <f t="shared" si="28"/>
        <v>0</v>
      </c>
      <c r="K77" s="84">
        <f t="shared" si="29"/>
        <v>0</v>
      </c>
    </row>
    <row r="78" spans="1:11" ht="38.25" x14ac:dyDescent="0.25">
      <c r="A78" s="29">
        <f>A77+0.1</f>
        <v>10.299999999999999</v>
      </c>
      <c r="B78" s="58" t="s">
        <v>164</v>
      </c>
      <c r="C78" s="56" t="s">
        <v>19</v>
      </c>
      <c r="D78" s="56">
        <v>1</v>
      </c>
      <c r="E78" s="66">
        <v>0</v>
      </c>
      <c r="F78" s="67">
        <f t="shared" si="27"/>
        <v>0</v>
      </c>
      <c r="G78" s="93"/>
      <c r="H78" s="72"/>
      <c r="I78" s="72"/>
      <c r="J78" s="72">
        <f t="shared" si="28"/>
        <v>0</v>
      </c>
      <c r="K78" s="84">
        <f t="shared" si="29"/>
        <v>0</v>
      </c>
    </row>
    <row r="79" spans="1:11" ht="25.5" x14ac:dyDescent="0.25">
      <c r="A79" s="29">
        <f>A78+0.1</f>
        <v>10.399999999999999</v>
      </c>
      <c r="B79" s="58" t="s">
        <v>165</v>
      </c>
      <c r="C79" s="56" t="s">
        <v>19</v>
      </c>
      <c r="D79" s="56">
        <v>1</v>
      </c>
      <c r="E79" s="66">
        <v>0</v>
      </c>
      <c r="F79" s="67">
        <f t="shared" si="27"/>
        <v>0</v>
      </c>
      <c r="G79" s="93"/>
      <c r="H79" s="72"/>
      <c r="I79" s="72"/>
      <c r="J79" s="72">
        <f t="shared" si="28"/>
        <v>0</v>
      </c>
      <c r="K79" s="84">
        <f t="shared" si="29"/>
        <v>0</v>
      </c>
    </row>
    <row r="80" spans="1:11" x14ac:dyDescent="0.25">
      <c r="A80" s="29"/>
      <c r="B80" s="57"/>
      <c r="C80" s="56"/>
      <c r="D80" s="56"/>
      <c r="E80" s="25"/>
      <c r="F80" s="26"/>
      <c r="G80" s="72"/>
      <c r="H80" s="72"/>
      <c r="I80" s="72"/>
      <c r="J80" s="72"/>
      <c r="K80" s="84">
        <f>H80*G80</f>
        <v>0</v>
      </c>
    </row>
    <row r="81" spans="1:11" x14ac:dyDescent="0.25">
      <c r="A81" s="30"/>
      <c r="B81" s="15"/>
      <c r="C81" s="56"/>
      <c r="D81" s="56"/>
      <c r="E81" s="33"/>
      <c r="F81" s="26"/>
      <c r="G81" s="72"/>
      <c r="H81" s="72"/>
      <c r="I81" s="72"/>
      <c r="J81" s="72"/>
      <c r="K81" s="84">
        <f>H81*G81</f>
        <v>0</v>
      </c>
    </row>
    <row r="82" spans="1:11" x14ac:dyDescent="0.25">
      <c r="A82" s="24">
        <f>A74:B74+1</f>
        <v>11</v>
      </c>
      <c r="B82" s="55" t="s">
        <v>126</v>
      </c>
      <c r="C82" s="56"/>
      <c r="D82" s="56"/>
      <c r="E82" s="25"/>
      <c r="F82" s="26"/>
      <c r="G82" s="72"/>
      <c r="H82" s="72"/>
      <c r="I82" s="72"/>
      <c r="J82" s="72"/>
      <c r="K82" s="84">
        <f>H82*G82</f>
        <v>0</v>
      </c>
    </row>
    <row r="83" spans="1:11" s="86" customFormat="1" ht="102" x14ac:dyDescent="0.25">
      <c r="A83" s="95">
        <f>A82</f>
        <v>11</v>
      </c>
      <c r="B83" s="58" t="s">
        <v>166</v>
      </c>
      <c r="C83" s="56" t="s">
        <v>20</v>
      </c>
      <c r="D83" s="56">
        <v>1</v>
      </c>
      <c r="E83" s="66">
        <v>0</v>
      </c>
      <c r="F83" s="67">
        <f t="shared" ref="F83" si="30">D83*E83</f>
        <v>0</v>
      </c>
      <c r="G83" s="93"/>
      <c r="H83" s="72"/>
      <c r="I83" s="72"/>
      <c r="J83" s="72">
        <f t="shared" ref="J83" si="31">I83+H83+G83</f>
        <v>0</v>
      </c>
      <c r="K83" s="84">
        <f t="shared" ref="K83" si="32">J83*E83</f>
        <v>0</v>
      </c>
    </row>
    <row r="84" spans="1:11" x14ac:dyDescent="0.25">
      <c r="A84" s="29"/>
      <c r="B84" s="57"/>
      <c r="C84" s="56"/>
      <c r="D84" s="56"/>
      <c r="E84" s="25"/>
      <c r="F84" s="26"/>
      <c r="G84" s="72"/>
      <c r="H84" s="72"/>
      <c r="I84" s="72"/>
      <c r="J84" s="72"/>
      <c r="K84" s="27"/>
    </row>
    <row r="85" spans="1:11" x14ac:dyDescent="0.25">
      <c r="A85" s="30"/>
      <c r="B85" s="15"/>
      <c r="C85" s="56"/>
      <c r="D85" s="56"/>
      <c r="E85" s="33"/>
      <c r="F85" s="26"/>
      <c r="G85" s="72"/>
      <c r="H85" s="72"/>
      <c r="I85" s="72"/>
      <c r="J85" s="72"/>
      <c r="K85" s="68"/>
    </row>
    <row r="86" spans="1:11" x14ac:dyDescent="0.25">
      <c r="A86" s="24">
        <f>A82+1</f>
        <v>12</v>
      </c>
      <c r="B86" s="55" t="s">
        <v>114</v>
      </c>
      <c r="C86" s="56"/>
      <c r="D86" s="56"/>
      <c r="E86" s="25"/>
      <c r="F86" s="26"/>
      <c r="G86" s="72"/>
      <c r="H86" s="72"/>
      <c r="I86" s="72"/>
      <c r="J86" s="72"/>
      <c r="K86" s="27"/>
    </row>
    <row r="87" spans="1:11" s="86" customFormat="1" ht="89.25" x14ac:dyDescent="0.25">
      <c r="A87" s="95">
        <f>A86</f>
        <v>12</v>
      </c>
      <c r="B87" s="58" t="s">
        <v>167</v>
      </c>
      <c r="C87" s="56" t="s">
        <v>20</v>
      </c>
      <c r="D87" s="56">
        <v>1</v>
      </c>
      <c r="E87" s="66">
        <v>25000</v>
      </c>
      <c r="F87" s="67">
        <f t="shared" ref="F87" si="33">D87*E87</f>
        <v>25000</v>
      </c>
      <c r="G87" s="93">
        <v>1</v>
      </c>
      <c r="H87" s="72"/>
      <c r="I87" s="72"/>
      <c r="J87" s="72">
        <f t="shared" ref="J87" si="34">I87+H87+G87</f>
        <v>1</v>
      </c>
      <c r="K87" s="84">
        <f t="shared" ref="K87" si="35">J87*E87</f>
        <v>25000</v>
      </c>
    </row>
    <row r="88" spans="1:11" x14ac:dyDescent="0.25">
      <c r="A88" s="29"/>
      <c r="B88" s="57"/>
      <c r="C88" s="56"/>
      <c r="D88" s="56"/>
      <c r="E88" s="25"/>
      <c r="F88" s="26"/>
      <c r="G88" s="72"/>
      <c r="H88" s="72"/>
      <c r="I88" s="72"/>
      <c r="J88" s="72"/>
      <c r="K88" s="84">
        <f>H88*G88</f>
        <v>0</v>
      </c>
    </row>
    <row r="89" spans="1:11" x14ac:dyDescent="0.25">
      <c r="A89" s="30"/>
      <c r="B89" s="15"/>
      <c r="C89" s="56"/>
      <c r="D89" s="56"/>
      <c r="E89" s="33"/>
      <c r="F89" s="26"/>
      <c r="G89" s="72"/>
      <c r="H89" s="72"/>
      <c r="I89" s="72"/>
      <c r="J89" s="72"/>
      <c r="K89" s="27"/>
    </row>
    <row r="90" spans="1:11" x14ac:dyDescent="0.25">
      <c r="A90" s="24">
        <f>A86+1</f>
        <v>13</v>
      </c>
      <c r="B90" s="55" t="s">
        <v>110</v>
      </c>
      <c r="C90" s="56"/>
      <c r="D90" s="56"/>
      <c r="E90" s="25"/>
      <c r="F90" s="26"/>
      <c r="G90" s="72"/>
      <c r="H90" s="97"/>
      <c r="I90" s="97"/>
      <c r="J90" s="97"/>
      <c r="K90" s="27"/>
    </row>
    <row r="91" spans="1:11" s="86" customFormat="1" ht="38.25" x14ac:dyDescent="0.25">
      <c r="A91" s="95">
        <f>A90</f>
        <v>13</v>
      </c>
      <c r="B91" s="58" t="s">
        <v>168</v>
      </c>
      <c r="C91" s="56" t="s">
        <v>20</v>
      </c>
      <c r="D91" s="56">
        <v>1</v>
      </c>
      <c r="E91" s="66">
        <v>25000</v>
      </c>
      <c r="F91" s="67">
        <f t="shared" ref="F91" si="36">D91*E91</f>
        <v>25000</v>
      </c>
      <c r="G91" s="93">
        <v>1</v>
      </c>
      <c r="H91" s="72"/>
      <c r="I91" s="72"/>
      <c r="J91" s="72">
        <f t="shared" ref="J91" si="37">I91+H91+G91</f>
        <v>1</v>
      </c>
      <c r="K91" s="84">
        <f t="shared" ref="K91" si="38">J91*E91</f>
        <v>25000</v>
      </c>
    </row>
    <row r="92" spans="1:11" x14ac:dyDescent="0.25">
      <c r="A92" s="29"/>
      <c r="B92" s="57"/>
      <c r="C92" s="56"/>
      <c r="D92" s="56"/>
      <c r="E92" s="25"/>
      <c r="F92" s="26"/>
      <c r="G92" s="72"/>
      <c r="H92" s="72"/>
      <c r="I92" s="72"/>
      <c r="J92" s="72"/>
      <c r="K92" s="27"/>
    </row>
    <row r="93" spans="1:11" x14ac:dyDescent="0.25">
      <c r="A93" s="30"/>
      <c r="B93" s="15"/>
      <c r="C93" s="56"/>
      <c r="D93" s="56"/>
      <c r="E93" s="33"/>
      <c r="F93" s="26"/>
      <c r="G93" s="72"/>
      <c r="H93" s="72"/>
      <c r="I93" s="72"/>
      <c r="J93" s="72"/>
      <c r="K93" s="27"/>
    </row>
    <row r="94" spans="1:11" x14ac:dyDescent="0.25">
      <c r="A94" s="24">
        <f>A90+1</f>
        <v>14</v>
      </c>
      <c r="B94" s="55" t="s">
        <v>127</v>
      </c>
      <c r="C94" s="56"/>
      <c r="D94" s="56"/>
      <c r="E94" s="25"/>
      <c r="F94" s="26"/>
      <c r="G94" s="72"/>
      <c r="H94" s="97"/>
      <c r="I94" s="97"/>
      <c r="J94" s="97"/>
      <c r="K94" s="27"/>
    </row>
    <row r="95" spans="1:11" s="86" customFormat="1" ht="38.25" x14ac:dyDescent="0.25">
      <c r="A95" s="95">
        <f>A94</f>
        <v>14</v>
      </c>
      <c r="B95" s="58" t="s">
        <v>169</v>
      </c>
      <c r="C95" s="56" t="s">
        <v>20</v>
      </c>
      <c r="D95" s="56">
        <v>1</v>
      </c>
      <c r="E95" s="66">
        <v>25000</v>
      </c>
      <c r="F95" s="67">
        <f t="shared" ref="F95" si="39">D95*E95</f>
        <v>25000</v>
      </c>
      <c r="G95" s="93">
        <v>1</v>
      </c>
      <c r="H95" s="72"/>
      <c r="I95" s="72"/>
      <c r="J95" s="72">
        <f t="shared" ref="J95" si="40">I95+H95+G95</f>
        <v>1</v>
      </c>
      <c r="K95" s="84">
        <f t="shared" ref="K95" si="41">J95*E95</f>
        <v>25000</v>
      </c>
    </row>
    <row r="96" spans="1:11" x14ac:dyDescent="0.25">
      <c r="A96" s="29"/>
      <c r="B96" s="57"/>
      <c r="C96" s="56"/>
      <c r="D96" s="56"/>
      <c r="E96" s="25"/>
      <c r="F96" s="26"/>
      <c r="G96" s="72"/>
      <c r="H96" s="72"/>
      <c r="I96" s="72"/>
      <c r="J96" s="72"/>
      <c r="K96" s="27"/>
    </row>
    <row r="97" spans="1:13" x14ac:dyDescent="0.25">
      <c r="A97" s="30"/>
      <c r="B97" s="15"/>
      <c r="C97" s="56"/>
      <c r="D97" s="56"/>
      <c r="E97" s="33"/>
      <c r="F97" s="26"/>
      <c r="G97" s="72"/>
      <c r="H97" s="72"/>
      <c r="I97" s="72"/>
      <c r="J97" s="72"/>
      <c r="K97" s="27"/>
    </row>
    <row r="98" spans="1:13" x14ac:dyDescent="0.25">
      <c r="A98" s="24">
        <f>A95+1</f>
        <v>15</v>
      </c>
      <c r="B98" s="55" t="s">
        <v>128</v>
      </c>
      <c r="C98" s="56"/>
      <c r="D98" s="56"/>
      <c r="E98" s="25"/>
      <c r="F98" s="26"/>
      <c r="G98" s="72"/>
      <c r="H98" s="97"/>
      <c r="I98" s="97"/>
      <c r="J98" s="97"/>
      <c r="K98" s="27"/>
    </row>
    <row r="99" spans="1:13" s="86" customFormat="1" ht="38.25" x14ac:dyDescent="0.25">
      <c r="A99" s="95">
        <f>A98</f>
        <v>15</v>
      </c>
      <c r="B99" s="58" t="s">
        <v>170</v>
      </c>
      <c r="C99" s="56" t="s">
        <v>20</v>
      </c>
      <c r="D99" s="56">
        <v>1</v>
      </c>
      <c r="E99" s="66">
        <v>150000</v>
      </c>
      <c r="F99" s="67">
        <f t="shared" ref="F99" si="42">D99*E99</f>
        <v>150000</v>
      </c>
      <c r="G99" s="93">
        <v>1</v>
      </c>
      <c r="H99" s="72"/>
      <c r="I99" s="72"/>
      <c r="J99" s="72">
        <f t="shared" ref="J99" si="43">I99+H99+G99</f>
        <v>1</v>
      </c>
      <c r="K99" s="84">
        <f t="shared" ref="K99" si="44">J99*E99</f>
        <v>150000</v>
      </c>
    </row>
    <row r="100" spans="1:13" x14ac:dyDescent="0.25">
      <c r="A100" s="29"/>
      <c r="B100" s="57"/>
      <c r="C100" s="56"/>
      <c r="D100" s="56"/>
      <c r="E100" s="25"/>
      <c r="F100" s="26"/>
      <c r="G100" s="72"/>
      <c r="H100" s="72"/>
      <c r="I100" s="72"/>
      <c r="J100" s="72"/>
      <c r="K100" s="27"/>
    </row>
    <row r="101" spans="1:13" x14ac:dyDescent="0.25">
      <c r="A101" s="30"/>
      <c r="B101" s="15"/>
      <c r="C101" s="56"/>
      <c r="D101" s="56"/>
      <c r="E101" s="33"/>
      <c r="F101" s="26"/>
      <c r="G101" s="72"/>
      <c r="H101" s="72"/>
      <c r="I101" s="72"/>
      <c r="J101" s="72"/>
      <c r="K101" s="27"/>
    </row>
    <row r="102" spans="1:13" ht="15.75" x14ac:dyDescent="0.25">
      <c r="A102" s="99"/>
      <c r="B102" s="163" t="s">
        <v>10</v>
      </c>
      <c r="C102" s="164"/>
      <c r="D102" s="164"/>
      <c r="E102" s="165"/>
      <c r="F102" s="100"/>
      <c r="G102" s="101"/>
      <c r="H102" s="103"/>
      <c r="I102" s="103"/>
      <c r="J102" s="103"/>
      <c r="K102" s="102">
        <f>SUM(K11:K101)</f>
        <v>1455493.6</v>
      </c>
    </row>
    <row r="104" spans="1:13" x14ac:dyDescent="0.25">
      <c r="H104" s="98"/>
      <c r="I104" s="98"/>
      <c r="J104" s="98"/>
      <c r="M104" s="104"/>
    </row>
    <row r="105" spans="1:13" x14ac:dyDescent="0.25">
      <c r="H105" s="98"/>
      <c r="I105" s="98"/>
      <c r="J105" s="98"/>
    </row>
  </sheetData>
  <mergeCells count="8">
    <mergeCell ref="A2:K2"/>
    <mergeCell ref="A3:K3"/>
    <mergeCell ref="A4:K4"/>
    <mergeCell ref="G7:K7"/>
    <mergeCell ref="B102:E102"/>
    <mergeCell ref="C7:F7"/>
    <mergeCell ref="A7:A8"/>
    <mergeCell ref="B7:B8"/>
  </mergeCells>
  <printOptions horizontalCentered="1"/>
  <pageMargins left="0" right="0" top="0.75" bottom="0.75" header="0.3" footer="0.3"/>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vt:lpstr>
      <vt:lpstr>Grand Summary</vt:lpstr>
      <vt:lpstr>HVAC</vt:lpstr>
      <vt:lpstr>Fire</vt:lpstr>
      <vt:lpstr>'Grand Summary'!Print_Area</vt:lpstr>
      <vt:lpstr>sum!Print_Area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2024-05-20T11:57:24Z</cp:lastPrinted>
  <dcterms:created xsi:type="dcterms:W3CDTF">2014-07-22T09:47:14Z</dcterms:created>
  <dcterms:modified xsi:type="dcterms:W3CDTF">2024-05-20T11:58:02Z</dcterms:modified>
</cp:coreProperties>
</file>