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H:\Pioneer\Projects 2022\Visa KHI Fit Out Project DMC Karachi\BOQ\"/>
    </mc:Choice>
  </mc:AlternateContent>
  <xr:revisionPtr revIDLastSave="0" documentId="13_ncr:1_{5AF1AC56-3F0A-4D38-9AEF-2B8F09585040}" xr6:coauthVersionLast="47" xr6:coauthVersionMax="47" xr10:uidLastSave="{00000000-0000-0000-0000-000000000000}"/>
  <bookViews>
    <workbookView xWindow="-120" yWindow="-120" windowWidth="29040" windowHeight="15840" xr2:uid="{00000000-000D-0000-FFFF-FFFF00000000}"/>
  </bookViews>
  <sheets>
    <sheet name="Grand Summary" sheetId="7" r:id="rId1"/>
    <sheet name="HVAC" sheetId="16" r:id="rId2"/>
    <sheet name="Fire" sheetId="17" r:id="rId3"/>
  </sheets>
  <definedNames>
    <definedName name="dlist">#REF!</definedName>
    <definedName name="list">#REF!</definedName>
    <definedName name="_xlnm.Print_Area" localSheetId="0">'Grand Summary'!$A$1:$E$18</definedName>
    <definedName name="_xlnm.Print_Titles" localSheetId="2">Fire!$7:$8</definedName>
    <definedName name="_xlnm.Print_Titles" localSheetId="1">HVAC!$7:$8</definedName>
    <definedName name="TO">#REF!</definedName>
  </definedNames>
  <calcPr calcId="181029"/>
  <fileRecoveryPr autoRecover="0"/>
</workbook>
</file>

<file path=xl/calcChain.xml><?xml version="1.0" encoding="utf-8"?>
<calcChain xmlns="http://schemas.openxmlformats.org/spreadsheetml/2006/main">
  <c r="H116" i="17" l="1"/>
  <c r="H119" i="16"/>
  <c r="H112" i="17"/>
  <c r="H107" i="17"/>
  <c r="H102" i="17"/>
  <c r="H97" i="17"/>
  <c r="H92" i="17"/>
  <c r="H88" i="17"/>
  <c r="H87" i="17"/>
  <c r="H86" i="17"/>
  <c r="H85" i="17"/>
  <c r="H84" i="17"/>
  <c r="H78" i="17"/>
  <c r="H77" i="17"/>
  <c r="H76" i="17"/>
  <c r="H75" i="17"/>
  <c r="H74" i="17"/>
  <c r="H73" i="17"/>
  <c r="H72" i="17"/>
  <c r="H66" i="17"/>
  <c r="H58" i="17"/>
  <c r="H56" i="17"/>
  <c r="H50" i="17"/>
  <c r="H44" i="17"/>
  <c r="H39" i="17"/>
  <c r="H33" i="17"/>
  <c r="H31" i="17"/>
  <c r="H25" i="17"/>
  <c r="H23" i="17"/>
  <c r="H17" i="17"/>
  <c r="H16" i="17"/>
  <c r="H15" i="17"/>
  <c r="H14" i="17"/>
  <c r="H13" i="17"/>
  <c r="H12" i="17"/>
  <c r="H203" i="16"/>
  <c r="H198" i="16"/>
  <c r="H193" i="16"/>
  <c r="H188" i="16"/>
  <c r="H183" i="16"/>
  <c r="H177" i="16"/>
  <c r="H176" i="16"/>
  <c r="H175" i="16"/>
  <c r="H174" i="16"/>
  <c r="H173" i="16"/>
  <c r="H172" i="16"/>
  <c r="H171" i="16"/>
  <c r="H165" i="16"/>
  <c r="H159" i="16"/>
  <c r="H153" i="16"/>
  <c r="H147" i="16"/>
  <c r="H146" i="16"/>
  <c r="H145" i="16"/>
  <c r="H144" i="16"/>
  <c r="H143" i="16"/>
  <c r="H142" i="16"/>
  <c r="H141" i="16"/>
  <c r="H140" i="16"/>
  <c r="H139" i="16"/>
  <c r="H138" i="16"/>
  <c r="H137" i="16"/>
  <c r="H136" i="16"/>
  <c r="H135" i="16"/>
  <c r="H134" i="16"/>
  <c r="H133" i="16"/>
  <c r="H132" i="16"/>
  <c r="H131" i="16"/>
  <c r="H130" i="16"/>
  <c r="H129" i="16"/>
  <c r="H128" i="16"/>
  <c r="H127" i="16"/>
  <c r="H114" i="16"/>
  <c r="H109" i="16"/>
  <c r="H104" i="16"/>
  <c r="H99" i="16"/>
  <c r="H98" i="16"/>
  <c r="H92" i="16"/>
  <c r="H91" i="16"/>
  <c r="H90" i="16"/>
  <c r="H89" i="16"/>
  <c r="H88" i="16"/>
  <c r="H87" i="16"/>
  <c r="H86" i="16"/>
  <c r="H85" i="16"/>
  <c r="H84" i="16"/>
  <c r="H83" i="16"/>
  <c r="H82" i="16"/>
  <c r="H81" i="16"/>
  <c r="H75" i="16"/>
  <c r="H69" i="16"/>
  <c r="H63" i="16"/>
  <c r="H57" i="16"/>
  <c r="H56" i="16"/>
  <c r="H55" i="16"/>
  <c r="H54" i="16"/>
  <c r="H53" i="16"/>
  <c r="H52" i="16"/>
  <c r="H51" i="16"/>
  <c r="H50" i="16"/>
  <c r="H49" i="16"/>
  <c r="H48" i="16"/>
  <c r="H47" i="16"/>
  <c r="H46" i="16"/>
  <c r="H45" i="16"/>
  <c r="H44" i="16"/>
  <c r="H43" i="16"/>
  <c r="H42" i="16"/>
  <c r="H41" i="16"/>
  <c r="H40" i="16"/>
  <c r="H39" i="16"/>
  <c r="H35" i="16"/>
  <c r="H33" i="16"/>
  <c r="H31" i="16"/>
  <c r="H28" i="16"/>
  <c r="H25" i="16"/>
  <c r="H22" i="16"/>
  <c r="H13" i="16"/>
  <c r="H12" i="16"/>
  <c r="G69" i="16"/>
  <c r="F112" i="17"/>
  <c r="F114" i="17" s="1"/>
  <c r="F107" i="17"/>
  <c r="F109" i="17" s="1"/>
  <c r="F102" i="17"/>
  <c r="F104" i="17" s="1"/>
  <c r="F97" i="17"/>
  <c r="F99" i="17" s="1"/>
  <c r="F92" i="17"/>
  <c r="F94" i="17" s="1"/>
  <c r="F87" i="17"/>
  <c r="F86" i="17"/>
  <c r="F85" i="17"/>
  <c r="F84" i="17"/>
  <c r="F78" i="17"/>
  <c r="F77" i="17"/>
  <c r="F76" i="17"/>
  <c r="F75" i="17"/>
  <c r="F74" i="17"/>
  <c r="F73" i="17"/>
  <c r="F72" i="17"/>
  <c r="F66" i="17"/>
  <c r="F68" i="17" s="1"/>
  <c r="F58" i="17"/>
  <c r="F56" i="17"/>
  <c r="F50" i="17"/>
  <c r="F52" i="17" s="1"/>
  <c r="F44" i="17"/>
  <c r="F46" i="17" s="1"/>
  <c r="F41" i="17"/>
  <c r="F39" i="17"/>
  <c r="F33" i="17"/>
  <c r="F31" i="17"/>
  <c r="A29" i="17"/>
  <c r="A37" i="17" s="1"/>
  <c r="F25" i="17"/>
  <c r="F23" i="17"/>
  <c r="F27" i="17" s="1"/>
  <c r="A23" i="17"/>
  <c r="A25" i="17" s="1"/>
  <c r="F17" i="17"/>
  <c r="F16" i="17"/>
  <c r="F15" i="17"/>
  <c r="A15" i="17"/>
  <c r="A16" i="17" s="1"/>
  <c r="A17" i="17" s="1"/>
  <c r="F14" i="17"/>
  <c r="A14" i="17"/>
  <c r="F13" i="17"/>
  <c r="F12" i="17"/>
  <c r="F203" i="16"/>
  <c r="F205" i="16" s="1"/>
  <c r="F198" i="16"/>
  <c r="F200" i="16" s="1"/>
  <c r="F193" i="16"/>
  <c r="F195" i="16" s="1"/>
  <c r="F188" i="16"/>
  <c r="F190" i="16" s="1"/>
  <c r="F183" i="16"/>
  <c r="F185" i="16" s="1"/>
  <c r="F177" i="16"/>
  <c r="F176" i="16"/>
  <c r="F175" i="16"/>
  <c r="F174" i="16"/>
  <c r="F173" i="16"/>
  <c r="F172" i="16"/>
  <c r="F171" i="16"/>
  <c r="F165" i="16"/>
  <c r="F167" i="16" s="1"/>
  <c r="F159" i="16"/>
  <c r="F161" i="16" s="1"/>
  <c r="F153" i="16"/>
  <c r="F155" i="16" s="1"/>
  <c r="F147" i="16"/>
  <c r="F146" i="16"/>
  <c r="F143" i="16"/>
  <c r="F140" i="16"/>
  <c r="F137" i="16"/>
  <c r="F136" i="16"/>
  <c r="F135" i="16"/>
  <c r="F134" i="16"/>
  <c r="F133" i="16"/>
  <c r="F132" i="16"/>
  <c r="F129" i="16"/>
  <c r="F128" i="16"/>
  <c r="F127" i="16"/>
  <c r="F119" i="16"/>
  <c r="F121" i="16" s="1"/>
  <c r="F114" i="16"/>
  <c r="F116" i="16" s="1"/>
  <c r="F109" i="16"/>
  <c r="F111" i="16" s="1"/>
  <c r="F104" i="16"/>
  <c r="F106" i="16" s="1"/>
  <c r="F99" i="16"/>
  <c r="F98" i="16"/>
  <c r="F92" i="16"/>
  <c r="F91" i="16"/>
  <c r="F90" i="16"/>
  <c r="F89" i="16"/>
  <c r="F88" i="16"/>
  <c r="F87" i="16"/>
  <c r="F86" i="16"/>
  <c r="F85" i="16"/>
  <c r="F84" i="16"/>
  <c r="F83" i="16"/>
  <c r="F82" i="16"/>
  <c r="F81" i="16"/>
  <c r="A81" i="16"/>
  <c r="A82" i="16" s="1"/>
  <c r="A83" i="16" s="1"/>
  <c r="A84" i="16" s="1"/>
  <c r="A85" i="16" s="1"/>
  <c r="A86" i="16" s="1"/>
  <c r="A87" i="16" s="1"/>
  <c r="A88" i="16" s="1"/>
  <c r="A89" i="16" s="1"/>
  <c r="A90" i="16" s="1"/>
  <c r="A91" i="16" s="1"/>
  <c r="A92" i="16" s="1"/>
  <c r="F75" i="16"/>
  <c r="F77" i="16" s="1"/>
  <c r="A75" i="16"/>
  <c r="A73" i="16"/>
  <c r="A79" i="16" s="1"/>
  <c r="A96" i="16" s="1"/>
  <c r="F69" i="16"/>
  <c r="F71" i="16" s="1"/>
  <c r="A69" i="16"/>
  <c r="F63" i="16"/>
  <c r="F65" i="16" s="1"/>
  <c r="A63" i="16"/>
  <c r="A61" i="16"/>
  <c r="F57" i="16"/>
  <c r="F55" i="16"/>
  <c r="F53" i="16"/>
  <c r="F51" i="16"/>
  <c r="F48" i="16"/>
  <c r="F45" i="16"/>
  <c r="F42" i="16"/>
  <c r="A41" i="16"/>
  <c r="A44" i="16" s="1"/>
  <c r="A47" i="16" s="1"/>
  <c r="A50" i="16" s="1"/>
  <c r="A53" i="16" s="1"/>
  <c r="A55" i="16" s="1"/>
  <c r="A57" i="16" s="1"/>
  <c r="F39" i="16"/>
  <c r="F35" i="16"/>
  <c r="F33" i="16"/>
  <c r="F31" i="16"/>
  <c r="F28" i="16"/>
  <c r="F25" i="16"/>
  <c r="A24" i="16"/>
  <c r="A27" i="16" s="1"/>
  <c r="A30" i="16" s="1"/>
  <c r="A33" i="16" s="1"/>
  <c r="A35" i="16" s="1"/>
  <c r="F22" i="16"/>
  <c r="F13" i="16"/>
  <c r="F12" i="16"/>
  <c r="H207" i="16" l="1"/>
  <c r="E11" i="7" s="1"/>
  <c r="E13" i="7"/>
  <c r="F80" i="17"/>
  <c r="F60" i="17"/>
  <c r="F35" i="17"/>
  <c r="F89" i="17"/>
  <c r="F19" i="17"/>
  <c r="A43" i="17"/>
  <c r="A38" i="17"/>
  <c r="A39" i="17" s="1"/>
  <c r="A31" i="17"/>
  <c r="A33" i="17" s="1"/>
  <c r="F15" i="16"/>
  <c r="F101" i="16"/>
  <c r="F94" i="16"/>
  <c r="F149" i="16"/>
  <c r="F59" i="16"/>
  <c r="F179" i="16"/>
  <c r="A97" i="16"/>
  <c r="A98" i="16" s="1"/>
  <c r="A99" i="16" s="1"/>
  <c r="A103" i="16"/>
  <c r="A48" i="17" l="1"/>
  <c r="A44" i="17"/>
  <c r="A104" i="16"/>
  <c r="A108" i="16"/>
  <c r="A54" i="17" l="1"/>
  <c r="A49" i="17"/>
  <c r="A50" i="17" s="1"/>
  <c r="A109" i="16"/>
  <c r="A113" i="16"/>
  <c r="A62" i="17" l="1"/>
  <c r="A63" i="17" s="1"/>
  <c r="A55" i="17"/>
  <c r="A56" i="17" s="1"/>
  <c r="A58" i="17" s="1"/>
  <c r="A114" i="16"/>
  <c r="A118" i="16"/>
  <c r="E15" i="7"/>
  <c r="A70" i="17" l="1"/>
  <c r="A65" i="17"/>
  <c r="A119" i="16"/>
  <c r="A123" i="16"/>
  <c r="A82" i="17" l="1"/>
  <c r="A71" i="17"/>
  <c r="A72" i="17" s="1"/>
  <c r="A73" i="17" s="1"/>
  <c r="A74" i="17" s="1"/>
  <c r="A75" i="17" s="1"/>
  <c r="A76" i="17" s="1"/>
  <c r="A77" i="17" s="1"/>
  <c r="A78" i="17" s="1"/>
  <c r="A151" i="16"/>
  <c r="A124" i="16"/>
  <c r="A126" i="16" s="1"/>
  <c r="A131" i="16" s="1"/>
  <c r="A139" i="16" s="1"/>
  <c r="A142" i="16" s="1"/>
  <c r="A145" i="16" s="1"/>
  <c r="A83" i="17" l="1"/>
  <c r="A84" i="17" s="1"/>
  <c r="A85" i="17" s="1"/>
  <c r="A86" i="17" s="1"/>
  <c r="A87" i="17" s="1"/>
  <c r="A91" i="17"/>
  <c r="A157" i="16"/>
  <c r="A152" i="16"/>
  <c r="A153" i="16" s="1"/>
  <c r="A96" i="17" l="1"/>
  <c r="A92" i="17"/>
  <c r="A163" i="16"/>
  <c r="A158" i="16"/>
  <c r="A159" i="16" s="1"/>
  <c r="A101" i="17" l="1"/>
  <c r="A97" i="17"/>
  <c r="A169" i="16"/>
  <c r="A164" i="16"/>
  <c r="A165" i="16" s="1"/>
  <c r="A102" i="17" l="1"/>
  <c r="A106" i="17"/>
  <c r="A107" i="17" s="1"/>
  <c r="A111" i="17" s="1"/>
  <c r="A112" i="17" s="1"/>
  <c r="A181" i="16"/>
  <c r="A170" i="16"/>
  <c r="A171" i="16" s="1"/>
  <c r="A172" i="16" s="1"/>
  <c r="A173" i="16" s="1"/>
  <c r="A174" i="16" s="1"/>
  <c r="A175" i="16" s="1"/>
  <c r="A176" i="16" s="1"/>
  <c r="A177" i="16" s="1"/>
  <c r="A187" i="16" l="1"/>
  <c r="A182" i="16"/>
  <c r="A183" i="16" s="1"/>
  <c r="A192" i="16" l="1"/>
  <c r="A188" i="16"/>
  <c r="A197" i="16" l="1"/>
  <c r="A193" i="16"/>
  <c r="A202" i="16" l="1"/>
  <c r="A203" i="16" s="1"/>
  <c r="A198" i="16"/>
</calcChain>
</file>

<file path=xl/sharedStrings.xml><?xml version="1.0" encoding="utf-8"?>
<sst xmlns="http://schemas.openxmlformats.org/spreadsheetml/2006/main" count="369" uniqueCount="200">
  <si>
    <t xml:space="preserve">Description </t>
  </si>
  <si>
    <t xml:space="preserve">Unit </t>
  </si>
  <si>
    <t>a</t>
  </si>
  <si>
    <t>b</t>
  </si>
  <si>
    <t>Nos.</t>
  </si>
  <si>
    <t>Rs.</t>
  </si>
  <si>
    <t>SR.NO.</t>
  </si>
  <si>
    <t>DESCRIPTION</t>
  </si>
  <si>
    <t>AMOUNT
 PAK Rs.</t>
  </si>
  <si>
    <t>Sr. No.</t>
  </si>
  <si>
    <t xml:space="preserve">Grand Total Amount Rs. </t>
  </si>
  <si>
    <t>Sqm</t>
  </si>
  <si>
    <t xml:space="preserve"> Qty</t>
  </si>
  <si>
    <t>Amount 
Rs.</t>
  </si>
  <si>
    <t xml:space="preserve"> </t>
  </si>
  <si>
    <t>c</t>
  </si>
  <si>
    <t>VISA FIT OUT PROJECT</t>
  </si>
  <si>
    <t>10th FLOOR UNIT # 4, DOLMEN SKY TOWER - A, CLIFTON KARACHI.</t>
  </si>
  <si>
    <t>Rate</t>
  </si>
  <si>
    <t>No.</t>
  </si>
  <si>
    <t>Job.</t>
  </si>
  <si>
    <t>Total -02</t>
  </si>
  <si>
    <t>Total -03</t>
  </si>
  <si>
    <t>Total - 07</t>
  </si>
  <si>
    <t>Total - 08</t>
  </si>
  <si>
    <t>Total - 01</t>
  </si>
  <si>
    <t>ACMV WORKS</t>
  </si>
  <si>
    <t>Total - 09</t>
  </si>
  <si>
    <t>Total - 10</t>
  </si>
  <si>
    <t>FSS WORKS</t>
  </si>
  <si>
    <t>Rm.</t>
  </si>
  <si>
    <t>VALVES &amp; ACCESSORIES</t>
  </si>
  <si>
    <t>VFD FOR EXISTING AHUs</t>
  </si>
  <si>
    <t>AIR DEVICES</t>
  </si>
  <si>
    <t>SAFETY ITEMS</t>
  </si>
  <si>
    <t>ACMV WORKS - BILL OF QUANTITIES/ENGINEER'S ESTIMATE</t>
  </si>
  <si>
    <t>AC UNITS:</t>
  </si>
  <si>
    <t>Supply, installation, testing and commissioning of of ducted type fan coil unit &amp; water cooled package unit complete in all respects, ready to operate including supply and installation of all accessories, lindaptor supports, hanger steel base, vibration isolators, including interconnecting power &amp; control wiring (terminal connection) with inlet &amp; outlet water pipe connections, drain connection, flexible rubber duct connection / connector etc. complete in all respects ready to operate as per schedule, specification, drawings and as per instruction of consultant.</t>
  </si>
  <si>
    <t>DFCU-01</t>
  </si>
  <si>
    <t>WCPU-01</t>
  </si>
  <si>
    <t>Supply &amp; installation of valves &amp; accessories for DFCU &amp; WCPU with supports, hangers, flanges, gas kits, nut &amp; bolts where it required, etc. complete in all respects as per specifications, drawings and as per instructions of consultant.</t>
  </si>
  <si>
    <t>For DFCU:</t>
  </si>
  <si>
    <t>Ball  Valve</t>
  </si>
  <si>
    <t xml:space="preserve">25mm dia </t>
  </si>
  <si>
    <t>Strainers</t>
  </si>
  <si>
    <t>Balancing Valve (with self sealing measuring nipples)</t>
  </si>
  <si>
    <t>2-Way Motorized Valve with Actuator (0-100% modulating)</t>
  </si>
  <si>
    <t xml:space="preserve">Digital Decorative Thermostat Controller (BMS Interfacable) with Duct Mounted Sensor </t>
  </si>
  <si>
    <t>Control wiring from controller to sensors, motorized valve and Power wiring up to 5 meter radius</t>
  </si>
  <si>
    <t>For WCPU:</t>
  </si>
  <si>
    <t>Flexible Pipe Connector</t>
  </si>
  <si>
    <t xml:space="preserve">Flow Switch </t>
  </si>
  <si>
    <t>Supply, installation, testing and commissioning of Variable Frequency Drive (VFD) with controls complete in all respects as per specifications, drawings and as per instructions of consultant.</t>
  </si>
  <si>
    <t>VFD-01 (2.5 kw approx)</t>
  </si>
  <si>
    <t>Total - 03</t>
  </si>
  <si>
    <t>M.S PIPE:</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</si>
  <si>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etc as required to complete in all respects ready to operate as per specification, drawings and as per instruction of consultant.</t>
  </si>
  <si>
    <t>25mm dia</t>
  </si>
  <si>
    <t>Rm</t>
  </si>
  <si>
    <t>Total - 04</t>
  </si>
  <si>
    <t>PIPE INSULATION:</t>
  </si>
  <si>
    <t>Supply &amp; installation of Pre Formed Polystyrene (Thermopore)  insulation (32 kg/m3 density) for chilled water pipes only, bends, tees, unions, sockets, valves and on specials protected with Kraft paper, wrapped with 8oz Canvas cloth than paint with anti fungus paint etc, complete in all respects ready to operate as per specification, drawings and as per instruction of consultant.</t>
  </si>
  <si>
    <t>Total - 05</t>
  </si>
  <si>
    <t>VAV / CAV BOXES:</t>
  </si>
  <si>
    <t>VAV-01</t>
  </si>
  <si>
    <t>VAV-02</t>
  </si>
  <si>
    <t>VAV-03</t>
  </si>
  <si>
    <t>VAV-04</t>
  </si>
  <si>
    <t>VAV-05</t>
  </si>
  <si>
    <t>VAV-06</t>
  </si>
  <si>
    <t>CAV-01</t>
  </si>
  <si>
    <t>CAV-02</t>
  </si>
  <si>
    <t>CAV-03</t>
  </si>
  <si>
    <t>CAV-04</t>
  </si>
  <si>
    <t>CAV-05</t>
  </si>
  <si>
    <t>CAV-06</t>
  </si>
  <si>
    <t>Total - 06</t>
  </si>
  <si>
    <t>VENTILATION FANS:</t>
  </si>
  <si>
    <t>Supply &amp; installation of fans with accessories including supply &amp; installation of vibration isolator, electrical / power wiring upto 5 meter + connection, flexible duct connection / connector, lindaptor type support &amp; hangers etc, complete in all respects ready to operate as per specification, drawings and as per instruction of consultant.</t>
  </si>
  <si>
    <t>TAF-01</t>
  </si>
  <si>
    <t>RAF-01</t>
  </si>
  <si>
    <t>G.I DUCT:</t>
  </si>
  <si>
    <t>Supply, fabrication &amp; installation of machine made G.I sheet metal duct different  sections supply, return, fresh &amp; exhaust air including plenums, splitter dampers, guide vanes, flexible duct connector / connection, access door, transformation, plenums chambers, wooden frame, lindaptor type anchors supports &amp; hangers etc, complete in all respects ready to operate as per specification, drawings and as per instruction of consultant.</t>
  </si>
  <si>
    <t>DUCT INSULATION:</t>
  </si>
  <si>
    <t>Supply &amp; installation of adhesive 20mm thick rubber foam (XLPE) insulation with aluminum foil over supply &amp; return duct, complete in all respects ready to operate as per specification, drawings and as per instruction of consultant.</t>
  </si>
  <si>
    <t>S.S CLADDING:</t>
  </si>
  <si>
    <t>Supply, fabrication &amp; installation of 26 SWG gauge SS-304 cladding (non false ceiling area only), complete in all respects ready to operate as per specification, drawings and as per instruction, approval of consultant.</t>
  </si>
  <si>
    <t>SOUND LINER:</t>
  </si>
  <si>
    <t>Supply &amp; installation of acoustical duct sound liner (adhesive 12mm thick) in supply air &amp; return air duct etc, complete in all respects ready to operate as per drawings, specification and as per instruction of consultant.</t>
  </si>
  <si>
    <t>Total - 11</t>
  </si>
  <si>
    <t>Supply &amp; installation of aluminum fabricated, powder coated grills, diffusers and registers etc for supply, return, exhaust &amp; fresh air of different sizes (Grade A) wooden frame, lindaptor supports and other accessories etc, complete in all respects ready to operate as per drawings, specification and as per instruction of consultant.</t>
  </si>
  <si>
    <t>Supply &amp; Return Air Register / Diffuser with Damper</t>
  </si>
  <si>
    <t>150mm x 150mm</t>
  </si>
  <si>
    <t>450mm x 450mm</t>
  </si>
  <si>
    <t>650mm x 250mm</t>
  </si>
  <si>
    <t>S.S Wire Mesh with G.I Frame</t>
  </si>
  <si>
    <t>300mm x 150mm</t>
  </si>
  <si>
    <t>550mm x 150mm</t>
  </si>
  <si>
    <t>550mm x 200mm</t>
  </si>
  <si>
    <t>600mm x 150mm</t>
  </si>
  <si>
    <t>700mm x 200mm</t>
  </si>
  <si>
    <t>900mm x 350mm</t>
  </si>
  <si>
    <t>Supply &amp; Return Air Linear Slots 6,000 Series</t>
  </si>
  <si>
    <t>2 Slots of 20mm</t>
  </si>
  <si>
    <t>Supply &amp; Return Air Linear Bar Grill 4,000 Series</t>
  </si>
  <si>
    <t>65mm width</t>
  </si>
  <si>
    <t>Exhasut Air Disc Valve</t>
  </si>
  <si>
    <t>150mm dia</t>
  </si>
  <si>
    <t>200mm dia</t>
  </si>
  <si>
    <t>Total -12</t>
  </si>
  <si>
    <t>FLEXIBLE DUCT:</t>
  </si>
  <si>
    <t>Supply &amp; installation of flexible duct including hangers, jubilee clamp complete in all respects as per specification, drawings &amp; as per instruction of consultant.</t>
  </si>
  <si>
    <t>Total - 13</t>
  </si>
  <si>
    <t>BUTTERFLY DAMPER:</t>
  </si>
  <si>
    <t>Supply &amp; installation of butterfly damper for above flexible duct with gas kits, nut bolts, complete in all respects, ready to operate as per specification, drawings &amp; as per instruction of consultant.</t>
  </si>
  <si>
    <t>Total - 14</t>
  </si>
  <si>
    <t>BACK DRAFT DAMPER:</t>
  </si>
  <si>
    <t>Supply and installation of Back Draft Damper framing in 16 SWG G.I sheet &amp; auto gravity shutter in 26 SWG sheet, with gas kits, nut botls etc, complete in all respects ready to operate as per specification, drawings &amp; as per instruction of Consultant.</t>
  </si>
  <si>
    <t>450mm x 250mm</t>
  </si>
  <si>
    <t>Total - 15</t>
  </si>
  <si>
    <t>VOLUME CONTROL DAMPER:</t>
  </si>
  <si>
    <t>Supply &amp; installation of Volume Control Damper in 16 SWG G.I sheet metal with gas kits, nut bolts, etc, complete in all respects ready to operate as per specification, drawings &amp; as per instruction of Consultant.</t>
  </si>
  <si>
    <t>550mm x 100mm</t>
  </si>
  <si>
    <t>Total - 16</t>
  </si>
  <si>
    <t>DRAIN PIPE:</t>
  </si>
  <si>
    <t>Supply &amp; installation of uPVC make class D SCH-40 pipe with 10mm thick expanded rubber foam insulation, PVC tape wrapping for condensate drain including lindaptor type support hangers, excavation, cutting, chiseling and making good complete in all respects ready to operate as per specification, drawings and as per instruction of consultant.</t>
  </si>
  <si>
    <t>Total - 17</t>
  </si>
  <si>
    <t>PAINTING &amp; IDENTIFICATION:</t>
  </si>
  <si>
    <t>Painting &amp; Identification work on chilled water pipes &amp; exhaust duct, supports, hangers etc, complete in all respects with one coat of ICI make Red lead oxide primer &amp; two coats of ICI make enamel paint etc, complete in all respects as per instruction of consultant.</t>
  </si>
  <si>
    <t>Total - 18</t>
  </si>
  <si>
    <t>TESTING &amp; BALANCING:</t>
  </si>
  <si>
    <t>Testing, balancing and commissioning of water &amp; air side of the system (from independent agency) complete in all respects including flow measurement &amp; balancing, temp, pressure, electrical data of related equipment etc, complete in all respects as per instruction of consultant.</t>
  </si>
  <si>
    <t>Total - 19</t>
  </si>
  <si>
    <t>SHOP &amp; AS BUILT DRAWING:</t>
  </si>
  <si>
    <t>Making of Shop drawings on Auto CAD 2016 with section details, equipment foundation details and Making of As Built drawings, Documentation Technical / Operational Manual &amp; LOG Book for each equipment as per instruction of Consultant.</t>
  </si>
  <si>
    <t>Total - 20</t>
  </si>
  <si>
    <t>Provision of PPEs for all M&amp;P Contractor workforce with following while doing execution / construction:
Cotton Dangree / Coverall color: Brown (Base price: 1600 Rs ) QTY = 15 nos. (min)
Steel toe Shoes Jaguar / Color: Black (Base price: 1800 Rs ) QTY = 15 nos. (min)
Safety Helmet Economical with "chin strap" / Color: Blue / White / Red (Base price: 500 Rs ) QTY = 15 nos. (min)</t>
  </si>
  <si>
    <t>Total - 21</t>
  </si>
  <si>
    <t>MS PIPES:</t>
  </si>
  <si>
    <t>SPRINKLER HEADS</t>
  </si>
  <si>
    <t>FIRE EXTINGUISHERS WITH FIXING ACCESSORIES</t>
  </si>
  <si>
    <t>GATE VALVES</t>
  </si>
  <si>
    <t>FIRE STOP MATERIAL:</t>
  </si>
  <si>
    <t>NOVEC 1230:</t>
  </si>
  <si>
    <t>CLEAN AGENT (FK-5-1-12 Stored In Cylinder - Ul Listed / Fm Approved) :</t>
  </si>
  <si>
    <t>INPUT &amp; OUTPUT DEVICES:</t>
  </si>
  <si>
    <t>ACTUATION DEVICES:</t>
  </si>
  <si>
    <t>WIRING :</t>
  </si>
  <si>
    <t>FLUSHING:</t>
  </si>
  <si>
    <t>TESTING &amp; COMMISSIONING:</t>
  </si>
  <si>
    <t>FIRE SUPPRESSION SERVICES - BILL OF QUANTITIES/ENGINEER'S ESTIMATE</t>
  </si>
  <si>
    <t>MS Sch-40 seamless pipes including all specials fittings UL listed &amp; FM approved, threaded, welded joints, flexible pipe, flanges, coupling, masking plates, bends, tees, clamps, supports and hangers, sleeves, masking plates chiseling, cutting holes, making good where required, painting and protection treatment etc. Complete in all respects.</t>
  </si>
  <si>
    <t>Dia  25 mm          (Threaded fitting)</t>
  </si>
  <si>
    <t>Dia  32 mm          (Threaded fitting)</t>
  </si>
  <si>
    <t>Dia  40 mm          (Threaded fitting)</t>
  </si>
  <si>
    <t>Dia  50 mm          (Threaded fitting)</t>
  </si>
  <si>
    <t>Dia  65 mm          (Welded joints fitting)</t>
  </si>
  <si>
    <t>Dia  75 mm          (Welded joints fitting)</t>
  </si>
  <si>
    <t>Sprinkler Upright type standard response K = 5.6 (Opening Temperature 68ºC)</t>
  </si>
  <si>
    <t>Sprinkler  Pendent  type  (concealed  with  face  /  Cover plate) K = 5.6 (Opening Temperature 57ºC)</t>
  </si>
  <si>
    <t>Type Class B&amp;C FX-3  (5 Kg. CO2 Carbon Dioxide Gas)</t>
  </si>
  <si>
    <t>Type Class A,B&amp;C  FX-4  (6 Kg. Dry Chemical Powder)</t>
  </si>
  <si>
    <t xml:space="preserve">Isolation Gate valve with matching flanges. </t>
  </si>
  <si>
    <t>Size. 75 mm</t>
  </si>
  <si>
    <t>Supply &amp; installation of fire stop material (for passive fire fighting / smoke barrier) in all openings and penetrations, either in slab or wall,  complete in all respects, ready to operate as per fire stopper recommended material, and as per instruction of Consultant.</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</si>
  <si>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</si>
  <si>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 Threaded fitting )</t>
  </si>
  <si>
    <t>Supply &amp; installation of clean agent in engineered cylinders of FSS with fixing accessories, complete in all respects ready to operate as per drawings, specification, instruction of consultant.</t>
  </si>
  <si>
    <t>Clean Agent (FK-5-1-12, Fluoroketone)</t>
  </si>
  <si>
    <t>KG.</t>
  </si>
  <si>
    <t xml:space="preserve">Engineered cylinder with head valve, top plug adapter, siphon tube, pressure gauge, brackets and all other items, complete in all respect. </t>
  </si>
  <si>
    <t>Supply &amp; installation of nozzles with fixing accessories, complete in all respects ready to operate as per drawings, specification, instruction of consultant.</t>
  </si>
  <si>
    <t xml:space="preserve">Brass Discharge Nozzle - 360 Degrees discharge pattern </t>
  </si>
  <si>
    <t>Size. 19 mm dia</t>
  </si>
  <si>
    <t>Total -08</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</si>
  <si>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</si>
  <si>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</si>
  <si>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Photoelectric Smoke Detector</t>
  </si>
  <si>
    <t>2 Wire Detector Base</t>
  </si>
  <si>
    <t>Manual Abort / Emergency Cut Off Switch</t>
  </si>
  <si>
    <t>Manual Release Switch - Single Action</t>
  </si>
  <si>
    <t>Horn / Strobe</t>
  </si>
  <si>
    <t>Alarm Bell</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</si>
  <si>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</si>
  <si>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</si>
  <si>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</si>
  <si>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</si>
  <si>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</si>
  <si>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Supply &amp; installation of wiring of 2C, 1.5 Sq.mm fire resistant shielded Cable (Fire rating for 2 hours at 950 C) in 25mm dia G.I conduit from fire alarm control panel to all sensors &amp; devices including all installation accessories complete in all respects ready to operate as per drawings, specification, instruction of consultant.</t>
  </si>
  <si>
    <t>Making of Shop drawings on Auto CAD 2018 and latest version with section details, equipment foundation details and Making of As Built drawings, Documentation Technical / Operational Manual &amp; LOG Book for each equipment complete in all respects as per instruction of consultant.</t>
  </si>
  <si>
    <t>Total - 12</t>
  </si>
  <si>
    <t>Painting, identification and tagging to the installations and equipments, complete in all respects as per instruction of consultant.</t>
  </si>
  <si>
    <t>Flushing of entire fire pipe work according to (NFPA-13), complete in all respects as per instruction of consultant.</t>
  </si>
  <si>
    <t>Testing and commissioning of entire clean agent fire suppression system complete in all respects as per instruction of consultant.</t>
  </si>
  <si>
    <t>Total Work:  Rs.</t>
  </si>
  <si>
    <t>Billed Qty</t>
  </si>
  <si>
    <t>Billed Amount</t>
  </si>
  <si>
    <t>Running Bill No 1</t>
  </si>
  <si>
    <t>Bill of Quantities</t>
  </si>
  <si>
    <t>RUNNING BILL NO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</si>
</sst>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0.0"/>
    <numFmt numFmtId="165" formatCode="_(* #,##0_);_(* \(#,##0\);_(* &quot;-&quot;??_);_(@_)"/>
    <numFmt numFmtId="166" formatCode="#.##0\."/>
    <numFmt numFmtId="167" formatCode="\$#\."/>
    <numFmt numFmtId="168" formatCode="#\.00"/>
  </numFmts>
  <fonts count="45" x14ac:knownFonts="1">
    <font>
      <sz val="11"/>
      <color theme="1"/>
      <name val="Calibri"/>
      <family val="2"/>
      <scheme val="minor"/>
    </font>
    <font>
      <sz val="10"/>
      <name val="Arial"/>
      <family val="2"/>
    </font>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
      <color indexed="8"/>
      <name val="Courier"/>
      <family val="3"/>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name val="Century Gothic"/>
      <family val="2"/>
    </font>
    <font>
      <sz val="12"/>
      <color theme="1"/>
      <name val="Century Gothic"/>
      <family val="2"/>
    </font>
    <font>
      <sz val="12"/>
      <name val="Century Gothic"/>
      <family val="2"/>
    </font>
    <font>
      <sz val="12"/>
      <color theme="1"/>
      <name val="Calibri"/>
      <family val="2"/>
      <scheme val="minor"/>
    </font>
    <font>
      <b/>
      <sz val="12"/>
      <color theme="1"/>
      <name val="Calibri"/>
      <family val="2"/>
      <scheme val="minor"/>
    </font>
    <font>
      <b/>
      <sz val="12"/>
      <name val="Arial"/>
      <family val="2"/>
    </font>
    <font>
      <sz val="12"/>
      <color theme="1"/>
      <name val="Arial"/>
      <family val="2"/>
    </font>
    <font>
      <b/>
      <u/>
      <sz val="12"/>
      <name val="Arial"/>
      <family val="2"/>
    </font>
    <font>
      <b/>
      <sz val="10"/>
      <name val="Arial"/>
      <family val="2"/>
    </font>
    <font>
      <b/>
      <sz val="11"/>
      <name val="Arial"/>
      <family val="2"/>
    </font>
    <font>
      <sz val="11"/>
      <color theme="1"/>
      <name val="Arial"/>
      <family val="2"/>
    </font>
    <font>
      <sz val="10"/>
      <color theme="1"/>
      <name val="Arial"/>
      <family val="2"/>
    </font>
    <font>
      <b/>
      <sz val="10"/>
      <color theme="1"/>
      <name val="Arial"/>
      <family val="2"/>
    </font>
    <font>
      <b/>
      <u/>
      <sz val="14"/>
      <name val="Arial"/>
      <family val="2"/>
    </font>
    <font>
      <sz val="12"/>
      <name val="Times New Roman"/>
      <family val="1"/>
    </font>
    <font>
      <sz val="10"/>
      <name val="Courier"/>
      <family val="3"/>
    </font>
    <font>
      <sz val="12"/>
      <name val="Garamond"/>
      <family val="1"/>
    </font>
    <font>
      <sz val="10"/>
      <name val="Times New Roman"/>
      <family val="1"/>
    </font>
    <font>
      <sz val="10"/>
      <name val="Times New Roman"/>
      <family val="1"/>
    </font>
    <font>
      <sz val="11"/>
      <name val="Arial"/>
      <family val="2"/>
    </font>
    <font>
      <b/>
      <sz val="12"/>
      <color theme="1"/>
      <name val="Arial"/>
      <family val="2"/>
    </font>
    <font>
      <b/>
      <sz val="14"/>
      <name val="Arial"/>
      <family val="2"/>
    </font>
  </fonts>
  <fills count="29">
    <fill>
      <patternFill patternType="none"/>
    </fill>
    <fill>
      <patternFill patternType="gray125"/>
    </fill>
    <fill>
      <patternFill patternType="solid">
        <fgColor theme="5" tint="0.79998168889431442"/>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thin">
        <color indexed="64"/>
      </left>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s>
  <cellStyleXfs count="92">
    <xf numFmtId="0" fontId="0" fillId="0" borderId="0"/>
    <xf numFmtId="0" fontId="1" fillId="0" borderId="0"/>
    <xf numFmtId="0" fontId="2" fillId="0" borderId="0"/>
    <xf numFmtId="0" fontId="1" fillId="0" borderId="0"/>
    <xf numFmtId="43" fontId="1" fillId="0" borderId="0" applyFont="0" applyFill="0" applyBorder="0" applyAlignment="0" applyProtection="0"/>
    <xf numFmtId="43" fontId="3" fillId="0" borderId="0" applyFont="0" applyFill="0" applyBorder="0" applyAlignment="0" applyProtection="0"/>
    <xf numFmtId="0" fontId="1" fillId="0" borderId="0"/>
    <xf numFmtId="43" fontId="1" fillId="0" borderId="0" applyFont="0" applyFill="0" applyBorder="0" applyAlignment="0" applyProtection="0"/>
    <xf numFmtId="0" fontId="4" fillId="3" borderId="0" applyNumberFormat="0" applyBorder="0" applyAlignment="0" applyProtection="0"/>
    <xf numFmtId="0" fontId="3"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6" fillId="4" borderId="0" applyNumberFormat="0" applyBorder="0" applyAlignment="0" applyProtection="0"/>
    <xf numFmtId="0" fontId="7" fillId="21" borderId="2" applyNumberFormat="0" applyAlignment="0" applyProtection="0"/>
    <xf numFmtId="0" fontId="8" fillId="22" borderId="3"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166" fontId="9" fillId="0" borderId="0">
      <protection locked="0"/>
    </xf>
    <xf numFmtId="167" fontId="9" fillId="0" borderId="0">
      <protection locked="0"/>
    </xf>
    <xf numFmtId="0" fontId="9" fillId="0" borderId="0">
      <protection locked="0"/>
    </xf>
    <xf numFmtId="0" fontId="10" fillId="0" borderId="0" applyNumberFormat="0" applyFill="0" applyBorder="0" applyAlignment="0" applyProtection="0"/>
    <xf numFmtId="168" fontId="9" fillId="0" borderId="0">
      <protection locked="0"/>
    </xf>
    <xf numFmtId="0" fontId="11" fillId="5"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8" borderId="2" applyNumberFormat="0" applyAlignment="0" applyProtection="0"/>
    <xf numFmtId="0" fontId="16" fillId="0" borderId="7" applyNumberFormat="0" applyFill="0" applyAlignment="0" applyProtection="0"/>
    <xf numFmtId="0" fontId="17" fillId="23" borderId="0" applyNumberFormat="0" applyBorder="0" applyAlignment="0" applyProtection="0"/>
    <xf numFmtId="0" fontId="1" fillId="0" borderId="0">
      <alignment horizontal="justify"/>
    </xf>
    <xf numFmtId="0" fontId="1" fillId="0" borderId="0">
      <alignment horizontal="justify"/>
    </xf>
    <xf numFmtId="0" fontId="3" fillId="0" borderId="0"/>
    <xf numFmtId="0" fontId="1" fillId="0" borderId="0"/>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 fillId="0" borderId="0">
      <alignment horizontal="justify"/>
    </xf>
    <xf numFmtId="0" fontId="18" fillId="0" borderId="0"/>
    <xf numFmtId="0" fontId="1" fillId="0" borderId="0">
      <alignment horizontal="justify"/>
    </xf>
    <xf numFmtId="0" fontId="1" fillId="24" borderId="8" applyNumberFormat="0" applyFont="0" applyAlignment="0" applyProtection="0"/>
    <xf numFmtId="0" fontId="19" fillId="21" borderId="9"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xf numFmtId="0" fontId="1" fillId="0" borderId="0"/>
    <xf numFmtId="0" fontId="38" fillId="0" borderId="0"/>
    <xf numFmtId="0" fontId="39" fillId="0" borderId="0"/>
    <xf numFmtId="0" fontId="1" fillId="0" borderId="0"/>
    <xf numFmtId="0" fontId="40" fillId="0" borderId="0"/>
    <xf numFmtId="9" fontId="41" fillId="0" borderId="0" applyFont="0" applyFill="0" applyBorder="0" applyAlignment="0" applyProtection="0"/>
    <xf numFmtId="0" fontId="41" fillId="0" borderId="0"/>
    <xf numFmtId="0" fontId="41" fillId="0" borderId="0"/>
    <xf numFmtId="0" fontId="41" fillId="0" borderId="0"/>
    <xf numFmtId="0" fontId="3" fillId="0" borderId="0"/>
    <xf numFmtId="43" fontId="3" fillId="0" borderId="0" applyFont="0" applyFill="0" applyBorder="0" applyAlignment="0" applyProtection="0"/>
    <xf numFmtId="41" fontId="3" fillId="0" borderId="0" applyFont="0" applyFill="0" applyBorder="0" applyAlignment="0" applyProtection="0"/>
    <xf numFmtId="9" fontId="42" fillId="0" borderId="0" applyFont="0" applyFill="0" applyBorder="0" applyAlignment="0" applyProtection="0"/>
  </cellStyleXfs>
  <cellXfs count="134">
    <xf numFmtId="0" fontId="0" fillId="0" borderId="0" xfId="0"/>
    <xf numFmtId="0" fontId="31" fillId="0" borderId="0" xfId="3" applyFont="1" applyAlignment="1">
      <alignment vertical="center"/>
    </xf>
    <xf numFmtId="0" fontId="32" fillId="0" borderId="0" xfId="3" applyFont="1" applyAlignment="1">
      <alignment vertical="center"/>
    </xf>
    <xf numFmtId="0" fontId="33" fillId="0" borderId="0" xfId="0" applyFont="1"/>
    <xf numFmtId="0" fontId="28" fillId="0" borderId="15" xfId="1" applyFont="1" applyBorder="1" applyAlignment="1">
      <alignment horizontal="center" vertical="center"/>
    </xf>
    <xf numFmtId="165" fontId="28" fillId="0" borderId="15" xfId="1" applyNumberFormat="1" applyFont="1" applyBorder="1" applyAlignment="1">
      <alignment horizontal="left" vertical="center"/>
    </xf>
    <xf numFmtId="165" fontId="28" fillId="0" borderId="15" xfId="5" applyNumberFormat="1" applyFont="1" applyBorder="1" applyAlignment="1">
      <alignment horizontal="right" vertical="center"/>
    </xf>
    <xf numFmtId="1" fontId="28" fillId="26" borderId="12" xfId="3" applyNumberFormat="1" applyFont="1" applyFill="1" applyBorder="1" applyAlignment="1">
      <alignment horizontal="center" vertical="center" wrapText="1"/>
    </xf>
    <xf numFmtId="0" fontId="28" fillId="26" borderId="12" xfId="3" applyFont="1" applyFill="1" applyBorder="1" applyAlignment="1">
      <alignment horizontal="center" vertical="top" wrapText="1"/>
    </xf>
    <xf numFmtId="0" fontId="18" fillId="26" borderId="12" xfId="1" applyFont="1" applyFill="1" applyBorder="1" applyAlignment="1">
      <alignment horizontal="center" vertical="center"/>
    </xf>
    <xf numFmtId="0" fontId="28" fillId="26" borderId="12" xfId="1" applyFont="1" applyFill="1" applyBorder="1" applyAlignment="1">
      <alignment vertical="center"/>
    </xf>
    <xf numFmtId="0" fontId="28" fillId="0" borderId="0" xfId="1" applyFont="1" applyAlignment="1">
      <alignment vertical="center"/>
    </xf>
    <xf numFmtId="0" fontId="28" fillId="26" borderId="12" xfId="3" applyFont="1" applyFill="1" applyBorder="1" applyAlignment="1">
      <alignment horizontal="center" vertical="center"/>
    </xf>
    <xf numFmtId="0" fontId="28" fillId="0" borderId="0" xfId="1" applyFont="1" applyAlignment="1" applyProtection="1">
      <alignment vertical="top"/>
      <protection locked="0"/>
    </xf>
    <xf numFmtId="0" fontId="28" fillId="0" borderId="0" xfId="1" applyFont="1" applyAlignment="1" applyProtection="1">
      <alignment vertical="top" wrapText="1"/>
      <protection locked="0"/>
    </xf>
    <xf numFmtId="39" fontId="31" fillId="25" borderId="1" xfId="6" applyNumberFormat="1" applyFont="1" applyFill="1" applyBorder="1" applyAlignment="1">
      <alignment horizontal="justify" vertical="center" wrapText="1"/>
    </xf>
    <xf numFmtId="39" fontId="37" fillId="0" borderId="1" xfId="6" applyNumberFormat="1" applyFont="1" applyBorder="1" applyAlignment="1">
      <alignment horizontal="justify" vertical="center" wrapText="1"/>
    </xf>
    <xf numFmtId="0" fontId="29" fillId="0" borderId="0" xfId="88" applyFont="1" applyProtection="1">
      <protection locked="0"/>
    </xf>
    <xf numFmtId="0" fontId="3" fillId="0" borderId="0" xfId="88" applyProtection="1">
      <protection locked="0"/>
    </xf>
    <xf numFmtId="0" fontId="28" fillId="0" borderId="0" xfId="79" applyFont="1" applyAlignment="1" applyProtection="1">
      <alignment vertical="center"/>
      <protection locked="0"/>
    </xf>
    <xf numFmtId="0" fontId="34" fillId="0" borderId="0" xfId="88" applyFont="1" applyAlignment="1" applyProtection="1">
      <alignment horizontal="center" vertical="center"/>
      <protection locked="0"/>
    </xf>
    <xf numFmtId="0" fontId="35" fillId="0" borderId="11" xfId="88" applyFont="1" applyBorder="1" applyAlignment="1" applyProtection="1">
      <alignment horizontal="center" vertical="center"/>
      <protection locked="0"/>
    </xf>
    <xf numFmtId="0" fontId="34" fillId="0" borderId="11" xfId="88" applyFont="1" applyBorder="1" applyAlignment="1" applyProtection="1">
      <alignment horizontal="right"/>
      <protection locked="0"/>
    </xf>
    <xf numFmtId="0" fontId="34" fillId="0" borderId="14" xfId="88" applyFont="1" applyBorder="1" applyProtection="1">
      <protection locked="0"/>
    </xf>
    <xf numFmtId="1" fontId="31" fillId="25" borderId="1" xfId="79" applyNumberFormat="1" applyFont="1" applyFill="1" applyBorder="1" applyAlignment="1" applyProtection="1">
      <alignment horizontal="center" vertical="center"/>
      <protection locked="0"/>
    </xf>
    <xf numFmtId="3" fontId="1" fillId="0" borderId="1" xfId="79" applyNumberFormat="1" applyBorder="1" applyAlignment="1" applyProtection="1">
      <alignment horizontal="center" vertical="center"/>
      <protection locked="0"/>
    </xf>
    <xf numFmtId="165" fontId="34" fillId="0" borderId="21" xfId="89" applyNumberFormat="1" applyFont="1" applyFill="1" applyBorder="1" applyAlignment="1" applyProtection="1">
      <alignment horizontal="center" vertical="center"/>
      <protection locked="0"/>
    </xf>
    <xf numFmtId="0" fontId="34" fillId="0" borderId="1" xfId="88" applyFont="1" applyBorder="1" applyAlignment="1" applyProtection="1">
      <alignment horizontal="center" vertical="center" wrapText="1"/>
      <protection locked="0"/>
    </xf>
    <xf numFmtId="1" fontId="1" fillId="25" borderId="1" xfId="79" applyNumberFormat="1" applyFill="1" applyBorder="1" applyAlignment="1" applyProtection="1">
      <alignment horizontal="center" vertical="top"/>
      <protection locked="0"/>
    </xf>
    <xf numFmtId="164" fontId="1" fillId="25" borderId="1" xfId="79" applyNumberFormat="1" applyFill="1" applyBorder="1" applyAlignment="1" applyProtection="1">
      <alignment horizontal="center" vertical="center"/>
      <protection locked="0"/>
    </xf>
    <xf numFmtId="164" fontId="1" fillId="0" borderId="1" xfId="79" applyNumberFormat="1" applyBorder="1" applyAlignment="1" applyProtection="1">
      <alignment horizontal="center" vertical="center"/>
      <protection locked="0"/>
    </xf>
    <xf numFmtId="3" fontId="31" fillId="26" borderId="1" xfId="79" applyNumberFormat="1" applyFont="1" applyFill="1" applyBorder="1" applyAlignment="1" applyProtection="1">
      <alignment horizontal="center" vertical="center"/>
      <protection locked="0"/>
    </xf>
    <xf numFmtId="165" fontId="35" fillId="26" borderId="21" xfId="89" applyNumberFormat="1" applyFont="1" applyFill="1" applyBorder="1" applyAlignment="1" applyProtection="1">
      <alignment horizontal="center" vertical="center"/>
      <protection locked="0"/>
    </xf>
    <xf numFmtId="3" fontId="1" fillId="25" borderId="1" xfId="79" applyNumberFormat="1" applyFill="1" applyBorder="1" applyAlignment="1" applyProtection="1">
      <alignment horizontal="center" vertical="center"/>
      <protection locked="0"/>
    </xf>
    <xf numFmtId="1" fontId="31" fillId="0" borderId="1" xfId="79" applyNumberFormat="1" applyFont="1" applyBorder="1" applyAlignment="1" applyProtection="1">
      <alignment horizontal="center" vertical="center"/>
      <protection locked="0"/>
    </xf>
    <xf numFmtId="1" fontId="1" fillId="0" borderId="1" xfId="79" applyNumberFormat="1" applyBorder="1" applyAlignment="1" applyProtection="1">
      <alignment horizontal="center" vertical="top"/>
      <protection locked="0"/>
    </xf>
    <xf numFmtId="3" fontId="31" fillId="25" borderId="1" xfId="79" applyNumberFormat="1" applyFont="1" applyFill="1" applyBorder="1" applyAlignment="1" applyProtection="1">
      <alignment horizontal="center" vertical="center"/>
      <protection locked="0"/>
    </xf>
    <xf numFmtId="165" fontId="35" fillId="25" borderId="21" xfId="89" applyNumberFormat="1" applyFont="1" applyFill="1" applyBorder="1" applyAlignment="1" applyProtection="1">
      <alignment horizontal="center" vertical="center"/>
      <protection locked="0"/>
    </xf>
    <xf numFmtId="2" fontId="1" fillId="25" borderId="1" xfId="79" applyNumberFormat="1" applyFill="1" applyBorder="1" applyAlignment="1" applyProtection="1">
      <alignment horizontal="center" vertical="center"/>
      <protection locked="0"/>
    </xf>
    <xf numFmtId="0" fontId="34" fillId="0" borderId="1" xfId="88" applyFont="1" applyBorder="1" applyAlignment="1" applyProtection="1">
      <alignment horizontal="center" wrapText="1"/>
      <protection locked="0"/>
    </xf>
    <xf numFmtId="3" fontId="1" fillId="0" borderId="1" xfId="79" applyNumberFormat="1" applyBorder="1" applyAlignment="1" applyProtection="1">
      <alignment horizontal="center"/>
      <protection locked="0"/>
    </xf>
    <xf numFmtId="165" fontId="34" fillId="0" borderId="21" xfId="89" applyNumberFormat="1" applyFont="1" applyFill="1" applyBorder="1" applyAlignment="1" applyProtection="1">
      <alignment horizontal="center"/>
      <protection locked="0"/>
    </xf>
    <xf numFmtId="164" fontId="1" fillId="27" borderId="1" xfId="6" applyNumberFormat="1" applyFill="1" applyBorder="1" applyAlignment="1" applyProtection="1">
      <alignment horizontal="center" vertical="center"/>
      <protection locked="0"/>
    </xf>
    <xf numFmtId="165" fontId="31" fillId="27" borderId="21" xfId="88" applyNumberFormat="1" applyFont="1" applyFill="1" applyBorder="1" applyAlignment="1" applyProtection="1">
      <alignment horizontal="center" vertical="center"/>
      <protection locked="0"/>
    </xf>
    <xf numFmtId="0" fontId="26" fillId="0" borderId="0" xfId="88" applyFont="1" applyProtection="1">
      <protection locked="0"/>
    </xf>
    <xf numFmtId="0" fontId="27" fillId="0" borderId="0" xfId="88" applyFont="1" applyAlignment="1" applyProtection="1">
      <alignment horizontal="right"/>
      <protection locked="0"/>
    </xf>
    <xf numFmtId="0" fontId="24" fillId="0" borderId="0" xfId="88" applyFont="1" applyProtection="1">
      <protection locked="0"/>
    </xf>
    <xf numFmtId="0" fontId="25" fillId="0" borderId="0" xfId="88" applyFont="1" applyProtection="1">
      <protection locked="0"/>
    </xf>
    <xf numFmtId="43" fontId="23" fillId="0" borderId="0" xfId="88" applyNumberFormat="1" applyFont="1" applyProtection="1">
      <protection locked="0"/>
    </xf>
    <xf numFmtId="43" fontId="3" fillId="0" borderId="0" xfId="88" applyNumberFormat="1" applyProtection="1">
      <protection locked="0"/>
    </xf>
    <xf numFmtId="43" fontId="3" fillId="0" borderId="0" xfId="89" applyFont="1" applyBorder="1" applyProtection="1">
      <protection locked="0"/>
    </xf>
    <xf numFmtId="43" fontId="3" fillId="0" borderId="0" xfId="89" applyFont="1" applyProtection="1">
      <protection locked="0"/>
    </xf>
    <xf numFmtId="0" fontId="31" fillId="25" borderId="11" xfId="79" applyFont="1" applyFill="1" applyBorder="1" applyAlignment="1">
      <alignment horizontal="left" vertical="center"/>
    </xf>
    <xf numFmtId="0" fontId="31" fillId="0" borderId="11" xfId="79" applyFont="1" applyBorder="1" applyAlignment="1">
      <alignment horizontal="center" vertical="center"/>
    </xf>
    <xf numFmtId="0" fontId="31" fillId="25" borderId="11" xfId="79" applyFont="1" applyFill="1" applyBorder="1" applyAlignment="1">
      <alignment horizontal="center" vertical="center"/>
    </xf>
    <xf numFmtId="0" fontId="35" fillId="26" borderId="22" xfId="88" applyFont="1" applyFill="1" applyBorder="1" applyAlignment="1">
      <alignment vertical="center" wrapText="1"/>
    </xf>
    <xf numFmtId="0" fontId="34" fillId="25" borderId="1" xfId="88" applyFont="1" applyFill="1" applyBorder="1" applyAlignment="1">
      <alignment horizontal="center" vertical="center" wrapText="1"/>
    </xf>
    <xf numFmtId="0" fontId="34" fillId="25" borderId="22" xfId="88" applyFont="1" applyFill="1" applyBorder="1" applyAlignment="1">
      <alignment vertical="top" wrapText="1"/>
    </xf>
    <xf numFmtId="0" fontId="34" fillId="25" borderId="22" xfId="88" applyFont="1" applyFill="1" applyBorder="1" applyAlignment="1">
      <alignment vertical="center" wrapText="1"/>
    </xf>
    <xf numFmtId="0" fontId="31" fillId="26" borderId="1" xfId="79" applyFont="1" applyFill="1" applyBorder="1" applyAlignment="1">
      <alignment vertical="center"/>
    </xf>
    <xf numFmtId="0" fontId="34" fillId="0" borderId="1" xfId="88" applyFont="1" applyBorder="1" applyAlignment="1">
      <alignment horizontal="center" vertical="center" wrapText="1"/>
    </xf>
    <xf numFmtId="0" fontId="1" fillId="25" borderId="1" xfId="88" applyFont="1" applyFill="1" applyBorder="1" applyAlignment="1">
      <alignment horizontal="left" vertical="top" wrapText="1"/>
    </xf>
    <xf numFmtId="0" fontId="34" fillId="25" borderId="1" xfId="88" applyFont="1" applyFill="1" applyBorder="1" applyAlignment="1">
      <alignment horizontal="left" vertical="top" wrapText="1"/>
    </xf>
    <xf numFmtId="0" fontId="35" fillId="25" borderId="1" xfId="88" applyFont="1" applyFill="1" applyBorder="1" applyAlignment="1">
      <alignment horizontal="left" vertical="top" wrapText="1"/>
    </xf>
    <xf numFmtId="0" fontId="1" fillId="0" borderId="1" xfId="88" applyFont="1" applyBorder="1" applyAlignment="1">
      <alignment horizontal="justify" vertical="top" wrapText="1"/>
    </xf>
    <xf numFmtId="0" fontId="34" fillId="25" borderId="1" xfId="88" applyFont="1" applyFill="1" applyBorder="1" applyAlignment="1">
      <alignment horizontal="center" wrapText="1"/>
    </xf>
    <xf numFmtId="165" fontId="1" fillId="0" borderId="1" xfId="38" applyNumberFormat="1" applyFont="1" applyFill="1" applyBorder="1" applyAlignment="1" applyProtection="1">
      <alignment horizontal="center" vertical="center"/>
      <protection locked="0"/>
    </xf>
    <xf numFmtId="165" fontId="3" fillId="0" borderId="0" xfId="38" applyNumberFormat="1" applyFont="1" applyBorder="1" applyProtection="1">
      <protection locked="0"/>
    </xf>
    <xf numFmtId="9" fontId="3" fillId="0" borderId="0" xfId="91" applyFont="1" applyBorder="1" applyProtection="1">
      <protection locked="0"/>
    </xf>
    <xf numFmtId="165" fontId="34" fillId="0" borderId="21" xfId="38" applyNumberFormat="1" applyFont="1" applyFill="1" applyBorder="1" applyAlignment="1" applyProtection="1">
      <alignment horizontal="center" vertical="center"/>
      <protection locked="0"/>
    </xf>
    <xf numFmtId="165" fontId="34" fillId="0" borderId="1" xfId="88" applyNumberFormat="1" applyFont="1" applyBorder="1" applyAlignment="1" applyProtection="1">
      <alignment horizontal="center" vertical="center" wrapText="1"/>
      <protection locked="0"/>
    </xf>
    <xf numFmtId="165" fontId="0" fillId="0" borderId="0" xfId="5" applyNumberFormat="1" applyFont="1"/>
    <xf numFmtId="0" fontId="36" fillId="0" borderId="0" xfId="1" applyFont="1" applyAlignment="1">
      <alignment horizontal="center" vertical="center"/>
    </xf>
    <xf numFmtId="0" fontId="31" fillId="0" borderId="0" xfId="1" applyFont="1" applyAlignment="1">
      <alignment horizontal="center" vertical="center"/>
    </xf>
    <xf numFmtId="2" fontId="34" fillId="0" borderId="21" xfId="89" applyNumberFormat="1" applyFont="1" applyFill="1" applyBorder="1" applyAlignment="1" applyProtection="1">
      <alignment horizontal="center" vertical="center"/>
      <protection locked="0"/>
    </xf>
    <xf numFmtId="2" fontId="29" fillId="0" borderId="0" xfId="88" applyNumberFormat="1" applyFont="1" applyAlignment="1" applyProtection="1">
      <alignment horizontal="center"/>
      <protection locked="0"/>
    </xf>
    <xf numFmtId="2" fontId="34" fillId="0" borderId="14" xfId="88" applyNumberFormat="1" applyFont="1" applyBorder="1" applyAlignment="1" applyProtection="1">
      <alignment horizontal="center"/>
      <protection locked="0"/>
    </xf>
    <xf numFmtId="2" fontId="35" fillId="26" borderId="21" xfId="89" applyNumberFormat="1" applyFont="1" applyFill="1" applyBorder="1" applyAlignment="1" applyProtection="1">
      <alignment horizontal="center" vertical="center"/>
      <protection locked="0"/>
    </xf>
    <xf numFmtId="2" fontId="35" fillId="25" borderId="21" xfId="89" applyNumberFormat="1" applyFont="1" applyFill="1" applyBorder="1" applyAlignment="1" applyProtection="1">
      <alignment horizontal="center" vertical="center"/>
      <protection locked="0"/>
    </xf>
    <xf numFmtId="2" fontId="34" fillId="0" borderId="21" xfId="89" applyNumberFormat="1" applyFont="1" applyFill="1" applyBorder="1" applyAlignment="1" applyProtection="1">
      <alignment horizontal="center"/>
      <protection locked="0"/>
    </xf>
    <xf numFmtId="2" fontId="31" fillId="27" borderId="21" xfId="88" applyNumberFormat="1" applyFont="1" applyFill="1" applyBorder="1" applyAlignment="1" applyProtection="1">
      <alignment horizontal="center" vertical="center"/>
      <protection locked="0"/>
    </xf>
    <xf numFmtId="2" fontId="23" fillId="0" borderId="0" xfId="88" applyNumberFormat="1" applyFont="1" applyAlignment="1" applyProtection="1">
      <alignment horizontal="center"/>
      <protection locked="0"/>
    </xf>
    <xf numFmtId="2" fontId="3" fillId="0" borderId="0" xfId="89" applyNumberFormat="1" applyFont="1" applyBorder="1" applyAlignment="1" applyProtection="1">
      <alignment horizontal="center"/>
      <protection locked="0"/>
    </xf>
    <xf numFmtId="2" fontId="3" fillId="0" borderId="0" xfId="88" applyNumberFormat="1" applyAlignment="1" applyProtection="1">
      <alignment horizontal="center"/>
      <protection locked="0"/>
    </xf>
    <xf numFmtId="2" fontId="3" fillId="0" borderId="0" xfId="89" applyNumberFormat="1" applyFont="1" applyAlignment="1" applyProtection="1">
      <alignment horizontal="center"/>
      <protection locked="0"/>
    </xf>
    <xf numFmtId="0" fontId="34" fillId="0" borderId="11" xfId="88" applyFont="1" applyBorder="1" applyProtection="1">
      <protection locked="0"/>
    </xf>
    <xf numFmtId="165" fontId="34" fillId="0" borderId="1" xfId="5" applyNumberFormat="1" applyFont="1" applyBorder="1" applyAlignment="1" applyProtection="1">
      <alignment horizontal="center" vertical="center" wrapText="1"/>
      <protection locked="0"/>
    </xf>
    <xf numFmtId="165" fontId="43" fillId="27" borderId="1" xfId="5" applyNumberFormat="1" applyFont="1" applyFill="1" applyBorder="1" applyAlignment="1" applyProtection="1">
      <alignment vertical="center"/>
      <protection locked="0"/>
    </xf>
    <xf numFmtId="0" fontId="3" fillId="0" borderId="0" xfId="88" applyAlignment="1" applyProtection="1">
      <alignment vertical="center"/>
      <protection locked="0"/>
    </xf>
    <xf numFmtId="0" fontId="31" fillId="28" borderId="1" xfId="79" applyFont="1" applyFill="1" applyBorder="1" applyAlignment="1">
      <alignment horizontal="center" vertical="center"/>
    </xf>
    <xf numFmtId="3" fontId="31" fillId="28" borderId="1" xfId="79" applyNumberFormat="1" applyFont="1" applyFill="1" applyBorder="1" applyAlignment="1">
      <alignment horizontal="center" vertical="center"/>
    </xf>
    <xf numFmtId="0" fontId="31" fillId="28" borderId="1" xfId="79" applyFont="1" applyFill="1" applyBorder="1" applyAlignment="1" applyProtection="1">
      <alignment horizontal="center" vertical="center" wrapText="1"/>
      <protection locked="0"/>
    </xf>
    <xf numFmtId="2" fontId="31" fillId="28" borderId="1" xfId="79" applyNumberFormat="1" applyFont="1" applyFill="1" applyBorder="1" applyAlignment="1" applyProtection="1">
      <alignment horizontal="center" vertical="center" wrapText="1"/>
      <protection locked="0"/>
    </xf>
    <xf numFmtId="2" fontId="29" fillId="0" borderId="0" xfId="88" applyNumberFormat="1" applyFont="1" applyProtection="1">
      <protection locked="0"/>
    </xf>
    <xf numFmtId="2" fontId="34" fillId="0" borderId="14" xfId="88" applyNumberFormat="1" applyFont="1" applyBorder="1" applyProtection="1">
      <protection locked="0"/>
    </xf>
    <xf numFmtId="2" fontId="34" fillId="0" borderId="21" xfId="38" applyNumberFormat="1" applyFont="1" applyFill="1" applyBorder="1" applyAlignment="1" applyProtection="1">
      <alignment horizontal="center" vertical="center"/>
      <protection locked="0"/>
    </xf>
    <xf numFmtId="2" fontId="23" fillId="0" borderId="0" xfId="88" applyNumberFormat="1" applyFont="1" applyProtection="1">
      <protection locked="0"/>
    </xf>
    <xf numFmtId="2" fontId="3" fillId="0" borderId="0" xfId="38" applyNumberFormat="1" applyFont="1" applyBorder="1" applyProtection="1">
      <protection locked="0"/>
    </xf>
    <xf numFmtId="2" fontId="3" fillId="0" borderId="0" xfId="91" applyNumberFormat="1" applyFont="1" applyBorder="1" applyProtection="1">
      <protection locked="0"/>
    </xf>
    <xf numFmtId="2" fontId="3" fillId="0" borderId="0" xfId="89" applyNumberFormat="1" applyFont="1" applyProtection="1">
      <protection locked="0"/>
    </xf>
    <xf numFmtId="2" fontId="3" fillId="0" borderId="0" xfId="88" applyNumberFormat="1" applyProtection="1">
      <protection locked="0"/>
    </xf>
    <xf numFmtId="165" fontId="29" fillId="0" borderId="0" xfId="5" applyNumberFormat="1" applyFont="1" applyProtection="1">
      <protection locked="0"/>
    </xf>
    <xf numFmtId="165" fontId="34" fillId="0" borderId="0" xfId="5" applyNumberFormat="1" applyFont="1" applyAlignment="1" applyProtection="1">
      <alignment horizontal="center" vertical="center"/>
      <protection locked="0"/>
    </xf>
    <xf numFmtId="165" fontId="34" fillId="0" borderId="11" xfId="5" applyNumberFormat="1" applyFont="1" applyBorder="1" applyProtection="1">
      <protection locked="0"/>
    </xf>
    <xf numFmtId="165" fontId="3" fillId="0" borderId="0" xfId="5" applyNumberFormat="1" applyProtection="1">
      <protection locked="0"/>
    </xf>
    <xf numFmtId="1" fontId="1" fillId="25" borderId="1" xfId="79" applyNumberFormat="1" applyFill="1" applyBorder="1" applyAlignment="1" applyProtection="1">
      <alignment horizontal="center" vertical="center"/>
      <protection locked="0"/>
    </xf>
    <xf numFmtId="165" fontId="44" fillId="26" borderId="12" xfId="1" applyNumberFormat="1" applyFont="1" applyFill="1" applyBorder="1" applyAlignment="1">
      <alignment vertical="center"/>
    </xf>
    <xf numFmtId="165" fontId="31" fillId="28" borderId="1" xfId="5" applyNumberFormat="1" applyFont="1" applyFill="1" applyBorder="1" applyAlignment="1" applyProtection="1">
      <alignment horizontal="center" vertical="center" wrapText="1"/>
      <protection locked="0"/>
    </xf>
    <xf numFmtId="0" fontId="28" fillId="26" borderId="18" xfId="1" applyFont="1" applyFill="1" applyBorder="1" applyAlignment="1">
      <alignment horizontal="right" vertical="center"/>
    </xf>
    <xf numFmtId="0" fontId="28" fillId="26" borderId="19" xfId="1" applyFont="1" applyFill="1" applyBorder="1" applyAlignment="1">
      <alignment horizontal="right" vertical="center"/>
    </xf>
    <xf numFmtId="0" fontId="28" fillId="0" borderId="15" xfId="1" applyFont="1" applyBorder="1" applyAlignment="1">
      <alignment horizontal="left" vertical="center"/>
    </xf>
    <xf numFmtId="0" fontId="28" fillId="0" borderId="16" xfId="1" applyFont="1" applyBorder="1" applyAlignment="1">
      <alignment horizontal="center" vertical="center"/>
    </xf>
    <xf numFmtId="0" fontId="28" fillId="0" borderId="17" xfId="1" applyFont="1" applyBorder="1" applyAlignment="1">
      <alignment horizontal="center" vertical="center"/>
    </xf>
    <xf numFmtId="0" fontId="28" fillId="0" borderId="16" xfId="1" applyFont="1" applyBorder="1" applyAlignment="1">
      <alignment horizontal="left" vertical="center"/>
    </xf>
    <xf numFmtId="0" fontId="28" fillId="0" borderId="17" xfId="1" applyFont="1" applyBorder="1" applyAlignment="1">
      <alignment horizontal="left" vertical="center"/>
    </xf>
    <xf numFmtId="0" fontId="36" fillId="0" borderId="0" xfId="1" applyFont="1" applyAlignment="1">
      <alignment horizontal="center" vertical="center"/>
    </xf>
    <xf numFmtId="0" fontId="31" fillId="0" borderId="0" xfId="1" applyFont="1" applyAlignment="1">
      <alignment horizontal="center" vertical="center"/>
    </xf>
    <xf numFmtId="0" fontId="28" fillId="0" borderId="0" xfId="1" applyFont="1" applyAlignment="1">
      <alignment horizontal="center" vertical="center" wrapText="1"/>
    </xf>
    <xf numFmtId="0" fontId="30" fillId="0" borderId="0" xfId="3" applyFont="1" applyAlignment="1">
      <alignment horizontal="center" vertical="center"/>
    </xf>
    <xf numFmtId="0" fontId="28" fillId="26" borderId="12" xfId="3" applyFont="1" applyFill="1" applyBorder="1" applyAlignment="1">
      <alignment horizontal="center" vertical="center"/>
    </xf>
    <xf numFmtId="0" fontId="28" fillId="0" borderId="0" xfId="1" applyFont="1" applyAlignment="1" applyProtection="1">
      <alignment horizontal="center" vertical="center"/>
      <protection locked="0"/>
    </xf>
    <xf numFmtId="0" fontId="28" fillId="0" borderId="0" xfId="1" applyFont="1" applyAlignment="1" applyProtection="1">
      <alignment horizontal="center" vertical="center" wrapText="1"/>
      <protection locked="0"/>
    </xf>
    <xf numFmtId="0" fontId="35" fillId="27" borderId="21" xfId="88" applyFont="1" applyFill="1" applyBorder="1" applyAlignment="1" applyProtection="1">
      <alignment horizontal="right" vertical="center"/>
      <protection locked="0"/>
    </xf>
    <xf numFmtId="0" fontId="35" fillId="27" borderId="13" xfId="88" applyFont="1" applyFill="1" applyBorder="1" applyAlignment="1" applyProtection="1">
      <alignment horizontal="right" vertical="center"/>
      <protection locked="0"/>
    </xf>
    <xf numFmtId="0" fontId="35" fillId="27" borderId="20" xfId="88" applyFont="1" applyFill="1" applyBorder="1" applyAlignment="1" applyProtection="1">
      <alignment horizontal="right" vertical="center"/>
      <protection locked="0"/>
    </xf>
    <xf numFmtId="0" fontId="28" fillId="28" borderId="1" xfId="79" applyFont="1" applyFill="1" applyBorder="1" applyAlignment="1" applyProtection="1">
      <alignment horizontal="center" vertical="center"/>
      <protection locked="0"/>
    </xf>
    <xf numFmtId="0" fontId="29" fillId="28" borderId="1" xfId="88" applyFont="1" applyFill="1" applyBorder="1" applyAlignment="1" applyProtection="1">
      <alignment horizontal="center" vertical="center"/>
      <protection locked="0"/>
    </xf>
    <xf numFmtId="1" fontId="31" fillId="28" borderId="1" xfId="79" applyNumberFormat="1" applyFont="1" applyFill="1" applyBorder="1" applyAlignment="1" applyProtection="1">
      <alignment horizontal="center" vertical="center" wrapText="1"/>
      <protection locked="0"/>
    </xf>
    <xf numFmtId="0" fontId="31" fillId="28" borderId="1" xfId="79" applyFont="1" applyFill="1" applyBorder="1" applyAlignment="1">
      <alignment horizontal="center" vertical="center"/>
    </xf>
    <xf numFmtId="0" fontId="28" fillId="28" borderId="21" xfId="79" applyFont="1" applyFill="1" applyBorder="1" applyAlignment="1" applyProtection="1">
      <alignment horizontal="center" vertical="center"/>
      <protection locked="0"/>
    </xf>
    <xf numFmtId="0" fontId="28" fillId="28" borderId="13" xfId="79" applyFont="1" applyFill="1" applyBorder="1" applyAlignment="1" applyProtection="1">
      <alignment horizontal="center" vertical="center"/>
      <protection locked="0"/>
    </xf>
    <xf numFmtId="0" fontId="28" fillId="28" borderId="20" xfId="79" applyFont="1" applyFill="1" applyBorder="1" applyAlignment="1" applyProtection="1">
      <alignment horizontal="center" vertical="center"/>
      <protection locked="0"/>
    </xf>
    <xf numFmtId="0" fontId="43" fillId="28" borderId="21" xfId="88" applyFont="1" applyFill="1" applyBorder="1" applyAlignment="1" applyProtection="1">
      <alignment horizontal="center" vertical="center"/>
      <protection locked="0"/>
    </xf>
    <xf numFmtId="0" fontId="43" fillId="28" borderId="20" xfId="88" applyFont="1" applyFill="1" applyBorder="1" applyAlignment="1" applyProtection="1">
      <alignment horizontal="center" vertical="center"/>
      <protection locked="0"/>
    </xf>
  </cellXfs>
  <cellStyles count="92">
    <cellStyle name="20% - Accent1 2" xfId="8" xr:uid="{00000000-0005-0000-0000-000000000000}"/>
    <cellStyle name="20% - Accent2 2" xfId="9" xr:uid="{00000000-0005-0000-0000-000001000000}"/>
    <cellStyle name="20% - Accent2 3" xfId="10" xr:uid="{00000000-0005-0000-0000-000002000000}"/>
    <cellStyle name="20% - Accent3 2" xfId="11" xr:uid="{00000000-0005-0000-0000-000003000000}"/>
    <cellStyle name="20% - Accent4 2" xfId="12" xr:uid="{00000000-0005-0000-0000-000004000000}"/>
    <cellStyle name="20% - Accent5 2" xfId="13" xr:uid="{00000000-0005-0000-0000-000005000000}"/>
    <cellStyle name="20% - Accent6 2" xfId="14" xr:uid="{00000000-0005-0000-0000-000006000000}"/>
    <cellStyle name="40% - Accent1 2" xfId="15" xr:uid="{00000000-0005-0000-0000-000007000000}"/>
    <cellStyle name="40% - Accent2 2" xfId="16" xr:uid="{00000000-0005-0000-0000-000008000000}"/>
    <cellStyle name="40% - Accent3 2" xfId="17" xr:uid="{00000000-0005-0000-0000-000009000000}"/>
    <cellStyle name="40% - Accent4 2" xfId="18" xr:uid="{00000000-0005-0000-0000-00000A000000}"/>
    <cellStyle name="40% - Accent5 2" xfId="19" xr:uid="{00000000-0005-0000-0000-00000B000000}"/>
    <cellStyle name="40% - Accent6 2" xfId="20" xr:uid="{00000000-0005-0000-0000-00000C000000}"/>
    <cellStyle name="60% - Accent1 2" xfId="21" xr:uid="{00000000-0005-0000-0000-00000D000000}"/>
    <cellStyle name="60% - Accent2 2" xfId="22" xr:uid="{00000000-0005-0000-0000-00000E000000}"/>
    <cellStyle name="60% - Accent3 2" xfId="23" xr:uid="{00000000-0005-0000-0000-00000F000000}"/>
    <cellStyle name="60% - Accent4 2" xfId="24" xr:uid="{00000000-0005-0000-0000-000010000000}"/>
    <cellStyle name="60% - Accent5 2" xfId="25" xr:uid="{00000000-0005-0000-0000-000011000000}"/>
    <cellStyle name="60% - Accent6 2" xfId="26" xr:uid="{00000000-0005-0000-0000-000012000000}"/>
    <cellStyle name="Accent1 2" xfId="27" xr:uid="{00000000-0005-0000-0000-000013000000}"/>
    <cellStyle name="Accent2 2" xfId="28" xr:uid="{00000000-0005-0000-0000-000014000000}"/>
    <cellStyle name="Accent3 2" xfId="29" xr:uid="{00000000-0005-0000-0000-000015000000}"/>
    <cellStyle name="Accent4 2" xfId="30" xr:uid="{00000000-0005-0000-0000-000016000000}"/>
    <cellStyle name="Accent5 2" xfId="31" xr:uid="{00000000-0005-0000-0000-000017000000}"/>
    <cellStyle name="Accent6 2" xfId="32" xr:uid="{00000000-0005-0000-0000-000018000000}"/>
    <cellStyle name="Bad 2" xfId="33" xr:uid="{00000000-0005-0000-0000-000019000000}"/>
    <cellStyle name="Calculation 2" xfId="34" xr:uid="{00000000-0005-0000-0000-00001A000000}"/>
    <cellStyle name="Check Cell 2" xfId="35" xr:uid="{00000000-0005-0000-0000-00001B000000}"/>
    <cellStyle name="Comma" xfId="5" builtinId="3"/>
    <cellStyle name="Comma [0] 2" xfId="90" xr:uid="{00000000-0005-0000-0000-00001D000000}"/>
    <cellStyle name="Comma 2" xfId="4" xr:uid="{00000000-0005-0000-0000-00001E000000}"/>
    <cellStyle name="Comma 2 2" xfId="7" xr:uid="{00000000-0005-0000-0000-00001F000000}"/>
    <cellStyle name="Comma 2 3" xfId="36" xr:uid="{00000000-0005-0000-0000-000020000000}"/>
    <cellStyle name="Comma 3" xfId="37" xr:uid="{00000000-0005-0000-0000-000021000000}"/>
    <cellStyle name="Comma 3 2" xfId="38" xr:uid="{00000000-0005-0000-0000-000022000000}"/>
    <cellStyle name="Comma 4" xfId="39" xr:uid="{00000000-0005-0000-0000-000023000000}"/>
    <cellStyle name="Comma 4 2" xfId="40" xr:uid="{00000000-0005-0000-0000-000024000000}"/>
    <cellStyle name="Comma 5" xfId="41" xr:uid="{00000000-0005-0000-0000-000025000000}"/>
    <cellStyle name="Comma 5 2" xfId="42" xr:uid="{00000000-0005-0000-0000-000026000000}"/>
    <cellStyle name="Comma 5 3" xfId="89" xr:uid="{00000000-0005-0000-0000-000027000000}"/>
    <cellStyle name="Comma 6" xfId="43" xr:uid="{00000000-0005-0000-0000-000028000000}"/>
    <cellStyle name="Comma 6 2" xfId="44" xr:uid="{00000000-0005-0000-0000-000029000000}"/>
    <cellStyle name="Comma 7" xfId="45" xr:uid="{00000000-0005-0000-0000-00002A000000}"/>
    <cellStyle name="Comma 7 2" xfId="46" xr:uid="{00000000-0005-0000-0000-00002B000000}"/>
    <cellStyle name="Comma 8" xfId="47" xr:uid="{00000000-0005-0000-0000-00002C000000}"/>
    <cellStyle name="Comma0" xfId="48" xr:uid="{00000000-0005-0000-0000-00002D000000}"/>
    <cellStyle name="Currency0" xfId="49" xr:uid="{00000000-0005-0000-0000-00002E000000}"/>
    <cellStyle name="Date" xfId="50" xr:uid="{00000000-0005-0000-0000-00002F000000}"/>
    <cellStyle name="Explanatory Text 2" xfId="51" xr:uid="{00000000-0005-0000-0000-000030000000}"/>
    <cellStyle name="Fixed" xfId="52" xr:uid="{00000000-0005-0000-0000-000031000000}"/>
    <cellStyle name="Good 2" xfId="53" xr:uid="{00000000-0005-0000-0000-000032000000}"/>
    <cellStyle name="Heading 1 2" xfId="54" xr:uid="{00000000-0005-0000-0000-000033000000}"/>
    <cellStyle name="Heading 2 2" xfId="55" xr:uid="{00000000-0005-0000-0000-000034000000}"/>
    <cellStyle name="Heading 3 2" xfId="56" xr:uid="{00000000-0005-0000-0000-000035000000}"/>
    <cellStyle name="Heading 4 2" xfId="57" xr:uid="{00000000-0005-0000-0000-000036000000}"/>
    <cellStyle name="Input 2" xfId="58" xr:uid="{00000000-0005-0000-0000-000037000000}"/>
    <cellStyle name="Linked Cell 2" xfId="59" xr:uid="{00000000-0005-0000-0000-000038000000}"/>
    <cellStyle name="Neutral 2" xfId="60" xr:uid="{00000000-0005-0000-0000-000039000000}"/>
    <cellStyle name="Normal" xfId="0" builtinId="0"/>
    <cellStyle name="Normal 10" xfId="61" xr:uid="{00000000-0005-0000-0000-00003B000000}"/>
    <cellStyle name="Normal 10 2" xfId="80" xr:uid="{00000000-0005-0000-0000-00003C000000}"/>
    <cellStyle name="Normal 11" xfId="62" xr:uid="{00000000-0005-0000-0000-00003D000000}"/>
    <cellStyle name="Normal 12" xfId="63" xr:uid="{00000000-0005-0000-0000-00003E000000}"/>
    <cellStyle name="Normal 13" xfId="2" xr:uid="{00000000-0005-0000-0000-00003F000000}"/>
    <cellStyle name="Normal 13 2" xfId="6" xr:uid="{00000000-0005-0000-0000-000040000000}"/>
    <cellStyle name="Normal 14" xfId="83" xr:uid="{00000000-0005-0000-0000-000041000000}"/>
    <cellStyle name="Normal 2" xfId="3" xr:uid="{00000000-0005-0000-0000-000042000000}"/>
    <cellStyle name="Normal 2 2" xfId="64" xr:uid="{00000000-0005-0000-0000-000043000000}"/>
    <cellStyle name="Normal 2 2 2" xfId="87" xr:uid="{00000000-0005-0000-0000-000044000000}"/>
    <cellStyle name="Normal 2 3" xfId="79" xr:uid="{00000000-0005-0000-0000-000045000000}"/>
    <cellStyle name="Normal 2 4" xfId="85" xr:uid="{00000000-0005-0000-0000-000046000000}"/>
    <cellStyle name="Normal 3" xfId="65" xr:uid="{00000000-0005-0000-0000-000047000000}"/>
    <cellStyle name="Normal 3 2" xfId="82" xr:uid="{00000000-0005-0000-0000-000048000000}"/>
    <cellStyle name="Normal 4" xfId="66" xr:uid="{00000000-0005-0000-0000-000049000000}"/>
    <cellStyle name="Normal 4 2" xfId="86" xr:uid="{00000000-0005-0000-0000-00004A000000}"/>
    <cellStyle name="Normal 5" xfId="67" xr:uid="{00000000-0005-0000-0000-00004B000000}"/>
    <cellStyle name="Normal 5 2" xfId="81" xr:uid="{00000000-0005-0000-0000-00004C000000}"/>
    <cellStyle name="Normal 6" xfId="68" xr:uid="{00000000-0005-0000-0000-00004D000000}"/>
    <cellStyle name="Normal 6 2" xfId="88" xr:uid="{00000000-0005-0000-0000-00004E000000}"/>
    <cellStyle name="Normal 7" xfId="69" xr:uid="{00000000-0005-0000-0000-00004F000000}"/>
    <cellStyle name="Normal 8" xfId="70" xr:uid="{00000000-0005-0000-0000-000050000000}"/>
    <cellStyle name="Normal 9" xfId="71" xr:uid="{00000000-0005-0000-0000-000051000000}"/>
    <cellStyle name="Normal_front page" xfId="1" xr:uid="{00000000-0005-0000-0000-000052000000}"/>
    <cellStyle name="Note 2" xfId="72" xr:uid="{00000000-0005-0000-0000-000053000000}"/>
    <cellStyle name="Output 2" xfId="73" xr:uid="{00000000-0005-0000-0000-000054000000}"/>
    <cellStyle name="Percent 2" xfId="74" xr:uid="{00000000-0005-0000-0000-000055000000}"/>
    <cellStyle name="Percent 3" xfId="75" xr:uid="{00000000-0005-0000-0000-000056000000}"/>
    <cellStyle name="Percent 4" xfId="84" xr:uid="{00000000-0005-0000-0000-000057000000}"/>
    <cellStyle name="Percent 5" xfId="91" xr:uid="{00000000-0005-0000-0000-000058000000}"/>
    <cellStyle name="Title 2" xfId="76" xr:uid="{00000000-0005-0000-0000-000059000000}"/>
    <cellStyle name="Total 2" xfId="77" xr:uid="{00000000-0005-0000-0000-00005A000000}"/>
    <cellStyle name="Warning Text 2" xfId="78"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H18"/>
  <sheetViews>
    <sheetView tabSelected="1" view="pageBreakPreview" zoomScaleNormal="100" zoomScaleSheetLayoutView="100" workbookViewId="0">
      <selection activeCell="H15" sqref="H15"/>
    </sheetView>
  </sheetViews>
  <sheetFormatPr defaultRowHeight="15" x14ac:dyDescent="0.25"/>
  <cols>
    <col min="1" max="1" width="14" customWidth="1"/>
    <col min="2" max="2" width="49.5703125" customWidth="1"/>
    <col min="3" max="3" width="6.42578125" customWidth="1"/>
    <col min="4" max="4" width="7.140625" customWidth="1"/>
    <col min="5" max="5" width="23.28515625" customWidth="1"/>
    <col min="6" max="6" width="14.28515625" bestFit="1" customWidth="1"/>
  </cols>
  <sheetData>
    <row r="2" spans="1:8" ht="18" x14ac:dyDescent="0.25">
      <c r="A2" s="115" t="s">
        <v>16</v>
      </c>
      <c r="B2" s="115"/>
      <c r="C2" s="115"/>
      <c r="D2" s="115"/>
      <c r="E2" s="115"/>
      <c r="F2" s="11"/>
      <c r="G2" s="11"/>
      <c r="H2" s="11"/>
    </row>
    <row r="3" spans="1:8" ht="18" x14ac:dyDescent="0.25">
      <c r="A3" s="72"/>
      <c r="B3" s="72"/>
      <c r="C3" s="72"/>
      <c r="D3" s="72"/>
      <c r="E3" s="72"/>
      <c r="F3" s="11"/>
      <c r="G3" s="11"/>
      <c r="H3" s="11"/>
    </row>
    <row r="4" spans="1:8" ht="15.75" x14ac:dyDescent="0.25">
      <c r="A4" s="116" t="s">
        <v>17</v>
      </c>
      <c r="B4" s="116"/>
      <c r="C4" s="116"/>
      <c r="D4" s="116"/>
      <c r="E4" s="116"/>
      <c r="F4" s="11"/>
      <c r="G4" s="11"/>
      <c r="H4" s="11"/>
    </row>
    <row r="5" spans="1:8" ht="15.75" x14ac:dyDescent="0.25">
      <c r="A5" s="73"/>
      <c r="B5" s="73"/>
      <c r="C5" s="73"/>
      <c r="D5" s="73"/>
      <c r="E5" s="73"/>
      <c r="F5" s="11"/>
      <c r="G5" s="11"/>
      <c r="H5" s="11"/>
    </row>
    <row r="6" spans="1:8" ht="20.25" customHeight="1" x14ac:dyDescent="0.25">
      <c r="A6" s="117"/>
      <c r="B6" s="117"/>
      <c r="C6" s="117"/>
      <c r="D6" s="117"/>
      <c r="E6" s="117"/>
    </row>
    <row r="7" spans="1:8" ht="22.5" customHeight="1" x14ac:dyDescent="0.25">
      <c r="A7" s="118" t="s">
        <v>199</v>
      </c>
      <c r="B7" s="118"/>
      <c r="C7" s="118"/>
      <c r="D7" s="118"/>
      <c r="E7" s="118"/>
    </row>
    <row r="8" spans="1:8" ht="10.5" customHeight="1" thickBot="1" x14ac:dyDescent="0.3">
      <c r="A8" s="1"/>
      <c r="B8" s="2"/>
      <c r="C8" s="3"/>
      <c r="D8" s="3"/>
      <c r="E8" s="3"/>
    </row>
    <row r="9" spans="1:8" ht="32.25" thickBot="1" x14ac:dyDescent="0.3">
      <c r="A9" s="7" t="s">
        <v>6</v>
      </c>
      <c r="B9" s="119" t="s">
        <v>7</v>
      </c>
      <c r="C9" s="119"/>
      <c r="D9" s="12"/>
      <c r="E9" s="8" t="s">
        <v>8</v>
      </c>
    </row>
    <row r="10" spans="1:8" ht="24.75" customHeight="1" x14ac:dyDescent="0.25">
      <c r="A10" s="4"/>
      <c r="B10" s="111"/>
      <c r="C10" s="112"/>
      <c r="D10" s="4"/>
      <c r="E10" s="5"/>
    </row>
    <row r="11" spans="1:8" ht="24.75" customHeight="1" x14ac:dyDescent="0.25">
      <c r="A11" s="4">
        <v>1</v>
      </c>
      <c r="B11" s="113" t="s">
        <v>26</v>
      </c>
      <c r="C11" s="114"/>
      <c r="D11" s="4" t="s">
        <v>5</v>
      </c>
      <c r="E11" s="5">
        <f>HVAC!H207</f>
        <v>7937152</v>
      </c>
    </row>
    <row r="12" spans="1:8" ht="24.75" customHeight="1" x14ac:dyDescent="0.25">
      <c r="A12" s="4"/>
      <c r="B12" s="111"/>
      <c r="C12" s="112"/>
      <c r="D12" s="4"/>
      <c r="E12" s="6"/>
    </row>
    <row r="13" spans="1:8" ht="24.75" customHeight="1" x14ac:dyDescent="0.25">
      <c r="A13" s="4">
        <v>2</v>
      </c>
      <c r="B13" s="113" t="s">
        <v>29</v>
      </c>
      <c r="C13" s="114"/>
      <c r="D13" s="4" t="s">
        <v>5</v>
      </c>
      <c r="E13" s="6">
        <f>Fire!H116</f>
        <v>1132530.6000000001</v>
      </c>
    </row>
    <row r="14" spans="1:8" ht="24.75" customHeight="1" thickBot="1" x14ac:dyDescent="0.3">
      <c r="A14" s="4"/>
      <c r="B14" s="110"/>
      <c r="C14" s="110"/>
      <c r="D14" s="4"/>
      <c r="E14" s="5"/>
    </row>
    <row r="15" spans="1:8" ht="21.75" customHeight="1" thickBot="1" x14ac:dyDescent="0.3">
      <c r="A15" s="9"/>
      <c r="B15" s="108" t="s">
        <v>194</v>
      </c>
      <c r="C15" s="109"/>
      <c r="D15" s="10"/>
      <c r="E15" s="106">
        <f>SUM(E10:E14)</f>
        <v>9069682.5999999996</v>
      </c>
    </row>
    <row r="16" spans="1:8" x14ac:dyDescent="0.25">
      <c r="E16" s="71"/>
    </row>
    <row r="17" spans="5:5" x14ac:dyDescent="0.25">
      <c r="E17" s="71"/>
    </row>
    <row r="18" spans="5:5" x14ac:dyDescent="0.25">
      <c r="E18" s="71"/>
    </row>
  </sheetData>
  <mergeCells count="11">
    <mergeCell ref="A2:E2"/>
    <mergeCell ref="A4:E4"/>
    <mergeCell ref="A6:E6"/>
    <mergeCell ref="A7:E7"/>
    <mergeCell ref="B9:C9"/>
    <mergeCell ref="B15:C15"/>
    <mergeCell ref="B14:C14"/>
    <mergeCell ref="B10:C10"/>
    <mergeCell ref="B11:C11"/>
    <mergeCell ref="B12:C12"/>
    <mergeCell ref="B13:C13"/>
  </mergeCells>
  <pageMargins left="0.70866141732283472" right="0.70866141732283472" top="0.74803149606299213" bottom="0.74803149606299213" header="0.31496062992125984" footer="0.31496062992125984"/>
  <pageSetup paperSize="9" scale="86" fitToHeight="0" orientation="portrait" r:id="rId1"/>
  <headerFooter>
    <oddHeader>&amp;LVISA FIT OUT PROJECT&amp;R&amp;G</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AECE4-97E6-49B5-BCAD-A5E7949A972D}">
  <dimension ref="A1:I234"/>
  <sheetViews>
    <sheetView topLeftCell="A200" workbookViewId="0">
      <selection activeCell="G109" sqref="G109"/>
    </sheetView>
  </sheetViews>
  <sheetFormatPr defaultColWidth="8.85546875" defaultRowHeight="15" x14ac:dyDescent="0.25"/>
  <cols>
    <col min="1" max="1" width="7.42578125" style="18" customWidth="1"/>
    <col min="2" max="2" width="35" style="18" customWidth="1"/>
    <col min="3" max="3" width="5.140625" style="18" bestFit="1" customWidth="1"/>
    <col min="4" max="4" width="8" style="18" customWidth="1"/>
    <col min="5" max="5" width="9.28515625" style="18" bestFit="1" customWidth="1"/>
    <col min="6" max="6" width="10.28515625" style="18" bestFit="1" customWidth="1"/>
    <col min="7" max="7" width="9.85546875" style="83" bestFit="1" customWidth="1"/>
    <col min="8" max="8" width="14" style="18" bestFit="1" customWidth="1"/>
    <col min="9" max="9" width="14" style="18" customWidth="1"/>
    <col min="10" max="16384" width="8.85546875" style="18"/>
  </cols>
  <sheetData>
    <row r="1" spans="1:8" ht="15.75" x14ac:dyDescent="0.25">
      <c r="A1" s="13"/>
      <c r="B1" s="14"/>
      <c r="C1" s="17"/>
      <c r="D1" s="17" t="s">
        <v>14</v>
      </c>
      <c r="E1" s="17"/>
      <c r="F1" s="17"/>
      <c r="G1" s="75"/>
      <c r="H1" s="17"/>
    </row>
    <row r="2" spans="1:8" ht="18.75" customHeight="1" x14ac:dyDescent="0.25">
      <c r="A2" s="120" t="s">
        <v>16</v>
      </c>
      <c r="B2" s="120"/>
      <c r="C2" s="120"/>
      <c r="D2" s="120"/>
      <c r="E2" s="120"/>
      <c r="F2" s="120"/>
      <c r="G2" s="120"/>
      <c r="H2" s="120"/>
    </row>
    <row r="3" spans="1:8" ht="18.75" customHeight="1" x14ac:dyDescent="0.25">
      <c r="A3" s="120" t="s">
        <v>17</v>
      </c>
      <c r="B3" s="120"/>
      <c r="C3" s="120"/>
      <c r="D3" s="120"/>
      <c r="E3" s="120"/>
      <c r="F3" s="120"/>
      <c r="G3" s="120"/>
      <c r="H3" s="120"/>
    </row>
    <row r="4" spans="1:8" ht="18.75" customHeight="1" x14ac:dyDescent="0.25">
      <c r="A4" s="121" t="s">
        <v>35</v>
      </c>
      <c r="B4" s="121"/>
      <c r="C4" s="121"/>
      <c r="D4" s="121"/>
      <c r="E4" s="121"/>
      <c r="F4" s="121"/>
      <c r="G4" s="121"/>
      <c r="H4" s="121"/>
    </row>
    <row r="5" spans="1:8" ht="20.25" customHeight="1" x14ac:dyDescent="0.25">
      <c r="A5" s="19"/>
      <c r="B5" s="19"/>
      <c r="C5" s="19"/>
      <c r="D5" s="19"/>
      <c r="E5" s="17"/>
      <c r="F5" s="17"/>
      <c r="G5" s="75"/>
      <c r="H5" s="20"/>
    </row>
    <row r="6" spans="1:8" ht="20.25" customHeight="1" x14ac:dyDescent="0.25">
      <c r="A6" s="19"/>
      <c r="B6" s="19"/>
      <c r="C6" s="19"/>
      <c r="D6" s="19"/>
      <c r="E6" s="17"/>
      <c r="F6" s="17"/>
      <c r="G6" s="75"/>
      <c r="H6" s="20"/>
    </row>
    <row r="7" spans="1:8" s="88" customFormat="1" ht="20.25" customHeight="1" x14ac:dyDescent="0.25">
      <c r="A7" s="127" t="s">
        <v>9</v>
      </c>
      <c r="B7" s="128" t="s">
        <v>0</v>
      </c>
      <c r="C7" s="125" t="s">
        <v>198</v>
      </c>
      <c r="D7" s="125"/>
      <c r="E7" s="125"/>
      <c r="F7" s="125"/>
      <c r="G7" s="126" t="s">
        <v>197</v>
      </c>
      <c r="H7" s="126"/>
    </row>
    <row r="8" spans="1:8" ht="30.75" customHeight="1" x14ac:dyDescent="0.25">
      <c r="A8" s="127"/>
      <c r="B8" s="128"/>
      <c r="C8" s="89" t="s">
        <v>1</v>
      </c>
      <c r="D8" s="90" t="s">
        <v>12</v>
      </c>
      <c r="E8" s="91" t="s">
        <v>18</v>
      </c>
      <c r="F8" s="91" t="s">
        <v>13</v>
      </c>
      <c r="G8" s="92" t="s">
        <v>195</v>
      </c>
      <c r="H8" s="91" t="s">
        <v>196</v>
      </c>
    </row>
    <row r="9" spans="1:8" ht="23.25" customHeight="1" x14ac:dyDescent="0.25">
      <c r="A9" s="21"/>
      <c r="B9" s="52" t="s">
        <v>26</v>
      </c>
      <c r="C9" s="53"/>
      <c r="D9" s="54"/>
      <c r="E9" s="22"/>
      <c r="F9" s="23"/>
      <c r="G9" s="76"/>
      <c r="H9" s="85"/>
    </row>
    <row r="10" spans="1:8" ht="17.25" customHeight="1" x14ac:dyDescent="0.25">
      <c r="A10" s="24">
        <v>1</v>
      </c>
      <c r="B10" s="55" t="s">
        <v>36</v>
      </c>
      <c r="C10" s="56"/>
      <c r="D10" s="56"/>
      <c r="E10" s="25"/>
      <c r="F10" s="26"/>
      <c r="G10" s="74"/>
      <c r="H10" s="27"/>
    </row>
    <row r="11" spans="1:8" ht="191.25" x14ac:dyDescent="0.25">
      <c r="A11" s="28">
        <v>1.1000000000000001</v>
      </c>
      <c r="B11" s="57" t="s">
        <v>37</v>
      </c>
      <c r="C11" s="56"/>
      <c r="D11" s="56"/>
      <c r="E11" s="25"/>
      <c r="F11" s="26"/>
      <c r="G11" s="74"/>
      <c r="H11" s="27"/>
    </row>
    <row r="12" spans="1:8" ht="20.100000000000001" customHeight="1" x14ac:dyDescent="0.25">
      <c r="A12" s="29">
        <v>1.1000000000000001</v>
      </c>
      <c r="B12" s="58" t="s">
        <v>38</v>
      </c>
      <c r="C12" s="56" t="s">
        <v>19</v>
      </c>
      <c r="D12" s="56">
        <v>1</v>
      </c>
      <c r="E12" s="25">
        <v>0</v>
      </c>
      <c r="F12" s="26">
        <f>D12*E12</f>
        <v>0</v>
      </c>
      <c r="G12" s="74"/>
      <c r="H12" s="86">
        <f>G12*E12</f>
        <v>0</v>
      </c>
    </row>
    <row r="13" spans="1:8" ht="20.100000000000001" customHeight="1" x14ac:dyDescent="0.25">
      <c r="A13" s="29">
        <v>1.2</v>
      </c>
      <c r="B13" s="58" t="s">
        <v>39</v>
      </c>
      <c r="C13" s="56" t="s">
        <v>19</v>
      </c>
      <c r="D13" s="56">
        <v>1</v>
      </c>
      <c r="E13" s="25">
        <v>0</v>
      </c>
      <c r="F13" s="26">
        <f t="shared" ref="F13" si="0">D13*E13</f>
        <v>0</v>
      </c>
      <c r="G13" s="74"/>
      <c r="H13" s="86">
        <f>G13*E13</f>
        <v>0</v>
      </c>
    </row>
    <row r="14" spans="1:8" ht="17.25" customHeight="1" x14ac:dyDescent="0.25">
      <c r="A14" s="29"/>
      <c r="B14" s="57"/>
      <c r="C14" s="56"/>
      <c r="D14" s="56"/>
      <c r="E14" s="25"/>
      <c r="F14" s="26"/>
      <c r="G14" s="74"/>
      <c r="H14" s="27"/>
    </row>
    <row r="15" spans="1:8" ht="17.25" customHeight="1" x14ac:dyDescent="0.25">
      <c r="A15" s="30"/>
      <c r="B15" s="15"/>
      <c r="C15" s="56"/>
      <c r="D15" s="56"/>
      <c r="E15" s="31" t="s">
        <v>25</v>
      </c>
      <c r="F15" s="32">
        <f>SUM(F12:F14)</f>
        <v>0</v>
      </c>
      <c r="G15" s="77"/>
      <c r="H15" s="27"/>
    </row>
    <row r="16" spans="1:8" ht="17.25" customHeight="1" x14ac:dyDescent="0.25">
      <c r="A16" s="30"/>
      <c r="B16" s="15"/>
      <c r="C16" s="56"/>
      <c r="D16" s="56"/>
      <c r="E16" s="33"/>
      <c r="F16" s="26"/>
      <c r="G16" s="74"/>
      <c r="H16" s="27"/>
    </row>
    <row r="17" spans="1:8" ht="17.25" customHeight="1" x14ac:dyDescent="0.25">
      <c r="A17" s="34">
        <v>2</v>
      </c>
      <c r="B17" s="59" t="s">
        <v>31</v>
      </c>
      <c r="C17" s="60"/>
      <c r="D17" s="56"/>
      <c r="E17" s="25"/>
      <c r="F17" s="26"/>
      <c r="G17" s="74"/>
      <c r="H17" s="27"/>
    </row>
    <row r="18" spans="1:8" ht="89.25" x14ac:dyDescent="0.25">
      <c r="A18" s="35">
        <v>2</v>
      </c>
      <c r="B18" s="61" t="s">
        <v>40</v>
      </c>
      <c r="C18" s="56"/>
      <c r="D18" s="56"/>
      <c r="E18" s="25"/>
      <c r="F18" s="26"/>
      <c r="G18" s="74"/>
      <c r="H18" s="27"/>
    </row>
    <row r="19" spans="1:8" ht="17.25" customHeight="1" x14ac:dyDescent="0.25">
      <c r="A19" s="30"/>
      <c r="B19" s="62"/>
      <c r="C19" s="56"/>
      <c r="D19" s="56"/>
      <c r="E19" s="25"/>
      <c r="F19" s="26"/>
      <c r="G19" s="74"/>
      <c r="H19" s="27"/>
    </row>
    <row r="20" spans="1:8" ht="18" customHeight="1" x14ac:dyDescent="0.25">
      <c r="A20" s="30"/>
      <c r="B20" s="63" t="s">
        <v>41</v>
      </c>
      <c r="C20" s="56"/>
      <c r="D20" s="56"/>
      <c r="E20" s="25"/>
      <c r="F20" s="26"/>
      <c r="G20" s="74"/>
      <c r="H20" s="27"/>
    </row>
    <row r="21" spans="1:8" ht="18" customHeight="1" x14ac:dyDescent="0.25">
      <c r="A21" s="30">
        <v>2.1</v>
      </c>
      <c r="B21" s="64" t="s">
        <v>42</v>
      </c>
      <c r="C21" s="56"/>
      <c r="D21" s="56"/>
      <c r="E21" s="25"/>
      <c r="F21" s="26"/>
      <c r="G21" s="74"/>
      <c r="H21" s="27"/>
    </row>
    <row r="22" spans="1:8" ht="18" customHeight="1" x14ac:dyDescent="0.25">
      <c r="A22" s="30" t="s">
        <v>2</v>
      </c>
      <c r="B22" s="64" t="s">
        <v>43</v>
      </c>
      <c r="C22" s="56" t="s">
        <v>4</v>
      </c>
      <c r="D22" s="56">
        <v>4</v>
      </c>
      <c r="E22" s="25">
        <v>6500</v>
      </c>
      <c r="F22" s="26">
        <f>D22*E22</f>
        <v>26000</v>
      </c>
      <c r="G22" s="74">
        <v>2</v>
      </c>
      <c r="H22" s="86">
        <f>G22*E22</f>
        <v>13000</v>
      </c>
    </row>
    <row r="23" spans="1:8" ht="18" customHeight="1" x14ac:dyDescent="0.25">
      <c r="A23" s="30"/>
      <c r="B23" s="62"/>
      <c r="C23" s="56"/>
      <c r="D23" s="56"/>
      <c r="E23" s="25"/>
      <c r="F23" s="26"/>
      <c r="G23" s="74"/>
      <c r="H23" s="27"/>
    </row>
    <row r="24" spans="1:8" ht="18" customHeight="1" x14ac:dyDescent="0.25">
      <c r="A24" s="30">
        <f>A21+0.1</f>
        <v>2.2000000000000002</v>
      </c>
      <c r="B24" s="64" t="s">
        <v>44</v>
      </c>
      <c r="C24" s="56"/>
      <c r="D24" s="56"/>
      <c r="E24" s="25"/>
      <c r="F24" s="26"/>
      <c r="G24" s="74"/>
      <c r="H24" s="27"/>
    </row>
    <row r="25" spans="1:8" ht="18" customHeight="1" x14ac:dyDescent="0.25">
      <c r="A25" s="30" t="s">
        <v>2</v>
      </c>
      <c r="B25" s="64" t="s">
        <v>43</v>
      </c>
      <c r="C25" s="56" t="s">
        <v>19</v>
      </c>
      <c r="D25" s="56">
        <v>1</v>
      </c>
      <c r="E25" s="25">
        <v>5900</v>
      </c>
      <c r="F25" s="26">
        <f>D25*E25</f>
        <v>5900</v>
      </c>
      <c r="G25" s="74">
        <v>1</v>
      </c>
      <c r="H25" s="86">
        <f>G25*E25</f>
        <v>5900</v>
      </c>
    </row>
    <row r="26" spans="1:8" ht="18" customHeight="1" x14ac:dyDescent="0.25">
      <c r="A26" s="30"/>
      <c r="B26" s="62"/>
      <c r="C26" s="56"/>
      <c r="D26" s="56"/>
      <c r="E26" s="25"/>
      <c r="F26" s="26"/>
      <c r="G26" s="74"/>
      <c r="H26" s="27"/>
    </row>
    <row r="27" spans="1:8" ht="25.5" x14ac:dyDescent="0.25">
      <c r="A27" s="30">
        <f>A24+0.1</f>
        <v>2.3000000000000003</v>
      </c>
      <c r="B27" s="64" t="s">
        <v>45</v>
      </c>
      <c r="C27" s="56"/>
      <c r="D27" s="56"/>
      <c r="E27" s="25"/>
      <c r="F27" s="26"/>
      <c r="G27" s="74"/>
      <c r="H27" s="27"/>
    </row>
    <row r="28" spans="1:8" ht="18" customHeight="1" x14ac:dyDescent="0.25">
      <c r="A28" s="30" t="s">
        <v>2</v>
      </c>
      <c r="B28" s="64" t="s">
        <v>43</v>
      </c>
      <c r="C28" s="56" t="s">
        <v>19</v>
      </c>
      <c r="D28" s="56">
        <v>1</v>
      </c>
      <c r="E28" s="25">
        <v>14500</v>
      </c>
      <c r="F28" s="26">
        <f>D28*E28</f>
        <v>14500</v>
      </c>
      <c r="G28" s="74">
        <v>1</v>
      </c>
      <c r="H28" s="86">
        <f>G28*E28</f>
        <v>14500</v>
      </c>
    </row>
    <row r="29" spans="1:8" ht="18" customHeight="1" x14ac:dyDescent="0.25">
      <c r="A29" s="30"/>
      <c r="B29" s="62"/>
      <c r="C29" s="56"/>
      <c r="D29" s="56"/>
      <c r="E29" s="25"/>
      <c r="F29" s="26"/>
      <c r="G29" s="74"/>
      <c r="H29" s="27"/>
    </row>
    <row r="30" spans="1:8" ht="25.5" x14ac:dyDescent="0.25">
      <c r="A30" s="30">
        <f>A27+0.1</f>
        <v>2.4000000000000004</v>
      </c>
      <c r="B30" s="64" t="s">
        <v>46</v>
      </c>
      <c r="C30" s="56"/>
      <c r="D30" s="56"/>
      <c r="E30" s="25"/>
      <c r="F30" s="26"/>
      <c r="G30" s="74"/>
      <c r="H30" s="27"/>
    </row>
    <row r="31" spans="1:8" ht="18" customHeight="1" x14ac:dyDescent="0.25">
      <c r="A31" s="30" t="s">
        <v>2</v>
      </c>
      <c r="B31" s="64" t="s">
        <v>43</v>
      </c>
      <c r="C31" s="56" t="s">
        <v>19</v>
      </c>
      <c r="D31" s="56">
        <v>1</v>
      </c>
      <c r="E31" s="25">
        <v>69000</v>
      </c>
      <c r="F31" s="26">
        <f>D31*E31</f>
        <v>69000</v>
      </c>
      <c r="G31" s="74"/>
      <c r="H31" s="86">
        <f>G31*E31</f>
        <v>0</v>
      </c>
    </row>
    <row r="32" spans="1:8" ht="18" customHeight="1" x14ac:dyDescent="0.25">
      <c r="A32" s="30"/>
      <c r="B32" s="62"/>
      <c r="C32" s="56"/>
      <c r="D32" s="56"/>
      <c r="E32" s="25"/>
      <c r="F32" s="26"/>
      <c r="G32" s="74"/>
      <c r="H32" s="27"/>
    </row>
    <row r="33" spans="1:8" ht="38.25" x14ac:dyDescent="0.25">
      <c r="A33" s="30">
        <f>A30+0.1</f>
        <v>2.5000000000000004</v>
      </c>
      <c r="B33" s="64" t="s">
        <v>47</v>
      </c>
      <c r="C33" s="56" t="s">
        <v>19</v>
      </c>
      <c r="D33" s="56">
        <v>1</v>
      </c>
      <c r="E33" s="25">
        <v>69500</v>
      </c>
      <c r="F33" s="26">
        <f>D33*E33</f>
        <v>69500</v>
      </c>
      <c r="G33" s="74">
        <v>1</v>
      </c>
      <c r="H33" s="86">
        <f>G33*E33</f>
        <v>69500</v>
      </c>
    </row>
    <row r="34" spans="1:8" ht="18" customHeight="1" x14ac:dyDescent="0.25">
      <c r="A34" s="30"/>
      <c r="B34" s="62"/>
      <c r="C34" s="56"/>
      <c r="D34" s="56"/>
      <c r="E34" s="25"/>
      <c r="F34" s="26"/>
      <c r="G34" s="74"/>
      <c r="H34" s="27"/>
    </row>
    <row r="35" spans="1:8" ht="38.25" x14ac:dyDescent="0.25">
      <c r="A35" s="30">
        <f>A33+0.1</f>
        <v>2.6000000000000005</v>
      </c>
      <c r="B35" s="64" t="s">
        <v>48</v>
      </c>
      <c r="C35" s="56" t="s">
        <v>20</v>
      </c>
      <c r="D35" s="56">
        <v>1</v>
      </c>
      <c r="E35" s="25">
        <v>65000</v>
      </c>
      <c r="F35" s="26">
        <f>D35*E35</f>
        <v>65000</v>
      </c>
      <c r="G35" s="74">
        <v>1</v>
      </c>
      <c r="H35" s="86">
        <f>G35*E35</f>
        <v>65000</v>
      </c>
    </row>
    <row r="36" spans="1:8" ht="18" customHeight="1" x14ac:dyDescent="0.25">
      <c r="A36" s="30"/>
      <c r="B36" s="62"/>
      <c r="C36" s="56"/>
      <c r="D36" s="56"/>
      <c r="E36" s="25"/>
      <c r="F36" s="26"/>
      <c r="G36" s="74"/>
      <c r="H36" s="27"/>
    </row>
    <row r="37" spans="1:8" ht="18" customHeight="1" x14ac:dyDescent="0.25">
      <c r="A37" s="30"/>
      <c r="B37" s="63" t="s">
        <v>49</v>
      </c>
      <c r="C37" s="56"/>
      <c r="D37" s="56"/>
      <c r="E37" s="25"/>
      <c r="F37" s="26"/>
      <c r="G37" s="74"/>
      <c r="H37" s="27"/>
    </row>
    <row r="38" spans="1:8" ht="18" customHeight="1" x14ac:dyDescent="0.25">
      <c r="A38" s="30">
        <v>2.1</v>
      </c>
      <c r="B38" s="64" t="s">
        <v>42</v>
      </c>
      <c r="C38" s="56"/>
      <c r="D38" s="56"/>
      <c r="E38" s="25"/>
      <c r="F38" s="26"/>
      <c r="G38" s="74"/>
      <c r="H38" s="27"/>
    </row>
    <row r="39" spans="1:8" ht="18" customHeight="1" x14ac:dyDescent="0.25">
      <c r="A39" s="30" t="s">
        <v>2</v>
      </c>
      <c r="B39" s="64" t="s">
        <v>43</v>
      </c>
      <c r="C39" s="56" t="s">
        <v>4</v>
      </c>
      <c r="D39" s="56">
        <v>4</v>
      </c>
      <c r="E39" s="25">
        <v>5800</v>
      </c>
      <c r="F39" s="26">
        <f>D39*E39</f>
        <v>23200</v>
      </c>
      <c r="G39" s="74">
        <v>4</v>
      </c>
      <c r="H39" s="86">
        <f t="shared" ref="H39:H57" si="1">G39*E39</f>
        <v>23200</v>
      </c>
    </row>
    <row r="40" spans="1:8" ht="18" customHeight="1" x14ac:dyDescent="0.25">
      <c r="A40" s="30"/>
      <c r="B40" s="62"/>
      <c r="C40" s="56"/>
      <c r="D40" s="56"/>
      <c r="E40" s="25"/>
      <c r="F40" s="26"/>
      <c r="G40" s="74"/>
      <c r="H40" s="86">
        <f t="shared" si="1"/>
        <v>0</v>
      </c>
    </row>
    <row r="41" spans="1:8" ht="18" customHeight="1" x14ac:dyDescent="0.25">
      <c r="A41" s="30">
        <f>A38+0.1</f>
        <v>2.2000000000000002</v>
      </c>
      <c r="B41" s="64" t="s">
        <v>44</v>
      </c>
      <c r="C41" s="56"/>
      <c r="D41" s="56"/>
      <c r="E41" s="25"/>
      <c r="F41" s="26"/>
      <c r="G41" s="74"/>
      <c r="H41" s="86">
        <f t="shared" si="1"/>
        <v>0</v>
      </c>
    </row>
    <row r="42" spans="1:8" ht="18" customHeight="1" x14ac:dyDescent="0.25">
      <c r="A42" s="30" t="s">
        <v>2</v>
      </c>
      <c r="B42" s="64" t="s">
        <v>43</v>
      </c>
      <c r="C42" s="56" t="s">
        <v>19</v>
      </c>
      <c r="D42" s="56">
        <v>1</v>
      </c>
      <c r="E42" s="25">
        <v>6900</v>
      </c>
      <c r="F42" s="26">
        <f>D42*E42</f>
        <v>6900</v>
      </c>
      <c r="G42" s="74">
        <v>1</v>
      </c>
      <c r="H42" s="86">
        <f t="shared" si="1"/>
        <v>6900</v>
      </c>
    </row>
    <row r="43" spans="1:8" ht="18" customHeight="1" x14ac:dyDescent="0.25">
      <c r="A43" s="30"/>
      <c r="B43" s="62"/>
      <c r="C43" s="56"/>
      <c r="D43" s="56"/>
      <c r="E43" s="25"/>
      <c r="F43" s="26"/>
      <c r="G43" s="74"/>
      <c r="H43" s="86">
        <f t="shared" si="1"/>
        <v>0</v>
      </c>
    </row>
    <row r="44" spans="1:8" ht="25.5" x14ac:dyDescent="0.25">
      <c r="A44" s="30">
        <f>A41+0.1</f>
        <v>2.3000000000000003</v>
      </c>
      <c r="B44" s="64" t="s">
        <v>45</v>
      </c>
      <c r="C44" s="56"/>
      <c r="D44" s="56"/>
      <c r="E44" s="25"/>
      <c r="F44" s="26"/>
      <c r="G44" s="74"/>
      <c r="H44" s="86">
        <f t="shared" si="1"/>
        <v>0</v>
      </c>
    </row>
    <row r="45" spans="1:8" ht="18" customHeight="1" x14ac:dyDescent="0.25">
      <c r="A45" s="30" t="s">
        <v>2</v>
      </c>
      <c r="B45" s="64" t="s">
        <v>43</v>
      </c>
      <c r="C45" s="56" t="s">
        <v>19</v>
      </c>
      <c r="D45" s="56">
        <v>1</v>
      </c>
      <c r="E45" s="25">
        <v>15000</v>
      </c>
      <c r="F45" s="26">
        <f>D45*E45</f>
        <v>15000</v>
      </c>
      <c r="G45" s="74">
        <v>1</v>
      </c>
      <c r="H45" s="86">
        <f t="shared" si="1"/>
        <v>15000</v>
      </c>
    </row>
    <row r="46" spans="1:8" ht="18" customHeight="1" x14ac:dyDescent="0.25">
      <c r="A46" s="30"/>
      <c r="B46" s="62"/>
      <c r="C46" s="56"/>
      <c r="D46" s="56"/>
      <c r="E46" s="25"/>
      <c r="F46" s="26"/>
      <c r="G46" s="74"/>
      <c r="H46" s="86">
        <f t="shared" si="1"/>
        <v>0</v>
      </c>
    </row>
    <row r="47" spans="1:8" ht="18" customHeight="1" x14ac:dyDescent="0.25">
      <c r="A47" s="30">
        <f>A44+0.1</f>
        <v>2.4000000000000004</v>
      </c>
      <c r="B47" s="64" t="s">
        <v>50</v>
      </c>
      <c r="C47" s="56"/>
      <c r="D47" s="56"/>
      <c r="E47" s="25"/>
      <c r="F47" s="26"/>
      <c r="G47" s="74"/>
      <c r="H47" s="86">
        <f t="shared" si="1"/>
        <v>0</v>
      </c>
    </row>
    <row r="48" spans="1:8" ht="18" customHeight="1" x14ac:dyDescent="0.25">
      <c r="A48" s="30" t="s">
        <v>2</v>
      </c>
      <c r="B48" s="64" t="s">
        <v>43</v>
      </c>
      <c r="C48" s="56" t="s">
        <v>4</v>
      </c>
      <c r="D48" s="56">
        <v>2</v>
      </c>
      <c r="E48" s="25">
        <v>7000</v>
      </c>
      <c r="F48" s="26">
        <f>D48*E48</f>
        <v>14000</v>
      </c>
      <c r="G48" s="74">
        <v>2</v>
      </c>
      <c r="H48" s="86">
        <f t="shared" si="1"/>
        <v>14000</v>
      </c>
    </row>
    <row r="49" spans="1:8" ht="18" customHeight="1" x14ac:dyDescent="0.25">
      <c r="A49" s="30"/>
      <c r="B49" s="62"/>
      <c r="C49" s="56"/>
      <c r="D49" s="56"/>
      <c r="E49" s="25"/>
      <c r="F49" s="26"/>
      <c r="G49" s="74"/>
      <c r="H49" s="86">
        <f t="shared" si="1"/>
        <v>0</v>
      </c>
    </row>
    <row r="50" spans="1:8" ht="25.5" x14ac:dyDescent="0.25">
      <c r="A50" s="30">
        <f>A47+0.1</f>
        <v>2.5000000000000004</v>
      </c>
      <c r="B50" s="64" t="s">
        <v>46</v>
      </c>
      <c r="C50" s="56"/>
      <c r="D50" s="56"/>
      <c r="E50" s="25"/>
      <c r="F50" s="26"/>
      <c r="G50" s="74"/>
      <c r="H50" s="86">
        <f t="shared" si="1"/>
        <v>0</v>
      </c>
    </row>
    <row r="51" spans="1:8" ht="18" customHeight="1" x14ac:dyDescent="0.25">
      <c r="A51" s="30" t="s">
        <v>2</v>
      </c>
      <c r="B51" s="64" t="s">
        <v>43</v>
      </c>
      <c r="C51" s="56" t="s">
        <v>19</v>
      </c>
      <c r="D51" s="56">
        <v>1</v>
      </c>
      <c r="E51" s="25">
        <v>165000</v>
      </c>
      <c r="F51" s="26">
        <f>D51*E51</f>
        <v>165000</v>
      </c>
      <c r="G51" s="74">
        <v>1</v>
      </c>
      <c r="H51" s="86">
        <f t="shared" si="1"/>
        <v>165000</v>
      </c>
    </row>
    <row r="52" spans="1:8" ht="18" customHeight="1" x14ac:dyDescent="0.25">
      <c r="A52" s="30"/>
      <c r="B52" s="62"/>
      <c r="C52" s="56"/>
      <c r="D52" s="56"/>
      <c r="E52" s="25"/>
      <c r="F52" s="26"/>
      <c r="G52" s="74"/>
      <c r="H52" s="86">
        <f t="shared" si="1"/>
        <v>0</v>
      </c>
    </row>
    <row r="53" spans="1:8" ht="18" customHeight="1" x14ac:dyDescent="0.25">
      <c r="A53" s="30">
        <f>A50+0.1</f>
        <v>2.6000000000000005</v>
      </c>
      <c r="B53" s="64" t="s">
        <v>51</v>
      </c>
      <c r="C53" s="56" t="s">
        <v>19</v>
      </c>
      <c r="D53" s="56">
        <v>1</v>
      </c>
      <c r="E53" s="25">
        <v>15000</v>
      </c>
      <c r="F53" s="26">
        <f>D53*E53</f>
        <v>15000</v>
      </c>
      <c r="G53" s="74">
        <v>1</v>
      </c>
      <c r="H53" s="86">
        <f t="shared" si="1"/>
        <v>15000</v>
      </c>
    </row>
    <row r="54" spans="1:8" ht="18" customHeight="1" x14ac:dyDescent="0.25">
      <c r="A54" s="30"/>
      <c r="B54" s="62"/>
      <c r="C54" s="56"/>
      <c r="D54" s="56"/>
      <c r="E54" s="25"/>
      <c r="F54" s="26"/>
      <c r="G54" s="74"/>
      <c r="H54" s="86">
        <f t="shared" si="1"/>
        <v>0</v>
      </c>
    </row>
    <row r="55" spans="1:8" ht="38.25" x14ac:dyDescent="0.25">
      <c r="A55" s="30">
        <f>A53+0.1</f>
        <v>2.7000000000000006</v>
      </c>
      <c r="B55" s="64" t="s">
        <v>47</v>
      </c>
      <c r="C55" s="56" t="s">
        <v>19</v>
      </c>
      <c r="D55" s="56">
        <v>1</v>
      </c>
      <c r="E55" s="25">
        <v>69500</v>
      </c>
      <c r="F55" s="26">
        <f>D55*E55</f>
        <v>69500</v>
      </c>
      <c r="G55" s="74">
        <v>1</v>
      </c>
      <c r="H55" s="86">
        <f t="shared" si="1"/>
        <v>69500</v>
      </c>
    </row>
    <row r="56" spans="1:8" ht="18" customHeight="1" x14ac:dyDescent="0.25">
      <c r="A56" s="30"/>
      <c r="B56" s="62"/>
      <c r="C56" s="56"/>
      <c r="D56" s="56"/>
      <c r="E56" s="25"/>
      <c r="F56" s="26"/>
      <c r="G56" s="74"/>
      <c r="H56" s="86">
        <f t="shared" si="1"/>
        <v>0</v>
      </c>
    </row>
    <row r="57" spans="1:8" ht="38.25" x14ac:dyDescent="0.25">
      <c r="A57" s="30">
        <f>A55+0.1</f>
        <v>2.8000000000000007</v>
      </c>
      <c r="B57" s="64" t="s">
        <v>48</v>
      </c>
      <c r="C57" s="56" t="s">
        <v>20</v>
      </c>
      <c r="D57" s="56">
        <v>1</v>
      </c>
      <c r="E57" s="25">
        <v>38000</v>
      </c>
      <c r="F57" s="26">
        <f>D57*E57</f>
        <v>38000</v>
      </c>
      <c r="G57" s="74">
        <v>1</v>
      </c>
      <c r="H57" s="86">
        <f t="shared" si="1"/>
        <v>38000</v>
      </c>
    </row>
    <row r="58" spans="1:8" ht="18" customHeight="1" x14ac:dyDescent="0.25">
      <c r="A58" s="30"/>
      <c r="B58" s="62"/>
      <c r="C58" s="56"/>
      <c r="D58" s="56"/>
      <c r="E58" s="25"/>
      <c r="F58" s="26"/>
      <c r="G58" s="74"/>
      <c r="H58" s="27"/>
    </row>
    <row r="59" spans="1:8" ht="17.25" customHeight="1" x14ac:dyDescent="0.25">
      <c r="A59" s="30"/>
      <c r="B59" s="16"/>
      <c r="C59" s="56"/>
      <c r="D59" s="56"/>
      <c r="E59" s="31" t="s">
        <v>21</v>
      </c>
      <c r="F59" s="32">
        <f>SUM(F22:F58)</f>
        <v>596500</v>
      </c>
      <c r="G59" s="77"/>
      <c r="H59" s="27"/>
    </row>
    <row r="60" spans="1:8" ht="17.25" customHeight="1" x14ac:dyDescent="0.25">
      <c r="A60" s="30"/>
      <c r="B60" s="16"/>
      <c r="C60" s="56"/>
      <c r="D60" s="56"/>
      <c r="E60" s="36"/>
      <c r="F60" s="37"/>
      <c r="G60" s="78"/>
      <c r="H60" s="27"/>
    </row>
    <row r="61" spans="1:8" ht="17.25" customHeight="1" x14ac:dyDescent="0.25">
      <c r="A61" s="24">
        <f>A17+1</f>
        <v>3</v>
      </c>
      <c r="B61" s="55" t="s">
        <v>32</v>
      </c>
      <c r="C61" s="56"/>
      <c r="D61" s="56"/>
      <c r="E61" s="25"/>
      <c r="F61" s="26"/>
      <c r="G61" s="74"/>
      <c r="H61" s="27"/>
    </row>
    <row r="62" spans="1:8" ht="76.5" x14ac:dyDescent="0.25">
      <c r="A62" s="28">
        <v>3</v>
      </c>
      <c r="B62" s="57" t="s">
        <v>52</v>
      </c>
      <c r="C62" s="56"/>
      <c r="D62" s="56"/>
      <c r="E62" s="25"/>
      <c r="F62" s="26"/>
      <c r="G62" s="74"/>
      <c r="H62" s="27"/>
    </row>
    <row r="63" spans="1:8" ht="20.100000000000001" customHeight="1" x14ac:dyDescent="0.25">
      <c r="A63" s="29">
        <f>A62+0.1</f>
        <v>3.1</v>
      </c>
      <c r="B63" s="58" t="s">
        <v>53</v>
      </c>
      <c r="C63" s="56" t="s">
        <v>4</v>
      </c>
      <c r="D63" s="56">
        <v>2</v>
      </c>
      <c r="E63" s="25">
        <v>165000</v>
      </c>
      <c r="F63" s="26">
        <f>D63*E63</f>
        <v>330000</v>
      </c>
      <c r="G63" s="74"/>
      <c r="H63" s="86">
        <f>G63*E63</f>
        <v>0</v>
      </c>
    </row>
    <row r="64" spans="1:8" ht="17.25" customHeight="1" x14ac:dyDescent="0.25">
      <c r="A64" s="29"/>
      <c r="B64" s="57"/>
      <c r="C64" s="56"/>
      <c r="D64" s="56"/>
      <c r="E64" s="25"/>
      <c r="F64" s="26"/>
      <c r="G64" s="74"/>
      <c r="H64" s="27"/>
    </row>
    <row r="65" spans="1:8" ht="17.25" customHeight="1" x14ac:dyDescent="0.25">
      <c r="A65" s="30"/>
      <c r="B65" s="15"/>
      <c r="C65" s="56"/>
      <c r="D65" s="56"/>
      <c r="E65" s="31" t="s">
        <v>54</v>
      </c>
      <c r="F65" s="32">
        <f>SUM(F63:F64)</f>
        <v>330000</v>
      </c>
      <c r="G65" s="77"/>
      <c r="H65" s="27"/>
    </row>
    <row r="66" spans="1:8" ht="17.25" customHeight="1" x14ac:dyDescent="0.25">
      <c r="A66" s="30"/>
      <c r="B66" s="15"/>
      <c r="C66" s="56"/>
      <c r="D66" s="56"/>
      <c r="E66" s="33"/>
      <c r="F66" s="26"/>
      <c r="G66" s="74"/>
      <c r="H66" s="27"/>
    </row>
    <row r="67" spans="1:8" ht="17.25" customHeight="1" x14ac:dyDescent="0.25">
      <c r="A67" s="24">
        <v>4</v>
      </c>
      <c r="B67" s="55" t="s">
        <v>55</v>
      </c>
      <c r="C67" s="56"/>
      <c r="D67" s="56"/>
      <c r="E67" s="25"/>
      <c r="F67" s="26"/>
      <c r="G67" s="74"/>
      <c r="H67" s="27"/>
    </row>
    <row r="68" spans="1:8" ht="184.5" customHeight="1" x14ac:dyDescent="0.25">
      <c r="A68" s="28">
        <v>4</v>
      </c>
      <c r="B68" s="57" t="s">
        <v>56</v>
      </c>
      <c r="C68" s="56"/>
      <c r="D68" s="56"/>
      <c r="E68" s="25"/>
      <c r="F68" s="26"/>
      <c r="G68" s="74"/>
      <c r="H68" s="27"/>
    </row>
    <row r="69" spans="1:8" ht="20.100000000000001" customHeight="1" x14ac:dyDescent="0.25">
      <c r="A69" s="29">
        <f>A68+0.1</f>
        <v>4.0999999999999996</v>
      </c>
      <c r="B69" s="58" t="s">
        <v>57</v>
      </c>
      <c r="C69" s="56" t="s">
        <v>58</v>
      </c>
      <c r="D69" s="56">
        <v>50</v>
      </c>
      <c r="E69" s="25">
        <v>2600</v>
      </c>
      <c r="F69" s="26">
        <f>D69*E69</f>
        <v>130000</v>
      </c>
      <c r="G69" s="74">
        <f>15.5+16.5</f>
        <v>32</v>
      </c>
      <c r="H69" s="86">
        <f>G69*E69</f>
        <v>83200</v>
      </c>
    </row>
    <row r="70" spans="1:8" ht="17.25" customHeight="1" x14ac:dyDescent="0.25">
      <c r="A70" s="29"/>
      <c r="B70" s="57"/>
      <c r="C70" s="56"/>
      <c r="D70" s="56"/>
      <c r="E70" s="25"/>
      <c r="F70" s="26"/>
      <c r="G70" s="74"/>
      <c r="H70" s="27"/>
    </row>
    <row r="71" spans="1:8" ht="17.25" customHeight="1" x14ac:dyDescent="0.25">
      <c r="A71" s="30"/>
      <c r="B71" s="15"/>
      <c r="C71" s="56"/>
      <c r="D71" s="56"/>
      <c r="E71" s="31" t="s">
        <v>59</v>
      </c>
      <c r="F71" s="32">
        <f>SUM(F69:F70)</f>
        <v>130000</v>
      </c>
      <c r="G71" s="77"/>
      <c r="H71" s="27"/>
    </row>
    <row r="72" spans="1:8" ht="17.25" customHeight="1" x14ac:dyDescent="0.25">
      <c r="A72" s="30"/>
      <c r="B72" s="15"/>
      <c r="C72" s="56"/>
      <c r="D72" s="56"/>
      <c r="E72" s="33"/>
      <c r="F72" s="26"/>
      <c r="G72" s="74"/>
      <c r="H72" s="27"/>
    </row>
    <row r="73" spans="1:8" ht="17.25" customHeight="1" x14ac:dyDescent="0.25">
      <c r="A73" s="24">
        <f>A67+1</f>
        <v>5</v>
      </c>
      <c r="B73" s="55" t="s">
        <v>60</v>
      </c>
      <c r="C73" s="56"/>
      <c r="D73" s="56"/>
      <c r="E73" s="25"/>
      <c r="F73" s="26"/>
      <c r="G73" s="74"/>
      <c r="H73" s="27"/>
    </row>
    <row r="74" spans="1:8" ht="131.25" customHeight="1" x14ac:dyDescent="0.25">
      <c r="A74" s="28">
        <v>5</v>
      </c>
      <c r="B74" s="57" t="s">
        <v>61</v>
      </c>
      <c r="C74" s="56"/>
      <c r="D74" s="56"/>
      <c r="E74" s="25"/>
      <c r="F74" s="26"/>
      <c r="G74" s="74"/>
      <c r="H74" s="27"/>
    </row>
    <row r="75" spans="1:8" ht="20.100000000000001" customHeight="1" x14ac:dyDescent="0.25">
      <c r="A75" s="29">
        <f>A74+0.1</f>
        <v>5.0999999999999996</v>
      </c>
      <c r="B75" s="58" t="s">
        <v>57</v>
      </c>
      <c r="C75" s="56" t="s">
        <v>58</v>
      </c>
      <c r="D75" s="56">
        <v>25</v>
      </c>
      <c r="E75" s="25">
        <v>1600</v>
      </c>
      <c r="F75" s="26">
        <f>D75*E75</f>
        <v>40000</v>
      </c>
      <c r="G75" s="74"/>
      <c r="H75" s="86">
        <f>G75*E75</f>
        <v>0</v>
      </c>
    </row>
    <row r="76" spans="1:8" ht="17.25" customHeight="1" x14ac:dyDescent="0.25">
      <c r="A76" s="29"/>
      <c r="B76" s="57"/>
      <c r="C76" s="56"/>
      <c r="D76" s="56"/>
      <c r="E76" s="25"/>
      <c r="F76" s="26"/>
      <c r="G76" s="74"/>
      <c r="H76" s="27"/>
    </row>
    <row r="77" spans="1:8" ht="17.25" customHeight="1" x14ac:dyDescent="0.25">
      <c r="A77" s="30"/>
      <c r="B77" s="15"/>
      <c r="C77" s="56"/>
      <c r="D77" s="56"/>
      <c r="E77" s="31" t="s">
        <v>62</v>
      </c>
      <c r="F77" s="32">
        <f>SUM(F75:F76)</f>
        <v>40000</v>
      </c>
      <c r="G77" s="77"/>
      <c r="H77" s="27"/>
    </row>
    <row r="78" spans="1:8" ht="17.25" customHeight="1" x14ac:dyDescent="0.25">
      <c r="A78" s="30"/>
      <c r="B78" s="15"/>
      <c r="C78" s="56"/>
      <c r="D78" s="56"/>
      <c r="E78" s="33"/>
      <c r="F78" s="26"/>
      <c r="G78" s="74"/>
      <c r="H78" s="27"/>
    </row>
    <row r="79" spans="1:8" ht="17.25" customHeight="1" x14ac:dyDescent="0.25">
      <c r="A79" s="24">
        <f>A73+1</f>
        <v>6</v>
      </c>
      <c r="B79" s="55" t="s">
        <v>63</v>
      </c>
      <c r="C79" s="56"/>
      <c r="D79" s="56"/>
      <c r="E79" s="25"/>
      <c r="F79" s="26"/>
      <c r="G79" s="74"/>
      <c r="H79" s="27"/>
    </row>
    <row r="80" spans="1:8" ht="128.25" customHeight="1" x14ac:dyDescent="0.25">
      <c r="A80" s="28">
        <v>6</v>
      </c>
      <c r="B80" s="57" t="s">
        <v>61</v>
      </c>
      <c r="C80" s="56"/>
      <c r="D80" s="56"/>
      <c r="E80" s="25"/>
      <c r="F80" s="26"/>
      <c r="G80" s="74"/>
      <c r="H80" s="27"/>
    </row>
    <row r="81" spans="1:8" ht="20.100000000000001" customHeight="1" x14ac:dyDescent="0.25">
      <c r="A81" s="29">
        <f t="shared" ref="A81:A89" si="2">A80+0.1</f>
        <v>6.1</v>
      </c>
      <c r="B81" s="58" t="s">
        <v>64</v>
      </c>
      <c r="C81" s="56" t="s">
        <v>19</v>
      </c>
      <c r="D81" s="56">
        <v>1</v>
      </c>
      <c r="E81" s="25">
        <v>91000</v>
      </c>
      <c r="F81" s="26">
        <f t="shared" ref="F81:F92" si="3">D81*E81</f>
        <v>91000</v>
      </c>
      <c r="G81" s="74">
        <v>1</v>
      </c>
      <c r="H81" s="86">
        <f t="shared" ref="H81:H92" si="4">G81*E81</f>
        <v>91000</v>
      </c>
    </row>
    <row r="82" spans="1:8" ht="20.100000000000001" customHeight="1" x14ac:dyDescent="0.25">
      <c r="A82" s="29">
        <f t="shared" si="2"/>
        <v>6.1999999999999993</v>
      </c>
      <c r="B82" s="58" t="s">
        <v>65</v>
      </c>
      <c r="C82" s="56" t="s">
        <v>19</v>
      </c>
      <c r="D82" s="56">
        <v>1</v>
      </c>
      <c r="E82" s="25">
        <v>107000</v>
      </c>
      <c r="F82" s="26">
        <f t="shared" si="3"/>
        <v>107000</v>
      </c>
      <c r="G82" s="74">
        <v>1</v>
      </c>
      <c r="H82" s="86">
        <f t="shared" si="4"/>
        <v>107000</v>
      </c>
    </row>
    <row r="83" spans="1:8" ht="20.100000000000001" customHeight="1" x14ac:dyDescent="0.25">
      <c r="A83" s="29">
        <f t="shared" si="2"/>
        <v>6.2999999999999989</v>
      </c>
      <c r="B83" s="58" t="s">
        <v>66</v>
      </c>
      <c r="C83" s="56" t="s">
        <v>19</v>
      </c>
      <c r="D83" s="56">
        <v>1</v>
      </c>
      <c r="E83" s="25">
        <v>113000</v>
      </c>
      <c r="F83" s="26">
        <f t="shared" si="3"/>
        <v>113000</v>
      </c>
      <c r="G83" s="74">
        <v>1</v>
      </c>
      <c r="H83" s="86">
        <f t="shared" si="4"/>
        <v>113000</v>
      </c>
    </row>
    <row r="84" spans="1:8" ht="20.100000000000001" customHeight="1" x14ac:dyDescent="0.25">
      <c r="A84" s="29">
        <f t="shared" si="2"/>
        <v>6.3999999999999986</v>
      </c>
      <c r="B84" s="58" t="s">
        <v>67</v>
      </c>
      <c r="C84" s="56" t="s">
        <v>19</v>
      </c>
      <c r="D84" s="56">
        <v>1</v>
      </c>
      <c r="E84" s="25">
        <v>118000</v>
      </c>
      <c r="F84" s="26">
        <f t="shared" si="3"/>
        <v>118000</v>
      </c>
      <c r="G84" s="74">
        <v>1</v>
      </c>
      <c r="H84" s="86">
        <f t="shared" si="4"/>
        <v>118000</v>
      </c>
    </row>
    <row r="85" spans="1:8" ht="20.100000000000001" customHeight="1" x14ac:dyDescent="0.25">
      <c r="A85" s="29">
        <f t="shared" si="2"/>
        <v>6.4999999999999982</v>
      </c>
      <c r="B85" s="58" t="s">
        <v>68</v>
      </c>
      <c r="C85" s="56" t="s">
        <v>19</v>
      </c>
      <c r="D85" s="56">
        <v>1</v>
      </c>
      <c r="E85" s="25">
        <v>150000</v>
      </c>
      <c r="F85" s="26">
        <f t="shared" si="3"/>
        <v>150000</v>
      </c>
      <c r="G85" s="74">
        <v>1</v>
      </c>
      <c r="H85" s="86">
        <f t="shared" si="4"/>
        <v>150000</v>
      </c>
    </row>
    <row r="86" spans="1:8" ht="20.100000000000001" customHeight="1" x14ac:dyDescent="0.25">
      <c r="A86" s="29">
        <f t="shared" si="2"/>
        <v>6.5999999999999979</v>
      </c>
      <c r="B86" s="58" t="s">
        <v>69</v>
      </c>
      <c r="C86" s="56" t="s">
        <v>19</v>
      </c>
      <c r="D86" s="56">
        <v>1</v>
      </c>
      <c r="E86" s="25">
        <v>150000</v>
      </c>
      <c r="F86" s="26">
        <f t="shared" si="3"/>
        <v>150000</v>
      </c>
      <c r="G86" s="74">
        <v>1</v>
      </c>
      <c r="H86" s="86">
        <f t="shared" si="4"/>
        <v>150000</v>
      </c>
    </row>
    <row r="87" spans="1:8" ht="20.100000000000001" customHeight="1" x14ac:dyDescent="0.25">
      <c r="A87" s="29">
        <f t="shared" si="2"/>
        <v>6.6999999999999975</v>
      </c>
      <c r="B87" s="58" t="s">
        <v>70</v>
      </c>
      <c r="C87" s="56" t="s">
        <v>19</v>
      </c>
      <c r="D87" s="56">
        <v>1</v>
      </c>
      <c r="E87" s="25">
        <v>175000</v>
      </c>
      <c r="F87" s="26">
        <f t="shared" si="3"/>
        <v>175000</v>
      </c>
      <c r="G87" s="74">
        <v>1</v>
      </c>
      <c r="H87" s="86">
        <f t="shared" si="4"/>
        <v>175000</v>
      </c>
    </row>
    <row r="88" spans="1:8" ht="20.100000000000001" customHeight="1" x14ac:dyDescent="0.25">
      <c r="A88" s="29">
        <f t="shared" si="2"/>
        <v>6.7999999999999972</v>
      </c>
      <c r="B88" s="58" t="s">
        <v>71</v>
      </c>
      <c r="C88" s="56" t="s">
        <v>19</v>
      </c>
      <c r="D88" s="56">
        <v>1</v>
      </c>
      <c r="E88" s="25">
        <v>175000</v>
      </c>
      <c r="F88" s="26">
        <f t="shared" si="3"/>
        <v>175000</v>
      </c>
      <c r="G88" s="74">
        <v>1</v>
      </c>
      <c r="H88" s="86">
        <f t="shared" si="4"/>
        <v>175000</v>
      </c>
    </row>
    <row r="89" spans="1:8" ht="20.100000000000001" customHeight="1" x14ac:dyDescent="0.25">
      <c r="A89" s="29">
        <f t="shared" si="2"/>
        <v>6.8999999999999968</v>
      </c>
      <c r="B89" s="58" t="s">
        <v>72</v>
      </c>
      <c r="C89" s="56" t="s">
        <v>4</v>
      </c>
      <c r="D89" s="56">
        <v>2</v>
      </c>
      <c r="E89" s="25">
        <v>250000</v>
      </c>
      <c r="F89" s="26">
        <f t="shared" si="3"/>
        <v>500000</v>
      </c>
      <c r="G89" s="74">
        <v>2</v>
      </c>
      <c r="H89" s="86">
        <f t="shared" si="4"/>
        <v>500000</v>
      </c>
    </row>
    <row r="90" spans="1:8" ht="20.100000000000001" customHeight="1" x14ac:dyDescent="0.25">
      <c r="A90" s="38">
        <f>A89-0.8</f>
        <v>6.099999999999997</v>
      </c>
      <c r="B90" s="58" t="s">
        <v>73</v>
      </c>
      <c r="C90" s="56" t="s">
        <v>19</v>
      </c>
      <c r="D90" s="56">
        <v>1</v>
      </c>
      <c r="E90" s="25">
        <v>400000</v>
      </c>
      <c r="F90" s="26">
        <f t="shared" si="3"/>
        <v>400000</v>
      </c>
      <c r="G90" s="74">
        <v>1</v>
      </c>
      <c r="H90" s="86">
        <f t="shared" si="4"/>
        <v>400000</v>
      </c>
    </row>
    <row r="91" spans="1:8" ht="20.100000000000001" customHeight="1" x14ac:dyDescent="0.25">
      <c r="A91" s="38">
        <f>A90+0.01</f>
        <v>6.1099999999999968</v>
      </c>
      <c r="B91" s="58" t="s">
        <v>74</v>
      </c>
      <c r="C91" s="56" t="s">
        <v>19</v>
      </c>
      <c r="D91" s="56">
        <v>1</v>
      </c>
      <c r="E91" s="25">
        <v>950000</v>
      </c>
      <c r="F91" s="26">
        <f t="shared" si="3"/>
        <v>950000</v>
      </c>
      <c r="G91" s="74">
        <v>1</v>
      </c>
      <c r="H91" s="86">
        <f t="shared" si="4"/>
        <v>950000</v>
      </c>
    </row>
    <row r="92" spans="1:8" ht="20.100000000000001" customHeight="1" x14ac:dyDescent="0.25">
      <c r="A92" s="38">
        <f>A91+0.01</f>
        <v>6.1199999999999966</v>
      </c>
      <c r="B92" s="58" t="s">
        <v>75</v>
      </c>
      <c r="C92" s="56" t="s">
        <v>19</v>
      </c>
      <c r="D92" s="56">
        <v>1</v>
      </c>
      <c r="E92" s="25">
        <v>950000</v>
      </c>
      <c r="F92" s="26">
        <f t="shared" si="3"/>
        <v>950000</v>
      </c>
      <c r="G92" s="74">
        <v>1</v>
      </c>
      <c r="H92" s="86">
        <f t="shared" si="4"/>
        <v>950000</v>
      </c>
    </row>
    <row r="93" spans="1:8" ht="17.25" customHeight="1" x14ac:dyDescent="0.25">
      <c r="A93" s="29"/>
      <c r="B93" s="57"/>
      <c r="C93" s="56"/>
      <c r="D93" s="56"/>
      <c r="E93" s="25"/>
      <c r="F93" s="26"/>
      <c r="G93" s="74"/>
      <c r="H93" s="27"/>
    </row>
    <row r="94" spans="1:8" ht="17.25" customHeight="1" x14ac:dyDescent="0.25">
      <c r="A94" s="30"/>
      <c r="B94" s="15"/>
      <c r="C94" s="56"/>
      <c r="D94" s="56"/>
      <c r="E94" s="31" t="s">
        <v>76</v>
      </c>
      <c r="F94" s="32">
        <f>SUM(F81:F93)</f>
        <v>3879000</v>
      </c>
      <c r="G94" s="77"/>
      <c r="H94" s="70"/>
    </row>
    <row r="95" spans="1:8" ht="17.25" customHeight="1" x14ac:dyDescent="0.25">
      <c r="A95" s="30"/>
      <c r="B95" s="15"/>
      <c r="C95" s="56"/>
      <c r="D95" s="56"/>
      <c r="E95" s="33"/>
      <c r="F95" s="26"/>
      <c r="G95" s="74"/>
      <c r="H95" s="70"/>
    </row>
    <row r="96" spans="1:8" ht="17.25" customHeight="1" x14ac:dyDescent="0.25">
      <c r="A96" s="24">
        <f>A79+1</f>
        <v>7</v>
      </c>
      <c r="B96" s="55" t="s">
        <v>77</v>
      </c>
      <c r="C96" s="56"/>
      <c r="D96" s="56"/>
      <c r="E96" s="25"/>
      <c r="F96" s="26"/>
      <c r="G96" s="74"/>
      <c r="H96" s="27"/>
    </row>
    <row r="97" spans="1:8" ht="117.75" customHeight="1" x14ac:dyDescent="0.25">
      <c r="A97" s="28">
        <f>A96</f>
        <v>7</v>
      </c>
      <c r="B97" s="57" t="s">
        <v>78</v>
      </c>
      <c r="C97" s="56"/>
      <c r="D97" s="56"/>
      <c r="E97" s="25"/>
      <c r="F97" s="26"/>
      <c r="G97" s="74"/>
      <c r="H97" s="27"/>
    </row>
    <row r="98" spans="1:8" ht="20.100000000000001" customHeight="1" x14ac:dyDescent="0.25">
      <c r="A98" s="29">
        <f>A97+0.1</f>
        <v>7.1</v>
      </c>
      <c r="B98" s="58" t="s">
        <v>79</v>
      </c>
      <c r="C98" s="56" t="s">
        <v>19</v>
      </c>
      <c r="D98" s="56">
        <v>1</v>
      </c>
      <c r="E98" s="25">
        <v>25000</v>
      </c>
      <c r="F98" s="26">
        <f t="shared" ref="F98:F99" si="5">D98*E98</f>
        <v>25000</v>
      </c>
      <c r="G98" s="74"/>
      <c r="H98" s="86">
        <f t="shared" ref="H98:H99" si="6">G98*E98</f>
        <v>0</v>
      </c>
    </row>
    <row r="99" spans="1:8" ht="20.100000000000001" customHeight="1" x14ac:dyDescent="0.25">
      <c r="A99" s="29">
        <f>A98+0.1</f>
        <v>7.1999999999999993</v>
      </c>
      <c r="B99" s="58" t="s">
        <v>80</v>
      </c>
      <c r="C99" s="56" t="s">
        <v>19</v>
      </c>
      <c r="D99" s="56">
        <v>1</v>
      </c>
      <c r="E99" s="25">
        <v>1380000</v>
      </c>
      <c r="F99" s="26">
        <f t="shared" si="5"/>
        <v>1380000</v>
      </c>
      <c r="G99" s="74">
        <v>1</v>
      </c>
      <c r="H99" s="86">
        <f t="shared" si="6"/>
        <v>1380000</v>
      </c>
    </row>
    <row r="100" spans="1:8" ht="15" customHeight="1" x14ac:dyDescent="0.25">
      <c r="A100" s="29"/>
      <c r="B100" s="57"/>
      <c r="C100" s="56"/>
      <c r="D100" s="56"/>
      <c r="E100" s="25"/>
      <c r="F100" s="26"/>
      <c r="G100" s="74"/>
      <c r="H100" s="27"/>
    </row>
    <row r="101" spans="1:8" ht="15" customHeight="1" x14ac:dyDescent="0.25">
      <c r="A101" s="30"/>
      <c r="B101" s="15"/>
      <c r="C101" s="56"/>
      <c r="D101" s="56"/>
      <c r="E101" s="31" t="s">
        <v>23</v>
      </c>
      <c r="F101" s="32">
        <f>SUM(F98:F100)</f>
        <v>1405000</v>
      </c>
      <c r="G101" s="77"/>
      <c r="H101" s="27"/>
    </row>
    <row r="102" spans="1:8" ht="15" customHeight="1" x14ac:dyDescent="0.25">
      <c r="A102" s="30"/>
      <c r="B102" s="15"/>
      <c r="C102" s="56"/>
      <c r="D102" s="56"/>
      <c r="E102" s="33"/>
      <c r="F102" s="26"/>
      <c r="G102" s="74"/>
      <c r="H102" s="27"/>
    </row>
    <row r="103" spans="1:8" ht="17.25" customHeight="1" x14ac:dyDescent="0.25">
      <c r="A103" s="24">
        <f>A96:B96+1</f>
        <v>8</v>
      </c>
      <c r="B103" s="55" t="s">
        <v>81</v>
      </c>
      <c r="C103" s="56"/>
      <c r="D103" s="56"/>
      <c r="E103" s="25"/>
      <c r="F103" s="26"/>
      <c r="G103" s="74"/>
      <c r="H103" s="27"/>
    </row>
    <row r="104" spans="1:8" ht="155.25" customHeight="1" x14ac:dyDescent="0.25">
      <c r="A104" s="28">
        <f>A103</f>
        <v>8</v>
      </c>
      <c r="B104" s="57" t="s">
        <v>82</v>
      </c>
      <c r="C104" s="56" t="s">
        <v>11</v>
      </c>
      <c r="D104" s="56">
        <v>430</v>
      </c>
      <c r="E104" s="25">
        <v>5000</v>
      </c>
      <c r="F104" s="26">
        <f t="shared" ref="F104" si="7">D104*E104</f>
        <v>2150000</v>
      </c>
      <c r="G104" s="74">
        <v>186.28</v>
      </c>
      <c r="H104" s="86">
        <f>G104*E104</f>
        <v>931400</v>
      </c>
    </row>
    <row r="105" spans="1:8" ht="15" customHeight="1" x14ac:dyDescent="0.25">
      <c r="A105" s="29"/>
      <c r="B105" s="57"/>
      <c r="C105" s="56"/>
      <c r="D105" s="56"/>
      <c r="E105" s="25"/>
      <c r="F105" s="26"/>
      <c r="G105" s="74"/>
      <c r="H105" s="27"/>
    </row>
    <row r="106" spans="1:8" ht="17.25" customHeight="1" x14ac:dyDescent="0.25">
      <c r="A106" s="30"/>
      <c r="B106" s="15"/>
      <c r="C106" s="56"/>
      <c r="D106" s="56"/>
      <c r="E106" s="31" t="s">
        <v>24</v>
      </c>
      <c r="F106" s="32">
        <f>SUM(F104:F105)</f>
        <v>2150000</v>
      </c>
      <c r="G106" s="77"/>
      <c r="H106" s="27"/>
    </row>
    <row r="107" spans="1:8" ht="15" customHeight="1" x14ac:dyDescent="0.25">
      <c r="A107" s="30"/>
      <c r="B107" s="15"/>
      <c r="C107" s="56"/>
      <c r="D107" s="56"/>
      <c r="E107" s="33"/>
      <c r="F107" s="26"/>
      <c r="G107" s="74"/>
      <c r="H107" s="27"/>
    </row>
    <row r="108" spans="1:8" ht="17.25" customHeight="1" x14ac:dyDescent="0.25">
      <c r="A108" s="24">
        <f>A103+1</f>
        <v>9</v>
      </c>
      <c r="B108" s="55" t="s">
        <v>83</v>
      </c>
      <c r="C108" s="56"/>
      <c r="D108" s="56"/>
      <c r="E108" s="25"/>
      <c r="F108" s="26"/>
      <c r="G108" s="74"/>
      <c r="H108" s="27"/>
    </row>
    <row r="109" spans="1:8" ht="76.5" x14ac:dyDescent="0.25">
      <c r="A109" s="28">
        <f>A108</f>
        <v>9</v>
      </c>
      <c r="B109" s="57" t="s">
        <v>84</v>
      </c>
      <c r="C109" s="56" t="s">
        <v>11</v>
      </c>
      <c r="D109" s="56">
        <v>410</v>
      </c>
      <c r="E109" s="25">
        <v>5900</v>
      </c>
      <c r="F109" s="26">
        <f t="shared" ref="F109" si="8">D109*E109</f>
        <v>2419000</v>
      </c>
      <c r="G109" s="74">
        <v>186.28</v>
      </c>
      <c r="H109" s="86">
        <f>G109*E109</f>
        <v>1099052</v>
      </c>
    </row>
    <row r="110" spans="1:8" ht="15" customHeight="1" x14ac:dyDescent="0.25">
      <c r="A110" s="29"/>
      <c r="B110" s="57"/>
      <c r="C110" s="56"/>
      <c r="D110" s="56"/>
      <c r="E110" s="25"/>
      <c r="F110" s="26"/>
      <c r="G110" s="74"/>
      <c r="H110" s="27"/>
    </row>
    <row r="111" spans="1:8" ht="15" customHeight="1" x14ac:dyDescent="0.25">
      <c r="A111" s="30"/>
      <c r="B111" s="15"/>
      <c r="C111" s="56"/>
      <c r="D111" s="56"/>
      <c r="E111" s="31" t="s">
        <v>27</v>
      </c>
      <c r="F111" s="32">
        <f>SUM(F109:F110)</f>
        <v>2419000</v>
      </c>
      <c r="G111" s="77"/>
      <c r="H111" s="27"/>
    </row>
    <row r="112" spans="1:8" ht="15" customHeight="1" x14ac:dyDescent="0.25">
      <c r="A112" s="30"/>
      <c r="B112" s="15"/>
      <c r="C112" s="56"/>
      <c r="D112" s="56"/>
      <c r="E112" s="33"/>
      <c r="F112" s="26"/>
      <c r="G112" s="74"/>
      <c r="H112" s="27"/>
    </row>
    <row r="113" spans="1:8" ht="17.25" customHeight="1" x14ac:dyDescent="0.25">
      <c r="A113" s="24">
        <f>A108+1</f>
        <v>10</v>
      </c>
      <c r="B113" s="55" t="s">
        <v>85</v>
      </c>
      <c r="C113" s="56"/>
      <c r="D113" s="56"/>
      <c r="E113" s="25"/>
      <c r="F113" s="26"/>
      <c r="G113" s="74"/>
      <c r="H113" s="27"/>
    </row>
    <row r="114" spans="1:8" ht="76.5" x14ac:dyDescent="0.25">
      <c r="A114" s="28">
        <f>A113</f>
        <v>10</v>
      </c>
      <c r="B114" s="57" t="s">
        <v>86</v>
      </c>
      <c r="C114" s="56" t="s">
        <v>11</v>
      </c>
      <c r="D114" s="56">
        <v>65</v>
      </c>
      <c r="E114" s="25">
        <v>13000</v>
      </c>
      <c r="F114" s="26">
        <f t="shared" ref="F114" si="9">D114*E114</f>
        <v>845000</v>
      </c>
      <c r="G114" s="74"/>
      <c r="H114" s="86">
        <f>G114*E114</f>
        <v>0</v>
      </c>
    </row>
    <row r="115" spans="1:8" ht="15" customHeight="1" x14ac:dyDescent="0.25">
      <c r="A115" s="29"/>
      <c r="B115" s="57"/>
      <c r="C115" s="56"/>
      <c r="D115" s="56"/>
      <c r="E115" s="25"/>
      <c r="F115" s="26"/>
      <c r="G115" s="74"/>
      <c r="H115" s="27"/>
    </row>
    <row r="116" spans="1:8" ht="15" customHeight="1" x14ac:dyDescent="0.25">
      <c r="A116" s="30"/>
      <c r="B116" s="15"/>
      <c r="C116" s="56"/>
      <c r="D116" s="56"/>
      <c r="E116" s="31" t="s">
        <v>28</v>
      </c>
      <c r="F116" s="32">
        <f>SUM(F114:F115)</f>
        <v>845000</v>
      </c>
      <c r="G116" s="77"/>
      <c r="H116" s="27"/>
    </row>
    <row r="117" spans="1:8" ht="15" customHeight="1" x14ac:dyDescent="0.25">
      <c r="A117" s="30"/>
      <c r="B117" s="15"/>
      <c r="C117" s="56"/>
      <c r="D117" s="56"/>
      <c r="E117" s="33"/>
      <c r="F117" s="26"/>
      <c r="G117" s="74"/>
      <c r="H117" s="27"/>
    </row>
    <row r="118" spans="1:8" ht="17.25" customHeight="1" x14ac:dyDescent="0.25">
      <c r="A118" s="24">
        <f>A113+1</f>
        <v>11</v>
      </c>
      <c r="B118" s="55" t="s">
        <v>87</v>
      </c>
      <c r="C118" s="56"/>
      <c r="D118" s="56"/>
      <c r="E118" s="25"/>
      <c r="F118" s="26"/>
      <c r="G118" s="74"/>
      <c r="H118" s="27"/>
    </row>
    <row r="119" spans="1:8" ht="76.5" x14ac:dyDescent="0.25">
      <c r="A119" s="28">
        <f>A118</f>
        <v>11</v>
      </c>
      <c r="B119" s="57" t="s">
        <v>88</v>
      </c>
      <c r="C119" s="56" t="s">
        <v>11</v>
      </c>
      <c r="D119" s="56">
        <v>30</v>
      </c>
      <c r="E119" s="25">
        <v>4000</v>
      </c>
      <c r="F119" s="26">
        <f t="shared" ref="F119" si="10">D119*E119</f>
        <v>120000</v>
      </c>
      <c r="G119" s="74"/>
      <c r="H119" s="86">
        <f>G119*E119</f>
        <v>0</v>
      </c>
    </row>
    <row r="120" spans="1:8" ht="17.25" customHeight="1" x14ac:dyDescent="0.25">
      <c r="A120" s="29"/>
      <c r="B120" s="57"/>
      <c r="C120" s="56"/>
      <c r="D120" s="56"/>
      <c r="E120" s="25"/>
      <c r="F120" s="26"/>
      <c r="G120" s="74"/>
      <c r="H120" s="27"/>
    </row>
    <row r="121" spans="1:8" ht="17.25" customHeight="1" x14ac:dyDescent="0.25">
      <c r="A121" s="30"/>
      <c r="B121" s="15"/>
      <c r="C121" s="56"/>
      <c r="D121" s="56"/>
      <c r="E121" s="31" t="s">
        <v>89</v>
      </c>
      <c r="F121" s="32">
        <f>SUM(F119:F120)</f>
        <v>120000</v>
      </c>
      <c r="G121" s="77"/>
      <c r="H121" s="27"/>
    </row>
    <row r="122" spans="1:8" ht="17.25" customHeight="1" x14ac:dyDescent="0.25">
      <c r="A122" s="30"/>
      <c r="B122" s="15"/>
      <c r="C122" s="56"/>
      <c r="D122" s="56"/>
      <c r="E122" s="33"/>
      <c r="F122" s="26"/>
      <c r="G122" s="74"/>
      <c r="H122" s="27"/>
    </row>
    <row r="123" spans="1:8" ht="17.25" customHeight="1" x14ac:dyDescent="0.25">
      <c r="A123" s="34">
        <f>A118+1</f>
        <v>12</v>
      </c>
      <c r="B123" s="59" t="s">
        <v>33</v>
      </c>
      <c r="C123" s="60"/>
      <c r="D123" s="56"/>
      <c r="E123" s="25"/>
      <c r="F123" s="26"/>
      <c r="G123" s="74"/>
      <c r="H123" s="27"/>
    </row>
    <row r="124" spans="1:8" ht="127.5" x14ac:dyDescent="0.25">
      <c r="A124" s="35">
        <f>A123</f>
        <v>12</v>
      </c>
      <c r="B124" s="61" t="s">
        <v>90</v>
      </c>
      <c r="C124" s="56"/>
      <c r="D124" s="56"/>
      <c r="E124" s="25"/>
      <c r="F124" s="26"/>
      <c r="G124" s="74"/>
      <c r="H124" s="27"/>
    </row>
    <row r="125" spans="1:8" ht="17.25" customHeight="1" x14ac:dyDescent="0.25">
      <c r="A125" s="30"/>
      <c r="B125" s="62"/>
      <c r="C125" s="56"/>
      <c r="D125" s="56"/>
      <c r="E125" s="25"/>
      <c r="F125" s="26"/>
      <c r="G125" s="74"/>
      <c r="H125" s="27"/>
    </row>
    <row r="126" spans="1:8" ht="18" customHeight="1" x14ac:dyDescent="0.25">
      <c r="A126" s="30">
        <f>A124+0.1</f>
        <v>12.1</v>
      </c>
      <c r="B126" s="64" t="s">
        <v>91</v>
      </c>
      <c r="C126" s="56"/>
      <c r="D126" s="56"/>
      <c r="E126" s="25"/>
      <c r="F126" s="26"/>
      <c r="G126" s="74"/>
      <c r="H126" s="27"/>
    </row>
    <row r="127" spans="1:8" ht="18" customHeight="1" x14ac:dyDescent="0.25">
      <c r="A127" s="30" t="s">
        <v>2</v>
      </c>
      <c r="B127" s="64" t="s">
        <v>92</v>
      </c>
      <c r="C127" s="56" t="s">
        <v>4</v>
      </c>
      <c r="D127" s="56">
        <v>2</v>
      </c>
      <c r="E127" s="25">
        <v>3500</v>
      </c>
      <c r="F127" s="26">
        <f t="shared" ref="F127:F129" si="11">D127*E127</f>
        <v>7000</v>
      </c>
      <c r="G127" s="74"/>
      <c r="H127" s="86">
        <f t="shared" ref="H127:H147" si="12">G127*E127</f>
        <v>0</v>
      </c>
    </row>
    <row r="128" spans="1:8" ht="18" customHeight="1" x14ac:dyDescent="0.25">
      <c r="A128" s="30" t="s">
        <v>3</v>
      </c>
      <c r="B128" s="64" t="s">
        <v>93</v>
      </c>
      <c r="C128" s="56" t="s">
        <v>4</v>
      </c>
      <c r="D128" s="56">
        <v>11</v>
      </c>
      <c r="E128" s="25">
        <v>11500</v>
      </c>
      <c r="F128" s="26">
        <f t="shared" si="11"/>
        <v>126500</v>
      </c>
      <c r="G128" s="74"/>
      <c r="H128" s="86">
        <f t="shared" si="12"/>
        <v>0</v>
      </c>
    </row>
    <row r="129" spans="1:8" ht="18" customHeight="1" x14ac:dyDescent="0.25">
      <c r="A129" s="30" t="s">
        <v>15</v>
      </c>
      <c r="B129" s="64" t="s">
        <v>94</v>
      </c>
      <c r="C129" s="56" t="s">
        <v>4</v>
      </c>
      <c r="D129" s="56">
        <v>3</v>
      </c>
      <c r="E129" s="25">
        <v>8900</v>
      </c>
      <c r="F129" s="26">
        <f t="shared" si="11"/>
        <v>26700</v>
      </c>
      <c r="G129" s="74"/>
      <c r="H129" s="86">
        <f t="shared" si="12"/>
        <v>0</v>
      </c>
    </row>
    <row r="130" spans="1:8" ht="18" customHeight="1" x14ac:dyDescent="0.25">
      <c r="A130" s="30"/>
      <c r="B130" s="62"/>
      <c r="C130" s="56"/>
      <c r="D130" s="56"/>
      <c r="E130" s="25"/>
      <c r="F130" s="26"/>
      <c r="G130" s="74"/>
      <c r="H130" s="86">
        <f t="shared" si="12"/>
        <v>0</v>
      </c>
    </row>
    <row r="131" spans="1:8" ht="18" customHeight="1" x14ac:dyDescent="0.25">
      <c r="A131" s="30">
        <f>A126+0.1</f>
        <v>12.2</v>
      </c>
      <c r="B131" s="64" t="s">
        <v>95</v>
      </c>
      <c r="C131" s="56"/>
      <c r="D131" s="56"/>
      <c r="E131" s="25"/>
      <c r="F131" s="26"/>
      <c r="G131" s="74"/>
      <c r="H131" s="86">
        <f t="shared" si="12"/>
        <v>0</v>
      </c>
    </row>
    <row r="132" spans="1:8" ht="18" customHeight="1" x14ac:dyDescent="0.25">
      <c r="A132" s="30" t="s">
        <v>2</v>
      </c>
      <c r="B132" s="64" t="s">
        <v>96</v>
      </c>
      <c r="C132" s="56" t="s">
        <v>4</v>
      </c>
      <c r="D132" s="56">
        <v>2</v>
      </c>
      <c r="E132" s="25">
        <v>5000</v>
      </c>
      <c r="F132" s="26">
        <f t="shared" ref="F132:F137" si="13">D132*E132</f>
        <v>10000</v>
      </c>
      <c r="G132" s="74"/>
      <c r="H132" s="86">
        <f t="shared" si="12"/>
        <v>0</v>
      </c>
    </row>
    <row r="133" spans="1:8" ht="18" customHeight="1" x14ac:dyDescent="0.25">
      <c r="A133" s="30" t="s">
        <v>3</v>
      </c>
      <c r="B133" s="64" t="s">
        <v>97</v>
      </c>
      <c r="C133" s="56" t="s">
        <v>19</v>
      </c>
      <c r="D133" s="56">
        <v>1</v>
      </c>
      <c r="E133" s="25">
        <v>4500</v>
      </c>
      <c r="F133" s="26">
        <f t="shared" si="13"/>
        <v>4500</v>
      </c>
      <c r="G133" s="74"/>
      <c r="H133" s="86">
        <f t="shared" si="12"/>
        <v>0</v>
      </c>
    </row>
    <row r="134" spans="1:8" ht="18" customHeight="1" x14ac:dyDescent="0.25">
      <c r="A134" s="30" t="s">
        <v>15</v>
      </c>
      <c r="B134" s="64" t="s">
        <v>98</v>
      </c>
      <c r="C134" s="56" t="s">
        <v>19</v>
      </c>
      <c r="D134" s="56">
        <v>1</v>
      </c>
      <c r="E134" s="25">
        <v>7500</v>
      </c>
      <c r="F134" s="26">
        <f t="shared" si="13"/>
        <v>7500</v>
      </c>
      <c r="G134" s="74"/>
      <c r="H134" s="86">
        <f t="shared" si="12"/>
        <v>0</v>
      </c>
    </row>
    <row r="135" spans="1:8" ht="18" customHeight="1" x14ac:dyDescent="0.25">
      <c r="A135" s="30" t="s">
        <v>2</v>
      </c>
      <c r="B135" s="64" t="s">
        <v>99</v>
      </c>
      <c r="C135" s="56" t="s">
        <v>19</v>
      </c>
      <c r="D135" s="56">
        <v>1</v>
      </c>
      <c r="E135" s="25">
        <v>12000</v>
      </c>
      <c r="F135" s="26">
        <f t="shared" si="13"/>
        <v>12000</v>
      </c>
      <c r="G135" s="74"/>
      <c r="H135" s="86">
        <f t="shared" si="12"/>
        <v>0</v>
      </c>
    </row>
    <row r="136" spans="1:8" ht="18" customHeight="1" x14ac:dyDescent="0.25">
      <c r="A136" s="30" t="s">
        <v>3</v>
      </c>
      <c r="B136" s="64" t="s">
        <v>100</v>
      </c>
      <c r="C136" s="56" t="s">
        <v>19</v>
      </c>
      <c r="D136" s="56">
        <v>1</v>
      </c>
      <c r="E136" s="25">
        <v>13500</v>
      </c>
      <c r="F136" s="26">
        <f t="shared" si="13"/>
        <v>13500</v>
      </c>
      <c r="G136" s="74"/>
      <c r="H136" s="86">
        <f t="shared" si="12"/>
        <v>0</v>
      </c>
    </row>
    <row r="137" spans="1:8" ht="18" customHeight="1" x14ac:dyDescent="0.25">
      <c r="A137" s="30" t="s">
        <v>15</v>
      </c>
      <c r="B137" s="64" t="s">
        <v>101</v>
      </c>
      <c r="C137" s="56" t="s">
        <v>4</v>
      </c>
      <c r="D137" s="56">
        <v>2</v>
      </c>
      <c r="E137" s="25">
        <v>18000</v>
      </c>
      <c r="F137" s="26">
        <f t="shared" si="13"/>
        <v>36000</v>
      </c>
      <c r="G137" s="74"/>
      <c r="H137" s="86">
        <f t="shared" si="12"/>
        <v>0</v>
      </c>
    </row>
    <row r="138" spans="1:8" ht="18" customHeight="1" x14ac:dyDescent="0.25">
      <c r="A138" s="30"/>
      <c r="B138" s="62"/>
      <c r="C138" s="56"/>
      <c r="D138" s="56"/>
      <c r="E138" s="25"/>
      <c r="F138" s="26"/>
      <c r="G138" s="74"/>
      <c r="H138" s="86">
        <f t="shared" si="12"/>
        <v>0</v>
      </c>
    </row>
    <row r="139" spans="1:8" ht="18" customHeight="1" x14ac:dyDescent="0.25">
      <c r="A139" s="30">
        <f>A131+0.1</f>
        <v>12.299999999999999</v>
      </c>
      <c r="B139" s="64" t="s">
        <v>102</v>
      </c>
      <c r="C139" s="56"/>
      <c r="D139" s="56"/>
      <c r="E139" s="25"/>
      <c r="F139" s="26"/>
      <c r="G139" s="74"/>
      <c r="H139" s="86">
        <f t="shared" si="12"/>
        <v>0</v>
      </c>
    </row>
    <row r="140" spans="1:8" ht="18" customHeight="1" x14ac:dyDescent="0.25">
      <c r="A140" s="30" t="s">
        <v>2</v>
      </c>
      <c r="B140" s="64" t="s">
        <v>103</v>
      </c>
      <c r="C140" s="56" t="s">
        <v>58</v>
      </c>
      <c r="D140" s="56">
        <v>40</v>
      </c>
      <c r="E140" s="25">
        <v>3790</v>
      </c>
      <c r="F140" s="26">
        <f t="shared" ref="F140" si="14">D140*E140</f>
        <v>151600</v>
      </c>
      <c r="G140" s="74"/>
      <c r="H140" s="86">
        <f t="shared" si="12"/>
        <v>0</v>
      </c>
    </row>
    <row r="141" spans="1:8" ht="18" customHeight="1" x14ac:dyDescent="0.25">
      <c r="A141" s="30"/>
      <c r="B141" s="62"/>
      <c r="C141" s="56"/>
      <c r="D141" s="56"/>
      <c r="E141" s="25"/>
      <c r="F141" s="26"/>
      <c r="G141" s="74"/>
      <c r="H141" s="86">
        <f t="shared" si="12"/>
        <v>0</v>
      </c>
    </row>
    <row r="142" spans="1:8" ht="18" customHeight="1" x14ac:dyDescent="0.25">
      <c r="A142" s="30">
        <f>A139+0.1</f>
        <v>12.399999999999999</v>
      </c>
      <c r="B142" s="64" t="s">
        <v>104</v>
      </c>
      <c r="C142" s="56"/>
      <c r="D142" s="56"/>
      <c r="E142" s="25"/>
      <c r="F142" s="26"/>
      <c r="G142" s="74"/>
      <c r="H142" s="86">
        <f t="shared" si="12"/>
        <v>0</v>
      </c>
    </row>
    <row r="143" spans="1:8" ht="18" customHeight="1" x14ac:dyDescent="0.25">
      <c r="A143" s="30" t="s">
        <v>2</v>
      </c>
      <c r="B143" s="64" t="s">
        <v>105</v>
      </c>
      <c r="C143" s="56" t="s">
        <v>58</v>
      </c>
      <c r="D143" s="56">
        <v>10</v>
      </c>
      <c r="E143" s="25">
        <v>4500</v>
      </c>
      <c r="F143" s="26">
        <f t="shared" ref="F143" si="15">D143*E143</f>
        <v>45000</v>
      </c>
      <c r="G143" s="74"/>
      <c r="H143" s="86">
        <f t="shared" si="12"/>
        <v>0</v>
      </c>
    </row>
    <row r="144" spans="1:8" ht="18" customHeight="1" x14ac:dyDescent="0.25">
      <c r="A144" s="30"/>
      <c r="B144" s="62"/>
      <c r="C144" s="56"/>
      <c r="D144" s="56"/>
      <c r="E144" s="25"/>
      <c r="F144" s="26"/>
      <c r="G144" s="74"/>
      <c r="H144" s="86">
        <f t="shared" si="12"/>
        <v>0</v>
      </c>
    </row>
    <row r="145" spans="1:8" ht="18" customHeight="1" x14ac:dyDescent="0.25">
      <c r="A145" s="30">
        <f>A142+0.1</f>
        <v>12.499999999999998</v>
      </c>
      <c r="B145" s="64" t="s">
        <v>106</v>
      </c>
      <c r="C145" s="56"/>
      <c r="D145" s="56"/>
      <c r="E145" s="25"/>
      <c r="F145" s="26"/>
      <c r="G145" s="74"/>
      <c r="H145" s="86">
        <f t="shared" si="12"/>
        <v>0</v>
      </c>
    </row>
    <row r="146" spans="1:8" ht="18" customHeight="1" x14ac:dyDescent="0.25">
      <c r="A146" s="30" t="s">
        <v>2</v>
      </c>
      <c r="B146" s="64" t="s">
        <v>107</v>
      </c>
      <c r="C146" s="56" t="s">
        <v>4</v>
      </c>
      <c r="D146" s="56">
        <v>8</v>
      </c>
      <c r="E146" s="25">
        <v>3500</v>
      </c>
      <c r="F146" s="26">
        <f t="shared" ref="F146:F147" si="16">D146*E146</f>
        <v>28000</v>
      </c>
      <c r="G146" s="74"/>
      <c r="H146" s="86">
        <f t="shared" si="12"/>
        <v>0</v>
      </c>
    </row>
    <row r="147" spans="1:8" ht="18" customHeight="1" x14ac:dyDescent="0.25">
      <c r="A147" s="30" t="s">
        <v>3</v>
      </c>
      <c r="B147" s="64" t="s">
        <v>108</v>
      </c>
      <c r="C147" s="56" t="s">
        <v>19</v>
      </c>
      <c r="D147" s="56">
        <v>1</v>
      </c>
      <c r="E147" s="25">
        <v>4200</v>
      </c>
      <c r="F147" s="26">
        <f t="shared" si="16"/>
        <v>4200</v>
      </c>
      <c r="G147" s="74"/>
      <c r="H147" s="86">
        <f t="shared" si="12"/>
        <v>0</v>
      </c>
    </row>
    <row r="148" spans="1:8" ht="18" customHeight="1" x14ac:dyDescent="0.25">
      <c r="A148" s="30"/>
      <c r="B148" s="62"/>
      <c r="C148" s="56"/>
      <c r="D148" s="56"/>
      <c r="E148" s="25"/>
      <c r="F148" s="26"/>
      <c r="G148" s="74"/>
      <c r="H148" s="27"/>
    </row>
    <row r="149" spans="1:8" ht="17.25" customHeight="1" x14ac:dyDescent="0.25">
      <c r="A149" s="30"/>
      <c r="B149" s="16"/>
      <c r="C149" s="56"/>
      <c r="D149" s="56"/>
      <c r="E149" s="31" t="s">
        <v>109</v>
      </c>
      <c r="F149" s="32">
        <f>SUM(F126:F148)</f>
        <v>472500</v>
      </c>
      <c r="G149" s="77"/>
      <c r="H149" s="27"/>
    </row>
    <row r="150" spans="1:8" ht="17.25" customHeight="1" x14ac:dyDescent="0.25">
      <c r="A150" s="30"/>
      <c r="B150" s="16"/>
      <c r="C150" s="56"/>
      <c r="D150" s="56"/>
      <c r="E150" s="36"/>
      <c r="F150" s="37"/>
      <c r="G150" s="78"/>
      <c r="H150" s="27"/>
    </row>
    <row r="151" spans="1:8" ht="17.25" customHeight="1" x14ac:dyDescent="0.25">
      <c r="A151" s="24">
        <f>A123+1</f>
        <v>13</v>
      </c>
      <c r="B151" s="55" t="s">
        <v>110</v>
      </c>
      <c r="C151" s="56"/>
      <c r="D151" s="56"/>
      <c r="E151" s="25"/>
      <c r="F151" s="26"/>
      <c r="G151" s="74"/>
      <c r="H151" s="27"/>
    </row>
    <row r="152" spans="1:8" ht="63.75" x14ac:dyDescent="0.25">
      <c r="A152" s="28">
        <f>A151</f>
        <v>13</v>
      </c>
      <c r="B152" s="57" t="s">
        <v>111</v>
      </c>
      <c r="C152" s="65"/>
      <c r="D152" s="65"/>
      <c r="E152" s="40"/>
      <c r="F152" s="41"/>
      <c r="G152" s="79"/>
      <c r="H152" s="39"/>
    </row>
    <row r="153" spans="1:8" ht="17.25" customHeight="1" x14ac:dyDescent="0.25">
      <c r="A153" s="29">
        <f>A152+0.1</f>
        <v>13.1</v>
      </c>
      <c r="B153" s="57" t="s">
        <v>107</v>
      </c>
      <c r="C153" s="56" t="s">
        <v>58</v>
      </c>
      <c r="D153" s="56">
        <v>45</v>
      </c>
      <c r="E153" s="25">
        <v>1800</v>
      </c>
      <c r="F153" s="26">
        <f t="shared" ref="F153" si="17">D153*E153</f>
        <v>81000</v>
      </c>
      <c r="G153" s="74"/>
      <c r="H153" s="86">
        <f>G153*E153</f>
        <v>0</v>
      </c>
    </row>
    <row r="154" spans="1:8" ht="17.25" customHeight="1" x14ac:dyDescent="0.25">
      <c r="A154" s="29"/>
      <c r="B154" s="57"/>
      <c r="C154" s="56"/>
      <c r="D154" s="56"/>
      <c r="E154" s="25"/>
      <c r="F154" s="26"/>
      <c r="G154" s="74"/>
      <c r="H154" s="27"/>
    </row>
    <row r="155" spans="1:8" ht="17.25" customHeight="1" x14ac:dyDescent="0.25">
      <c r="A155" s="30"/>
      <c r="B155" s="15"/>
      <c r="C155" s="56"/>
      <c r="D155" s="56"/>
      <c r="E155" s="31" t="s">
        <v>112</v>
      </c>
      <c r="F155" s="32">
        <f>SUM(F153:F154)</f>
        <v>81000</v>
      </c>
      <c r="G155" s="77"/>
      <c r="H155" s="27"/>
    </row>
    <row r="156" spans="1:8" ht="17.25" customHeight="1" x14ac:dyDescent="0.25">
      <c r="A156" s="30"/>
      <c r="B156" s="15"/>
      <c r="C156" s="56"/>
      <c r="D156" s="56"/>
      <c r="E156" s="33"/>
      <c r="F156" s="26"/>
      <c r="G156" s="74"/>
      <c r="H156" s="27"/>
    </row>
    <row r="157" spans="1:8" ht="17.25" customHeight="1" x14ac:dyDescent="0.25">
      <c r="A157" s="24">
        <f>A151+1</f>
        <v>14</v>
      </c>
      <c r="B157" s="55" t="s">
        <v>113</v>
      </c>
      <c r="C157" s="56"/>
      <c r="D157" s="56"/>
      <c r="E157" s="25"/>
      <c r="F157" s="26"/>
      <c r="G157" s="74"/>
      <c r="H157" s="27"/>
    </row>
    <row r="158" spans="1:8" ht="76.5" x14ac:dyDescent="0.25">
      <c r="A158" s="28">
        <f>A157</f>
        <v>14</v>
      </c>
      <c r="B158" s="57" t="s">
        <v>114</v>
      </c>
      <c r="C158" s="65"/>
      <c r="D158" s="65"/>
      <c r="E158" s="40"/>
      <c r="F158" s="41"/>
      <c r="G158" s="79"/>
      <c r="H158" s="39"/>
    </row>
    <row r="159" spans="1:8" ht="17.25" customHeight="1" x14ac:dyDescent="0.25">
      <c r="A159" s="29">
        <f>A158+0.1</f>
        <v>14.1</v>
      </c>
      <c r="B159" s="57" t="s">
        <v>107</v>
      </c>
      <c r="C159" s="56" t="s">
        <v>4</v>
      </c>
      <c r="D159" s="56">
        <v>38</v>
      </c>
      <c r="E159" s="25">
        <v>3200</v>
      </c>
      <c r="F159" s="26">
        <f t="shared" ref="F159" si="18">D159*E159</f>
        <v>121600</v>
      </c>
      <c r="G159" s="74"/>
      <c r="H159" s="86">
        <f>G159*E159</f>
        <v>0</v>
      </c>
    </row>
    <row r="160" spans="1:8" ht="17.25" customHeight="1" x14ac:dyDescent="0.25">
      <c r="A160" s="29"/>
      <c r="B160" s="57"/>
      <c r="C160" s="56"/>
      <c r="D160" s="56"/>
      <c r="E160" s="25"/>
      <c r="F160" s="26"/>
      <c r="G160" s="74"/>
      <c r="H160" s="27"/>
    </row>
    <row r="161" spans="1:8" ht="17.25" customHeight="1" x14ac:dyDescent="0.25">
      <c r="A161" s="30"/>
      <c r="B161" s="15"/>
      <c r="C161" s="56"/>
      <c r="D161" s="56"/>
      <c r="E161" s="31" t="s">
        <v>115</v>
      </c>
      <c r="F161" s="32">
        <f>SUM(F159:F160)</f>
        <v>121600</v>
      </c>
      <c r="G161" s="77"/>
      <c r="H161" s="27"/>
    </row>
    <row r="162" spans="1:8" ht="17.25" customHeight="1" x14ac:dyDescent="0.25">
      <c r="A162" s="30"/>
      <c r="B162" s="15"/>
      <c r="C162" s="56"/>
      <c r="D162" s="56"/>
      <c r="E162" s="33"/>
      <c r="F162" s="26"/>
      <c r="G162" s="74"/>
      <c r="H162" s="27"/>
    </row>
    <row r="163" spans="1:8" ht="17.25" customHeight="1" x14ac:dyDescent="0.25">
      <c r="A163" s="24">
        <f>A157+1</f>
        <v>15</v>
      </c>
      <c r="B163" s="55" t="s">
        <v>116</v>
      </c>
      <c r="C163" s="56"/>
      <c r="D163" s="56"/>
      <c r="E163" s="25"/>
      <c r="F163" s="26"/>
      <c r="G163" s="74"/>
      <c r="H163" s="27"/>
    </row>
    <row r="164" spans="1:8" ht="89.25" x14ac:dyDescent="0.25">
      <c r="A164" s="28">
        <f>A163</f>
        <v>15</v>
      </c>
      <c r="B164" s="57" t="s">
        <v>117</v>
      </c>
      <c r="C164" s="65"/>
      <c r="D164" s="65"/>
      <c r="E164" s="40"/>
      <c r="F164" s="41"/>
      <c r="G164" s="79"/>
      <c r="H164" s="39"/>
    </row>
    <row r="165" spans="1:8" ht="17.25" customHeight="1" x14ac:dyDescent="0.25">
      <c r="A165" s="29">
        <f>A164+0.1</f>
        <v>15.1</v>
      </c>
      <c r="B165" s="57" t="s">
        <v>118</v>
      </c>
      <c r="C165" s="56" t="s">
        <v>4</v>
      </c>
      <c r="D165" s="56">
        <v>2</v>
      </c>
      <c r="E165" s="25">
        <v>7000</v>
      </c>
      <c r="F165" s="26">
        <f t="shared" ref="F165" si="19">D165*E165</f>
        <v>14000</v>
      </c>
      <c r="G165" s="74"/>
      <c r="H165" s="86">
        <f>G165*E165</f>
        <v>0</v>
      </c>
    </row>
    <row r="166" spans="1:8" ht="17.25" customHeight="1" x14ac:dyDescent="0.25">
      <c r="A166" s="29"/>
      <c r="B166" s="57"/>
      <c r="C166" s="56"/>
      <c r="D166" s="56"/>
      <c r="E166" s="25"/>
      <c r="F166" s="26"/>
      <c r="G166" s="74"/>
      <c r="H166" s="27"/>
    </row>
    <row r="167" spans="1:8" ht="17.25" customHeight="1" x14ac:dyDescent="0.25">
      <c r="A167" s="30"/>
      <c r="B167" s="15"/>
      <c r="C167" s="56"/>
      <c r="D167" s="56"/>
      <c r="E167" s="31" t="s">
        <v>119</v>
      </c>
      <c r="F167" s="32">
        <f>SUM(F165:F166)</f>
        <v>14000</v>
      </c>
      <c r="G167" s="77"/>
      <c r="H167" s="27"/>
    </row>
    <row r="168" spans="1:8" ht="17.25" customHeight="1" x14ac:dyDescent="0.25">
      <c r="A168" s="30"/>
      <c r="B168" s="15"/>
      <c r="C168" s="56"/>
      <c r="D168" s="56"/>
      <c r="E168" s="33"/>
      <c r="F168" s="26"/>
      <c r="G168" s="74"/>
      <c r="H168" s="27"/>
    </row>
    <row r="169" spans="1:8" ht="17.25" customHeight="1" x14ac:dyDescent="0.25">
      <c r="A169" s="24">
        <f>A163+1</f>
        <v>16</v>
      </c>
      <c r="B169" s="55" t="s">
        <v>120</v>
      </c>
      <c r="C169" s="56"/>
      <c r="D169" s="56"/>
      <c r="E169" s="25"/>
      <c r="F169" s="26"/>
      <c r="G169" s="74"/>
      <c r="H169" s="27"/>
    </row>
    <row r="170" spans="1:8" ht="76.5" x14ac:dyDescent="0.25">
      <c r="A170" s="28">
        <f>A169</f>
        <v>16</v>
      </c>
      <c r="B170" s="57" t="s">
        <v>121</v>
      </c>
      <c r="C170" s="56"/>
      <c r="D170" s="56"/>
      <c r="E170" s="25"/>
      <c r="F170" s="26"/>
      <c r="G170" s="74"/>
      <c r="H170" s="27"/>
    </row>
    <row r="171" spans="1:8" ht="20.100000000000001" customHeight="1" x14ac:dyDescent="0.25">
      <c r="A171" s="29">
        <f t="shared" ref="A171:A177" si="20">A170+0.1</f>
        <v>16.100000000000001</v>
      </c>
      <c r="B171" s="58" t="s">
        <v>122</v>
      </c>
      <c r="C171" s="56" t="s">
        <v>4</v>
      </c>
      <c r="D171" s="56">
        <v>5</v>
      </c>
      <c r="E171" s="25">
        <v>2500</v>
      </c>
      <c r="F171" s="26">
        <f t="shared" ref="F171:F177" si="21">D171*E171</f>
        <v>12500</v>
      </c>
      <c r="G171" s="74"/>
      <c r="H171" s="86">
        <f t="shared" ref="H171:H177" si="22">G171*E171</f>
        <v>0</v>
      </c>
    </row>
    <row r="172" spans="1:8" ht="20.100000000000001" customHeight="1" x14ac:dyDescent="0.25">
      <c r="A172" s="29">
        <f t="shared" si="20"/>
        <v>16.200000000000003</v>
      </c>
      <c r="B172" s="58" t="s">
        <v>97</v>
      </c>
      <c r="C172" s="56" t="s">
        <v>19</v>
      </c>
      <c r="D172" s="56">
        <v>1</v>
      </c>
      <c r="E172" s="25">
        <v>5000</v>
      </c>
      <c r="F172" s="26">
        <f t="shared" si="21"/>
        <v>5000</v>
      </c>
      <c r="G172" s="74"/>
      <c r="H172" s="86">
        <f t="shared" si="22"/>
        <v>0</v>
      </c>
    </row>
    <row r="173" spans="1:8" ht="20.100000000000001" customHeight="1" x14ac:dyDescent="0.25">
      <c r="A173" s="29">
        <f t="shared" si="20"/>
        <v>16.300000000000004</v>
      </c>
      <c r="B173" s="58" t="s">
        <v>99</v>
      </c>
      <c r="C173" s="56" t="s">
        <v>19</v>
      </c>
      <c r="D173" s="56">
        <v>1</v>
      </c>
      <c r="E173" s="25">
        <v>4500</v>
      </c>
      <c r="F173" s="26">
        <f t="shared" si="21"/>
        <v>4500</v>
      </c>
      <c r="G173" s="74"/>
      <c r="H173" s="86">
        <f t="shared" si="22"/>
        <v>0</v>
      </c>
    </row>
    <row r="174" spans="1:8" ht="20.100000000000001" customHeight="1" x14ac:dyDescent="0.25">
      <c r="A174" s="29">
        <f t="shared" si="20"/>
        <v>16.400000000000006</v>
      </c>
      <c r="B174" s="58" t="s">
        <v>96</v>
      </c>
      <c r="C174" s="56" t="s">
        <v>19</v>
      </c>
      <c r="D174" s="56">
        <v>1</v>
      </c>
      <c r="E174" s="25">
        <v>2500</v>
      </c>
      <c r="F174" s="26">
        <f t="shared" si="21"/>
        <v>2500</v>
      </c>
      <c r="G174" s="74"/>
      <c r="H174" s="86">
        <f t="shared" si="22"/>
        <v>0</v>
      </c>
    </row>
    <row r="175" spans="1:8" ht="20.100000000000001" customHeight="1" x14ac:dyDescent="0.25">
      <c r="A175" s="29">
        <f t="shared" si="20"/>
        <v>16.500000000000007</v>
      </c>
      <c r="B175" s="58" t="s">
        <v>101</v>
      </c>
      <c r="C175" s="56" t="s">
        <v>19</v>
      </c>
      <c r="D175" s="56">
        <v>1</v>
      </c>
      <c r="E175" s="25">
        <v>13000</v>
      </c>
      <c r="F175" s="26">
        <f t="shared" si="21"/>
        <v>13000</v>
      </c>
      <c r="G175" s="74"/>
      <c r="H175" s="86">
        <f t="shared" si="22"/>
        <v>0</v>
      </c>
    </row>
    <row r="176" spans="1:8" ht="20.100000000000001" customHeight="1" x14ac:dyDescent="0.25">
      <c r="A176" s="29">
        <f t="shared" si="20"/>
        <v>16.600000000000009</v>
      </c>
      <c r="B176" s="58" t="s">
        <v>98</v>
      </c>
      <c r="C176" s="56" t="s">
        <v>19</v>
      </c>
      <c r="D176" s="56">
        <v>1</v>
      </c>
      <c r="E176" s="25">
        <v>6000</v>
      </c>
      <c r="F176" s="26">
        <f t="shared" si="21"/>
        <v>6000</v>
      </c>
      <c r="G176" s="74"/>
      <c r="H176" s="86">
        <f t="shared" si="22"/>
        <v>0</v>
      </c>
    </row>
    <row r="177" spans="1:8" ht="20.100000000000001" customHeight="1" x14ac:dyDescent="0.25">
      <c r="A177" s="29">
        <f t="shared" si="20"/>
        <v>16.70000000000001</v>
      </c>
      <c r="B177" s="58" t="s">
        <v>101</v>
      </c>
      <c r="C177" s="56" t="s">
        <v>19</v>
      </c>
      <c r="D177" s="56">
        <v>1</v>
      </c>
      <c r="E177" s="25">
        <v>14000</v>
      </c>
      <c r="F177" s="26">
        <f t="shared" si="21"/>
        <v>14000</v>
      </c>
      <c r="G177" s="74"/>
      <c r="H177" s="86">
        <f t="shared" si="22"/>
        <v>0</v>
      </c>
    </row>
    <row r="178" spans="1:8" ht="17.25" customHeight="1" x14ac:dyDescent="0.25">
      <c r="A178" s="29"/>
      <c r="B178" s="57"/>
      <c r="C178" s="56"/>
      <c r="D178" s="56"/>
      <c r="E178" s="25"/>
      <c r="F178" s="26"/>
      <c r="G178" s="74"/>
      <c r="H178" s="27"/>
    </row>
    <row r="179" spans="1:8" ht="17.25" customHeight="1" x14ac:dyDescent="0.25">
      <c r="A179" s="30"/>
      <c r="B179" s="15"/>
      <c r="C179" s="56"/>
      <c r="D179" s="56"/>
      <c r="E179" s="31" t="s">
        <v>123</v>
      </c>
      <c r="F179" s="32">
        <f>SUM(F171:F178)</f>
        <v>57500</v>
      </c>
      <c r="G179" s="77"/>
      <c r="H179" s="27"/>
    </row>
    <row r="180" spans="1:8" ht="17.25" customHeight="1" x14ac:dyDescent="0.25">
      <c r="A180" s="30"/>
      <c r="B180" s="15"/>
      <c r="C180" s="56"/>
      <c r="D180" s="56"/>
      <c r="E180" s="33"/>
      <c r="F180" s="26"/>
      <c r="G180" s="74"/>
      <c r="H180" s="27"/>
    </row>
    <row r="181" spans="1:8" ht="17.25" customHeight="1" x14ac:dyDescent="0.25">
      <c r="A181" s="24">
        <f>A169+1</f>
        <v>17</v>
      </c>
      <c r="B181" s="55" t="s">
        <v>124</v>
      </c>
      <c r="C181" s="56"/>
      <c r="D181" s="56"/>
      <c r="E181" s="25"/>
      <c r="F181" s="26"/>
      <c r="G181" s="74"/>
      <c r="H181" s="27"/>
    </row>
    <row r="182" spans="1:8" ht="127.5" x14ac:dyDescent="0.25">
      <c r="A182" s="28">
        <f>A181</f>
        <v>17</v>
      </c>
      <c r="B182" s="57" t="s">
        <v>125</v>
      </c>
      <c r="C182" s="65"/>
      <c r="D182" s="65"/>
      <c r="E182" s="40"/>
      <c r="F182" s="41"/>
      <c r="G182" s="79"/>
      <c r="H182" s="39"/>
    </row>
    <row r="183" spans="1:8" ht="17.25" customHeight="1" x14ac:dyDescent="0.25">
      <c r="A183" s="29">
        <f>A182+0.1</f>
        <v>17.100000000000001</v>
      </c>
      <c r="B183" s="57" t="s">
        <v>57</v>
      </c>
      <c r="C183" s="56" t="s">
        <v>58</v>
      </c>
      <c r="D183" s="56">
        <v>20</v>
      </c>
      <c r="E183" s="25">
        <v>990</v>
      </c>
      <c r="F183" s="26">
        <f t="shared" ref="F183" si="23">D183*E183</f>
        <v>19800</v>
      </c>
      <c r="G183" s="74"/>
      <c r="H183" s="86">
        <f>G183*E183</f>
        <v>0</v>
      </c>
    </row>
    <row r="184" spans="1:8" ht="17.25" customHeight="1" x14ac:dyDescent="0.25">
      <c r="A184" s="29"/>
      <c r="B184" s="57"/>
      <c r="C184" s="56"/>
      <c r="D184" s="56"/>
      <c r="E184" s="25"/>
      <c r="F184" s="26"/>
      <c r="G184" s="74"/>
      <c r="H184" s="27"/>
    </row>
    <row r="185" spans="1:8" ht="17.25" customHeight="1" x14ac:dyDescent="0.25">
      <c r="A185" s="30"/>
      <c r="B185" s="15"/>
      <c r="C185" s="56"/>
      <c r="D185" s="56"/>
      <c r="E185" s="31" t="s">
        <v>126</v>
      </c>
      <c r="F185" s="32">
        <f>SUM(F183:F184)</f>
        <v>19800</v>
      </c>
      <c r="G185" s="77"/>
      <c r="H185" s="27"/>
    </row>
    <row r="186" spans="1:8" ht="17.25" customHeight="1" x14ac:dyDescent="0.25">
      <c r="A186" s="30"/>
      <c r="B186" s="15"/>
      <c r="C186" s="56"/>
      <c r="D186" s="56"/>
      <c r="E186" s="33"/>
      <c r="F186" s="26"/>
      <c r="G186" s="74"/>
      <c r="H186" s="27"/>
    </row>
    <row r="187" spans="1:8" ht="17.25" customHeight="1" x14ac:dyDescent="0.25">
      <c r="A187" s="24">
        <f>A181+1</f>
        <v>18</v>
      </c>
      <c r="B187" s="55" t="s">
        <v>127</v>
      </c>
      <c r="C187" s="56"/>
      <c r="D187" s="56"/>
      <c r="E187" s="25"/>
      <c r="F187" s="26"/>
      <c r="G187" s="74"/>
      <c r="H187" s="27"/>
    </row>
    <row r="188" spans="1:8" ht="102" x14ac:dyDescent="0.25">
      <c r="A188" s="28">
        <f>A187</f>
        <v>18</v>
      </c>
      <c r="B188" s="57" t="s">
        <v>128</v>
      </c>
      <c r="C188" s="56" t="s">
        <v>20</v>
      </c>
      <c r="D188" s="56">
        <v>1</v>
      </c>
      <c r="E188" s="25">
        <v>25000</v>
      </c>
      <c r="F188" s="26">
        <f t="shared" ref="F188" si="24">D188*E188</f>
        <v>25000</v>
      </c>
      <c r="G188" s="74">
        <v>1</v>
      </c>
      <c r="H188" s="86">
        <f>G188*E188</f>
        <v>25000</v>
      </c>
    </row>
    <row r="189" spans="1:8" ht="15" customHeight="1" x14ac:dyDescent="0.25">
      <c r="A189" s="29"/>
      <c r="B189" s="57"/>
      <c r="C189" s="56"/>
      <c r="D189" s="56"/>
      <c r="E189" s="25"/>
      <c r="F189" s="26"/>
      <c r="G189" s="74"/>
      <c r="H189" s="27"/>
    </row>
    <row r="190" spans="1:8" ht="17.25" customHeight="1" x14ac:dyDescent="0.25">
      <c r="A190" s="30"/>
      <c r="B190" s="15"/>
      <c r="C190" s="56"/>
      <c r="D190" s="56"/>
      <c r="E190" s="31" t="s">
        <v>129</v>
      </c>
      <c r="F190" s="32">
        <f>SUM(F188:F189)</f>
        <v>25000</v>
      </c>
      <c r="G190" s="77"/>
      <c r="H190" s="27"/>
    </row>
    <row r="191" spans="1:8" ht="15" customHeight="1" x14ac:dyDescent="0.25">
      <c r="A191" s="30"/>
      <c r="B191" s="15"/>
      <c r="C191" s="56"/>
      <c r="D191" s="56"/>
      <c r="E191" s="33"/>
      <c r="F191" s="26"/>
      <c r="G191" s="74"/>
      <c r="H191" s="27"/>
    </row>
    <row r="192" spans="1:8" ht="17.25" customHeight="1" x14ac:dyDescent="0.25">
      <c r="A192" s="24">
        <f>A187+1</f>
        <v>19</v>
      </c>
      <c r="B192" s="55" t="s">
        <v>130</v>
      </c>
      <c r="C192" s="56"/>
      <c r="D192" s="56"/>
      <c r="E192" s="25"/>
      <c r="F192" s="26"/>
      <c r="G192" s="74"/>
      <c r="H192" s="27"/>
    </row>
    <row r="193" spans="1:9" ht="102" x14ac:dyDescent="0.25">
      <c r="A193" s="28">
        <f>A192</f>
        <v>19</v>
      </c>
      <c r="B193" s="57" t="s">
        <v>131</v>
      </c>
      <c r="C193" s="56" t="s">
        <v>20</v>
      </c>
      <c r="D193" s="56">
        <v>1</v>
      </c>
      <c r="E193" s="25">
        <v>50000</v>
      </c>
      <c r="F193" s="26">
        <f t="shared" ref="F193" si="25">D193*E193</f>
        <v>50000</v>
      </c>
      <c r="G193" s="74"/>
      <c r="H193" s="86">
        <f>G193*E193</f>
        <v>0</v>
      </c>
    </row>
    <row r="194" spans="1:9" ht="15" customHeight="1" x14ac:dyDescent="0.25">
      <c r="A194" s="29"/>
      <c r="B194" s="57"/>
      <c r="C194" s="56"/>
      <c r="D194" s="56"/>
      <c r="E194" s="25"/>
      <c r="F194" s="26"/>
      <c r="G194" s="74"/>
      <c r="H194" s="27"/>
    </row>
    <row r="195" spans="1:9" ht="17.25" customHeight="1" x14ac:dyDescent="0.25">
      <c r="A195" s="30"/>
      <c r="B195" s="15"/>
      <c r="C195" s="56"/>
      <c r="D195" s="56"/>
      <c r="E195" s="31" t="s">
        <v>132</v>
      </c>
      <c r="F195" s="32">
        <f>SUM(F193:F194)</f>
        <v>50000</v>
      </c>
      <c r="G195" s="77"/>
      <c r="H195" s="27"/>
    </row>
    <row r="196" spans="1:9" ht="15" customHeight="1" x14ac:dyDescent="0.25">
      <c r="A196" s="30"/>
      <c r="B196" s="15"/>
      <c r="C196" s="56"/>
      <c r="D196" s="56"/>
      <c r="E196" s="33"/>
      <c r="F196" s="26"/>
      <c r="G196" s="74"/>
      <c r="H196" s="27"/>
    </row>
    <row r="197" spans="1:9" ht="17.25" customHeight="1" x14ac:dyDescent="0.25">
      <c r="A197" s="24">
        <f>A192+1</f>
        <v>20</v>
      </c>
      <c r="B197" s="55" t="s">
        <v>133</v>
      </c>
      <c r="C197" s="56"/>
      <c r="D197" s="56"/>
      <c r="E197" s="25"/>
      <c r="F197" s="26"/>
      <c r="G197" s="74"/>
      <c r="H197" s="27"/>
    </row>
    <row r="198" spans="1:9" ht="89.25" x14ac:dyDescent="0.25">
      <c r="A198" s="28">
        <f>A197</f>
        <v>20</v>
      </c>
      <c r="B198" s="57" t="s">
        <v>134</v>
      </c>
      <c r="C198" s="56" t="s">
        <v>20</v>
      </c>
      <c r="D198" s="56">
        <v>1</v>
      </c>
      <c r="E198" s="25">
        <v>25000</v>
      </c>
      <c r="F198" s="26">
        <f t="shared" ref="F198" si="26">D198*E198</f>
        <v>25000</v>
      </c>
      <c r="G198" s="74">
        <v>1</v>
      </c>
      <c r="H198" s="86">
        <f>G198*E198</f>
        <v>25000</v>
      </c>
    </row>
    <row r="199" spans="1:9" ht="15" customHeight="1" x14ac:dyDescent="0.25">
      <c r="A199" s="29"/>
      <c r="B199" s="57"/>
      <c r="C199" s="56"/>
      <c r="D199" s="56"/>
      <c r="E199" s="25"/>
      <c r="F199" s="26"/>
      <c r="G199" s="74"/>
      <c r="H199" s="27"/>
    </row>
    <row r="200" spans="1:9" ht="17.25" customHeight="1" x14ac:dyDescent="0.25">
      <c r="A200" s="30"/>
      <c r="B200" s="15"/>
      <c r="C200" s="56"/>
      <c r="D200" s="56"/>
      <c r="E200" s="31" t="s">
        <v>135</v>
      </c>
      <c r="F200" s="32">
        <f>SUM(F198:F199)</f>
        <v>25000</v>
      </c>
      <c r="G200" s="77"/>
      <c r="H200" s="27"/>
    </row>
    <row r="201" spans="1:9" ht="15" customHeight="1" x14ac:dyDescent="0.25">
      <c r="A201" s="30"/>
      <c r="B201" s="15"/>
      <c r="C201" s="56"/>
      <c r="D201" s="56"/>
      <c r="E201" s="33"/>
      <c r="F201" s="26"/>
      <c r="G201" s="74"/>
      <c r="H201" s="27"/>
    </row>
    <row r="202" spans="1:9" ht="17.25" customHeight="1" x14ac:dyDescent="0.25">
      <c r="A202" s="24">
        <f>A197+1</f>
        <v>21</v>
      </c>
      <c r="B202" s="55" t="s">
        <v>34</v>
      </c>
      <c r="C202" s="56"/>
      <c r="D202" s="56"/>
      <c r="E202" s="25"/>
      <c r="F202" s="26"/>
      <c r="G202" s="74"/>
      <c r="H202" s="27"/>
    </row>
    <row r="203" spans="1:9" ht="165.75" x14ac:dyDescent="0.25">
      <c r="A203" s="28">
        <f>A202</f>
        <v>21</v>
      </c>
      <c r="B203" s="57" t="s">
        <v>136</v>
      </c>
      <c r="C203" s="56" t="s">
        <v>20</v>
      </c>
      <c r="D203" s="56">
        <v>1</v>
      </c>
      <c r="E203" s="25"/>
      <c r="F203" s="26">
        <f t="shared" ref="F203" si="27">D203*E203</f>
        <v>0</v>
      </c>
      <c r="G203" s="74"/>
      <c r="H203" s="86">
        <f>G203*E203</f>
        <v>0</v>
      </c>
    </row>
    <row r="204" spans="1:9" ht="17.25" customHeight="1" x14ac:dyDescent="0.25">
      <c r="A204" s="29"/>
      <c r="B204" s="57"/>
      <c r="C204" s="56"/>
      <c r="D204" s="56"/>
      <c r="E204" s="25"/>
      <c r="F204" s="26"/>
      <c r="G204" s="74"/>
      <c r="H204" s="27"/>
    </row>
    <row r="205" spans="1:9" ht="17.25" customHeight="1" x14ac:dyDescent="0.25">
      <c r="A205" s="30"/>
      <c r="B205" s="15"/>
      <c r="C205" s="56"/>
      <c r="D205" s="56"/>
      <c r="E205" s="31" t="s">
        <v>137</v>
      </c>
      <c r="F205" s="32">
        <f>SUM(F203:F204)</f>
        <v>0</v>
      </c>
      <c r="G205" s="77"/>
      <c r="H205" s="27"/>
    </row>
    <row r="206" spans="1:9" ht="17.25" customHeight="1" x14ac:dyDescent="0.25">
      <c r="A206" s="30"/>
      <c r="B206" s="15"/>
      <c r="C206" s="56"/>
      <c r="D206" s="56"/>
      <c r="E206" s="33"/>
      <c r="F206" s="26"/>
      <c r="G206" s="74"/>
      <c r="H206" s="27"/>
    </row>
    <row r="207" spans="1:9" ht="24.75" customHeight="1" x14ac:dyDescent="0.25">
      <c r="A207" s="42"/>
      <c r="B207" s="122" t="s">
        <v>10</v>
      </c>
      <c r="C207" s="123"/>
      <c r="D207" s="123"/>
      <c r="E207" s="124"/>
      <c r="F207" s="43"/>
      <c r="G207" s="80"/>
      <c r="H207" s="87">
        <f>SUM(H7:H206)</f>
        <v>7937152</v>
      </c>
    </row>
    <row r="208" spans="1:9" ht="26.25" customHeight="1" x14ac:dyDescent="0.3">
      <c r="A208" s="44"/>
      <c r="B208" s="45"/>
      <c r="C208" s="46"/>
      <c r="D208" s="46"/>
      <c r="E208" s="47"/>
      <c r="F208" s="48"/>
      <c r="G208" s="81"/>
      <c r="H208" s="49"/>
      <c r="I208" s="49"/>
    </row>
    <row r="209" spans="6:8" ht="24.75" customHeight="1" x14ac:dyDescent="0.25">
      <c r="F209" s="50"/>
      <c r="G209" s="82"/>
    </row>
    <row r="210" spans="6:8" x14ac:dyDescent="0.25">
      <c r="F210" s="50"/>
      <c r="G210" s="82"/>
    </row>
    <row r="211" spans="6:8" x14ac:dyDescent="0.25">
      <c r="F211" s="49"/>
      <c r="H211" s="49"/>
    </row>
    <row r="213" spans="6:8" x14ac:dyDescent="0.25">
      <c r="F213" s="49"/>
      <c r="H213" s="49"/>
    </row>
    <row r="218" spans="6:8" x14ac:dyDescent="0.25">
      <c r="F218" s="51"/>
      <c r="G218" s="84"/>
    </row>
    <row r="226" spans="5:7" x14ac:dyDescent="0.25">
      <c r="F226" s="49"/>
    </row>
    <row r="232" spans="5:7" x14ac:dyDescent="0.25">
      <c r="F232" s="51"/>
      <c r="G232" s="84"/>
    </row>
    <row r="233" spans="5:7" x14ac:dyDescent="0.25">
      <c r="E233" s="51"/>
      <c r="F233" s="51"/>
      <c r="G233" s="84"/>
    </row>
    <row r="234" spans="5:7" x14ac:dyDescent="0.25">
      <c r="F234" s="49"/>
    </row>
  </sheetData>
  <mergeCells count="8">
    <mergeCell ref="A2:H2"/>
    <mergeCell ref="A3:H3"/>
    <mergeCell ref="A4:H4"/>
    <mergeCell ref="B207:E207"/>
    <mergeCell ref="C7:F7"/>
    <mergeCell ref="G7:H7"/>
    <mergeCell ref="A7:A8"/>
    <mergeCell ref="B7:B8"/>
  </mergeCells>
  <pageMargins left="0" right="0"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2447-26A7-49BB-8745-346F98814C45}">
  <dimension ref="A1:I192"/>
  <sheetViews>
    <sheetView topLeftCell="A99" workbookViewId="0">
      <selection activeCell="G45" sqref="G45"/>
    </sheetView>
  </sheetViews>
  <sheetFormatPr defaultColWidth="8.85546875" defaultRowHeight="15" x14ac:dyDescent="0.25"/>
  <cols>
    <col min="1" max="1" width="7.42578125" style="18" customWidth="1"/>
    <col min="2" max="2" width="39" style="18" customWidth="1"/>
    <col min="3" max="3" width="5.140625" style="18" bestFit="1" customWidth="1"/>
    <col min="4" max="4" width="4.5703125" style="18" bestFit="1" customWidth="1"/>
    <col min="5" max="5" width="9.28515625" style="18" bestFit="1" customWidth="1"/>
    <col min="6" max="6" width="8.7109375" style="18" bestFit="1" customWidth="1"/>
    <col min="7" max="7" width="9.85546875" style="100" bestFit="1" customWidth="1"/>
    <col min="8" max="8" width="16.42578125" style="104" bestFit="1" customWidth="1"/>
    <col min="9" max="9" width="14" style="18" customWidth="1"/>
    <col min="10" max="257" width="8.85546875" style="18"/>
    <col min="258" max="258" width="7.42578125" style="18" customWidth="1"/>
    <col min="259" max="259" width="51.85546875" style="18" customWidth="1"/>
    <col min="260" max="261" width="8" style="18" customWidth="1"/>
    <col min="262" max="262" width="13.42578125" style="18" customWidth="1"/>
    <col min="263" max="263" width="17.42578125" style="18" customWidth="1"/>
    <col min="264" max="264" width="19.42578125" style="18" customWidth="1"/>
    <col min="265" max="265" width="14" style="18" customWidth="1"/>
    <col min="266" max="513" width="8.85546875" style="18"/>
    <col min="514" max="514" width="7.42578125" style="18" customWidth="1"/>
    <col min="515" max="515" width="51.85546875" style="18" customWidth="1"/>
    <col min="516" max="517" width="8" style="18" customWidth="1"/>
    <col min="518" max="518" width="13.42578125" style="18" customWidth="1"/>
    <col min="519" max="519" width="17.42578125" style="18" customWidth="1"/>
    <col min="520" max="520" width="19.42578125" style="18" customWidth="1"/>
    <col min="521" max="521" width="14" style="18" customWidth="1"/>
    <col min="522" max="769" width="8.85546875" style="18"/>
    <col min="770" max="770" width="7.42578125" style="18" customWidth="1"/>
    <col min="771" max="771" width="51.85546875" style="18" customWidth="1"/>
    <col min="772" max="773" width="8" style="18" customWidth="1"/>
    <col min="774" max="774" width="13.42578125" style="18" customWidth="1"/>
    <col min="775" max="775" width="17.42578125" style="18" customWidth="1"/>
    <col min="776" max="776" width="19.42578125" style="18" customWidth="1"/>
    <col min="777" max="777" width="14" style="18" customWidth="1"/>
    <col min="778" max="1025" width="8.85546875" style="18"/>
    <col min="1026" max="1026" width="7.42578125" style="18" customWidth="1"/>
    <col min="1027" max="1027" width="51.85546875" style="18" customWidth="1"/>
    <col min="1028" max="1029" width="8" style="18" customWidth="1"/>
    <col min="1030" max="1030" width="13.42578125" style="18" customWidth="1"/>
    <col min="1031" max="1031" width="17.42578125" style="18" customWidth="1"/>
    <col min="1032" max="1032" width="19.42578125" style="18" customWidth="1"/>
    <col min="1033" max="1033" width="14" style="18" customWidth="1"/>
    <col min="1034" max="1281" width="8.85546875" style="18"/>
    <col min="1282" max="1282" width="7.42578125" style="18" customWidth="1"/>
    <col min="1283" max="1283" width="51.85546875" style="18" customWidth="1"/>
    <col min="1284" max="1285" width="8" style="18" customWidth="1"/>
    <col min="1286" max="1286" width="13.42578125" style="18" customWidth="1"/>
    <col min="1287" max="1287" width="17.42578125" style="18" customWidth="1"/>
    <col min="1288" max="1288" width="19.42578125" style="18" customWidth="1"/>
    <col min="1289" max="1289" width="14" style="18" customWidth="1"/>
    <col min="1290" max="1537" width="8.85546875" style="18"/>
    <col min="1538" max="1538" width="7.42578125" style="18" customWidth="1"/>
    <col min="1539" max="1539" width="51.85546875" style="18" customWidth="1"/>
    <col min="1540" max="1541" width="8" style="18" customWidth="1"/>
    <col min="1542" max="1542" width="13.42578125" style="18" customWidth="1"/>
    <col min="1543" max="1543" width="17.42578125" style="18" customWidth="1"/>
    <col min="1544" max="1544" width="19.42578125" style="18" customWidth="1"/>
    <col min="1545" max="1545" width="14" style="18" customWidth="1"/>
    <col min="1546" max="1793" width="8.85546875" style="18"/>
    <col min="1794" max="1794" width="7.42578125" style="18" customWidth="1"/>
    <col min="1795" max="1795" width="51.85546875" style="18" customWidth="1"/>
    <col min="1796" max="1797" width="8" style="18" customWidth="1"/>
    <col min="1798" max="1798" width="13.42578125" style="18" customWidth="1"/>
    <col min="1799" max="1799" width="17.42578125" style="18" customWidth="1"/>
    <col min="1800" max="1800" width="19.42578125" style="18" customWidth="1"/>
    <col min="1801" max="1801" width="14" style="18" customWidth="1"/>
    <col min="1802" max="2049" width="8.85546875" style="18"/>
    <col min="2050" max="2050" width="7.42578125" style="18" customWidth="1"/>
    <col min="2051" max="2051" width="51.85546875" style="18" customWidth="1"/>
    <col min="2052" max="2053" width="8" style="18" customWidth="1"/>
    <col min="2054" max="2054" width="13.42578125" style="18" customWidth="1"/>
    <col min="2055" max="2055" width="17.42578125" style="18" customWidth="1"/>
    <col min="2056" max="2056" width="19.42578125" style="18" customWidth="1"/>
    <col min="2057" max="2057" width="14" style="18" customWidth="1"/>
    <col min="2058" max="2305" width="8.85546875" style="18"/>
    <col min="2306" max="2306" width="7.42578125" style="18" customWidth="1"/>
    <col min="2307" max="2307" width="51.85546875" style="18" customWidth="1"/>
    <col min="2308" max="2309" width="8" style="18" customWidth="1"/>
    <col min="2310" max="2310" width="13.42578125" style="18" customWidth="1"/>
    <col min="2311" max="2311" width="17.42578125" style="18" customWidth="1"/>
    <col min="2312" max="2312" width="19.42578125" style="18" customWidth="1"/>
    <col min="2313" max="2313" width="14" style="18" customWidth="1"/>
    <col min="2314" max="2561" width="8.85546875" style="18"/>
    <col min="2562" max="2562" width="7.42578125" style="18" customWidth="1"/>
    <col min="2563" max="2563" width="51.85546875" style="18" customWidth="1"/>
    <col min="2564" max="2565" width="8" style="18" customWidth="1"/>
    <col min="2566" max="2566" width="13.42578125" style="18" customWidth="1"/>
    <col min="2567" max="2567" width="17.42578125" style="18" customWidth="1"/>
    <col min="2568" max="2568" width="19.42578125" style="18" customWidth="1"/>
    <col min="2569" max="2569" width="14" style="18" customWidth="1"/>
    <col min="2570" max="2817" width="8.85546875" style="18"/>
    <col min="2818" max="2818" width="7.42578125" style="18" customWidth="1"/>
    <col min="2819" max="2819" width="51.85546875" style="18" customWidth="1"/>
    <col min="2820" max="2821" width="8" style="18" customWidth="1"/>
    <col min="2822" max="2822" width="13.42578125" style="18" customWidth="1"/>
    <col min="2823" max="2823" width="17.42578125" style="18" customWidth="1"/>
    <col min="2824" max="2824" width="19.42578125" style="18" customWidth="1"/>
    <col min="2825" max="2825" width="14" style="18" customWidth="1"/>
    <col min="2826" max="3073" width="8.85546875" style="18"/>
    <col min="3074" max="3074" width="7.42578125" style="18" customWidth="1"/>
    <col min="3075" max="3075" width="51.85546875" style="18" customWidth="1"/>
    <col min="3076" max="3077" width="8" style="18" customWidth="1"/>
    <col min="3078" max="3078" width="13.42578125" style="18" customWidth="1"/>
    <col min="3079" max="3079" width="17.42578125" style="18" customWidth="1"/>
    <col min="3080" max="3080" width="19.42578125" style="18" customWidth="1"/>
    <col min="3081" max="3081" width="14" style="18" customWidth="1"/>
    <col min="3082" max="3329" width="8.85546875" style="18"/>
    <col min="3330" max="3330" width="7.42578125" style="18" customWidth="1"/>
    <col min="3331" max="3331" width="51.85546875" style="18" customWidth="1"/>
    <col min="3332" max="3333" width="8" style="18" customWidth="1"/>
    <col min="3334" max="3334" width="13.42578125" style="18" customWidth="1"/>
    <col min="3335" max="3335" width="17.42578125" style="18" customWidth="1"/>
    <col min="3336" max="3336" width="19.42578125" style="18" customWidth="1"/>
    <col min="3337" max="3337" width="14" style="18" customWidth="1"/>
    <col min="3338" max="3585" width="8.85546875" style="18"/>
    <col min="3586" max="3586" width="7.42578125" style="18" customWidth="1"/>
    <col min="3587" max="3587" width="51.85546875" style="18" customWidth="1"/>
    <col min="3588" max="3589" width="8" style="18" customWidth="1"/>
    <col min="3590" max="3590" width="13.42578125" style="18" customWidth="1"/>
    <col min="3591" max="3591" width="17.42578125" style="18" customWidth="1"/>
    <col min="3592" max="3592" width="19.42578125" style="18" customWidth="1"/>
    <col min="3593" max="3593" width="14" style="18" customWidth="1"/>
    <col min="3594" max="3841" width="8.85546875" style="18"/>
    <col min="3842" max="3842" width="7.42578125" style="18" customWidth="1"/>
    <col min="3843" max="3843" width="51.85546875" style="18" customWidth="1"/>
    <col min="3844" max="3845" width="8" style="18" customWidth="1"/>
    <col min="3846" max="3846" width="13.42578125" style="18" customWidth="1"/>
    <col min="3847" max="3847" width="17.42578125" style="18" customWidth="1"/>
    <col min="3848" max="3848" width="19.42578125" style="18" customWidth="1"/>
    <col min="3849" max="3849" width="14" style="18" customWidth="1"/>
    <col min="3850" max="4097" width="8.85546875" style="18"/>
    <col min="4098" max="4098" width="7.42578125" style="18" customWidth="1"/>
    <col min="4099" max="4099" width="51.85546875" style="18" customWidth="1"/>
    <col min="4100" max="4101" width="8" style="18" customWidth="1"/>
    <col min="4102" max="4102" width="13.42578125" style="18" customWidth="1"/>
    <col min="4103" max="4103" width="17.42578125" style="18" customWidth="1"/>
    <col min="4104" max="4104" width="19.42578125" style="18" customWidth="1"/>
    <col min="4105" max="4105" width="14" style="18" customWidth="1"/>
    <col min="4106" max="4353" width="8.85546875" style="18"/>
    <col min="4354" max="4354" width="7.42578125" style="18" customWidth="1"/>
    <col min="4355" max="4355" width="51.85546875" style="18" customWidth="1"/>
    <col min="4356" max="4357" width="8" style="18" customWidth="1"/>
    <col min="4358" max="4358" width="13.42578125" style="18" customWidth="1"/>
    <col min="4359" max="4359" width="17.42578125" style="18" customWidth="1"/>
    <col min="4360" max="4360" width="19.42578125" style="18" customWidth="1"/>
    <col min="4361" max="4361" width="14" style="18" customWidth="1"/>
    <col min="4362" max="4609" width="8.85546875" style="18"/>
    <col min="4610" max="4610" width="7.42578125" style="18" customWidth="1"/>
    <col min="4611" max="4611" width="51.85546875" style="18" customWidth="1"/>
    <col min="4612" max="4613" width="8" style="18" customWidth="1"/>
    <col min="4614" max="4614" width="13.42578125" style="18" customWidth="1"/>
    <col min="4615" max="4615" width="17.42578125" style="18" customWidth="1"/>
    <col min="4616" max="4616" width="19.42578125" style="18" customWidth="1"/>
    <col min="4617" max="4617" width="14" style="18" customWidth="1"/>
    <col min="4618" max="4865" width="8.85546875" style="18"/>
    <col min="4866" max="4866" width="7.42578125" style="18" customWidth="1"/>
    <col min="4867" max="4867" width="51.85546875" style="18" customWidth="1"/>
    <col min="4868" max="4869" width="8" style="18" customWidth="1"/>
    <col min="4870" max="4870" width="13.42578125" style="18" customWidth="1"/>
    <col min="4871" max="4871" width="17.42578125" style="18" customWidth="1"/>
    <col min="4872" max="4872" width="19.42578125" style="18" customWidth="1"/>
    <col min="4873" max="4873" width="14" style="18" customWidth="1"/>
    <col min="4874" max="5121" width="8.85546875" style="18"/>
    <col min="5122" max="5122" width="7.42578125" style="18" customWidth="1"/>
    <col min="5123" max="5123" width="51.85546875" style="18" customWidth="1"/>
    <col min="5124" max="5125" width="8" style="18" customWidth="1"/>
    <col min="5126" max="5126" width="13.42578125" style="18" customWidth="1"/>
    <col min="5127" max="5127" width="17.42578125" style="18" customWidth="1"/>
    <col min="5128" max="5128" width="19.42578125" style="18" customWidth="1"/>
    <col min="5129" max="5129" width="14" style="18" customWidth="1"/>
    <col min="5130" max="5377" width="8.85546875" style="18"/>
    <col min="5378" max="5378" width="7.42578125" style="18" customWidth="1"/>
    <col min="5379" max="5379" width="51.85546875" style="18" customWidth="1"/>
    <col min="5380" max="5381" width="8" style="18" customWidth="1"/>
    <col min="5382" max="5382" width="13.42578125" style="18" customWidth="1"/>
    <col min="5383" max="5383" width="17.42578125" style="18" customWidth="1"/>
    <col min="5384" max="5384" width="19.42578125" style="18" customWidth="1"/>
    <col min="5385" max="5385" width="14" style="18" customWidth="1"/>
    <col min="5386" max="5633" width="8.85546875" style="18"/>
    <col min="5634" max="5634" width="7.42578125" style="18" customWidth="1"/>
    <col min="5635" max="5635" width="51.85546875" style="18" customWidth="1"/>
    <col min="5636" max="5637" width="8" style="18" customWidth="1"/>
    <col min="5638" max="5638" width="13.42578125" style="18" customWidth="1"/>
    <col min="5639" max="5639" width="17.42578125" style="18" customWidth="1"/>
    <col min="5640" max="5640" width="19.42578125" style="18" customWidth="1"/>
    <col min="5641" max="5641" width="14" style="18" customWidth="1"/>
    <col min="5642" max="5889" width="8.85546875" style="18"/>
    <col min="5890" max="5890" width="7.42578125" style="18" customWidth="1"/>
    <col min="5891" max="5891" width="51.85546875" style="18" customWidth="1"/>
    <col min="5892" max="5893" width="8" style="18" customWidth="1"/>
    <col min="5894" max="5894" width="13.42578125" style="18" customWidth="1"/>
    <col min="5895" max="5895" width="17.42578125" style="18" customWidth="1"/>
    <col min="5896" max="5896" width="19.42578125" style="18" customWidth="1"/>
    <col min="5897" max="5897" width="14" style="18" customWidth="1"/>
    <col min="5898" max="6145" width="8.85546875" style="18"/>
    <col min="6146" max="6146" width="7.42578125" style="18" customWidth="1"/>
    <col min="6147" max="6147" width="51.85546875" style="18" customWidth="1"/>
    <col min="6148" max="6149" width="8" style="18" customWidth="1"/>
    <col min="6150" max="6150" width="13.42578125" style="18" customWidth="1"/>
    <col min="6151" max="6151" width="17.42578125" style="18" customWidth="1"/>
    <col min="6152" max="6152" width="19.42578125" style="18" customWidth="1"/>
    <col min="6153" max="6153" width="14" style="18" customWidth="1"/>
    <col min="6154" max="6401" width="8.85546875" style="18"/>
    <col min="6402" max="6402" width="7.42578125" style="18" customWidth="1"/>
    <col min="6403" max="6403" width="51.85546875" style="18" customWidth="1"/>
    <col min="6404" max="6405" width="8" style="18" customWidth="1"/>
    <col min="6406" max="6406" width="13.42578125" style="18" customWidth="1"/>
    <col min="6407" max="6407" width="17.42578125" style="18" customWidth="1"/>
    <col min="6408" max="6408" width="19.42578125" style="18" customWidth="1"/>
    <col min="6409" max="6409" width="14" style="18" customWidth="1"/>
    <col min="6410" max="6657" width="8.85546875" style="18"/>
    <col min="6658" max="6658" width="7.42578125" style="18" customWidth="1"/>
    <col min="6659" max="6659" width="51.85546875" style="18" customWidth="1"/>
    <col min="6660" max="6661" width="8" style="18" customWidth="1"/>
    <col min="6662" max="6662" width="13.42578125" style="18" customWidth="1"/>
    <col min="6663" max="6663" width="17.42578125" style="18" customWidth="1"/>
    <col min="6664" max="6664" width="19.42578125" style="18" customWidth="1"/>
    <col min="6665" max="6665" width="14" style="18" customWidth="1"/>
    <col min="6666" max="6913" width="8.85546875" style="18"/>
    <col min="6914" max="6914" width="7.42578125" style="18" customWidth="1"/>
    <col min="6915" max="6915" width="51.85546875" style="18" customWidth="1"/>
    <col min="6916" max="6917" width="8" style="18" customWidth="1"/>
    <col min="6918" max="6918" width="13.42578125" style="18" customWidth="1"/>
    <col min="6919" max="6919" width="17.42578125" style="18" customWidth="1"/>
    <col min="6920" max="6920" width="19.42578125" style="18" customWidth="1"/>
    <col min="6921" max="6921" width="14" style="18" customWidth="1"/>
    <col min="6922" max="7169" width="8.85546875" style="18"/>
    <col min="7170" max="7170" width="7.42578125" style="18" customWidth="1"/>
    <col min="7171" max="7171" width="51.85546875" style="18" customWidth="1"/>
    <col min="7172" max="7173" width="8" style="18" customWidth="1"/>
    <col min="7174" max="7174" width="13.42578125" style="18" customWidth="1"/>
    <col min="7175" max="7175" width="17.42578125" style="18" customWidth="1"/>
    <col min="7176" max="7176" width="19.42578125" style="18" customWidth="1"/>
    <col min="7177" max="7177" width="14" style="18" customWidth="1"/>
    <col min="7178" max="7425" width="8.85546875" style="18"/>
    <col min="7426" max="7426" width="7.42578125" style="18" customWidth="1"/>
    <col min="7427" max="7427" width="51.85546875" style="18" customWidth="1"/>
    <col min="7428" max="7429" width="8" style="18" customWidth="1"/>
    <col min="7430" max="7430" width="13.42578125" style="18" customWidth="1"/>
    <col min="7431" max="7431" width="17.42578125" style="18" customWidth="1"/>
    <col min="7432" max="7432" width="19.42578125" style="18" customWidth="1"/>
    <col min="7433" max="7433" width="14" style="18" customWidth="1"/>
    <col min="7434" max="7681" width="8.85546875" style="18"/>
    <col min="7682" max="7682" width="7.42578125" style="18" customWidth="1"/>
    <col min="7683" max="7683" width="51.85546875" style="18" customWidth="1"/>
    <col min="7684" max="7685" width="8" style="18" customWidth="1"/>
    <col min="7686" max="7686" width="13.42578125" style="18" customWidth="1"/>
    <col min="7687" max="7687" width="17.42578125" style="18" customWidth="1"/>
    <col min="7688" max="7688" width="19.42578125" style="18" customWidth="1"/>
    <col min="7689" max="7689" width="14" style="18" customWidth="1"/>
    <col min="7690" max="7937" width="8.85546875" style="18"/>
    <col min="7938" max="7938" width="7.42578125" style="18" customWidth="1"/>
    <col min="7939" max="7939" width="51.85546875" style="18" customWidth="1"/>
    <col min="7940" max="7941" width="8" style="18" customWidth="1"/>
    <col min="7942" max="7942" width="13.42578125" style="18" customWidth="1"/>
    <col min="7943" max="7943" width="17.42578125" style="18" customWidth="1"/>
    <col min="7944" max="7944" width="19.42578125" style="18" customWidth="1"/>
    <col min="7945" max="7945" width="14" style="18" customWidth="1"/>
    <col min="7946" max="8193" width="8.85546875" style="18"/>
    <col min="8194" max="8194" width="7.42578125" style="18" customWidth="1"/>
    <col min="8195" max="8195" width="51.85546875" style="18" customWidth="1"/>
    <col min="8196" max="8197" width="8" style="18" customWidth="1"/>
    <col min="8198" max="8198" width="13.42578125" style="18" customWidth="1"/>
    <col min="8199" max="8199" width="17.42578125" style="18" customWidth="1"/>
    <col min="8200" max="8200" width="19.42578125" style="18" customWidth="1"/>
    <col min="8201" max="8201" width="14" style="18" customWidth="1"/>
    <col min="8202" max="8449" width="8.85546875" style="18"/>
    <col min="8450" max="8450" width="7.42578125" style="18" customWidth="1"/>
    <col min="8451" max="8451" width="51.85546875" style="18" customWidth="1"/>
    <col min="8452" max="8453" width="8" style="18" customWidth="1"/>
    <col min="8454" max="8454" width="13.42578125" style="18" customWidth="1"/>
    <col min="8455" max="8455" width="17.42578125" style="18" customWidth="1"/>
    <col min="8456" max="8456" width="19.42578125" style="18" customWidth="1"/>
    <col min="8457" max="8457" width="14" style="18" customWidth="1"/>
    <col min="8458" max="8705" width="8.85546875" style="18"/>
    <col min="8706" max="8706" width="7.42578125" style="18" customWidth="1"/>
    <col min="8707" max="8707" width="51.85546875" style="18" customWidth="1"/>
    <col min="8708" max="8709" width="8" style="18" customWidth="1"/>
    <col min="8710" max="8710" width="13.42578125" style="18" customWidth="1"/>
    <col min="8711" max="8711" width="17.42578125" style="18" customWidth="1"/>
    <col min="8712" max="8712" width="19.42578125" style="18" customWidth="1"/>
    <col min="8713" max="8713" width="14" style="18" customWidth="1"/>
    <col min="8714" max="8961" width="8.85546875" style="18"/>
    <col min="8962" max="8962" width="7.42578125" style="18" customWidth="1"/>
    <col min="8963" max="8963" width="51.85546875" style="18" customWidth="1"/>
    <col min="8964" max="8965" width="8" style="18" customWidth="1"/>
    <col min="8966" max="8966" width="13.42578125" style="18" customWidth="1"/>
    <col min="8967" max="8967" width="17.42578125" style="18" customWidth="1"/>
    <col min="8968" max="8968" width="19.42578125" style="18" customWidth="1"/>
    <col min="8969" max="8969" width="14" style="18" customWidth="1"/>
    <col min="8970" max="9217" width="8.85546875" style="18"/>
    <col min="9218" max="9218" width="7.42578125" style="18" customWidth="1"/>
    <col min="9219" max="9219" width="51.85546875" style="18" customWidth="1"/>
    <col min="9220" max="9221" width="8" style="18" customWidth="1"/>
    <col min="9222" max="9222" width="13.42578125" style="18" customWidth="1"/>
    <col min="9223" max="9223" width="17.42578125" style="18" customWidth="1"/>
    <col min="9224" max="9224" width="19.42578125" style="18" customWidth="1"/>
    <col min="9225" max="9225" width="14" style="18" customWidth="1"/>
    <col min="9226" max="9473" width="8.85546875" style="18"/>
    <col min="9474" max="9474" width="7.42578125" style="18" customWidth="1"/>
    <col min="9475" max="9475" width="51.85546875" style="18" customWidth="1"/>
    <col min="9476" max="9477" width="8" style="18" customWidth="1"/>
    <col min="9478" max="9478" width="13.42578125" style="18" customWidth="1"/>
    <col min="9479" max="9479" width="17.42578125" style="18" customWidth="1"/>
    <col min="9480" max="9480" width="19.42578125" style="18" customWidth="1"/>
    <col min="9481" max="9481" width="14" style="18" customWidth="1"/>
    <col min="9482" max="9729" width="8.85546875" style="18"/>
    <col min="9730" max="9730" width="7.42578125" style="18" customWidth="1"/>
    <col min="9731" max="9731" width="51.85546875" style="18" customWidth="1"/>
    <col min="9732" max="9733" width="8" style="18" customWidth="1"/>
    <col min="9734" max="9734" width="13.42578125" style="18" customWidth="1"/>
    <col min="9735" max="9735" width="17.42578125" style="18" customWidth="1"/>
    <col min="9736" max="9736" width="19.42578125" style="18" customWidth="1"/>
    <col min="9737" max="9737" width="14" style="18" customWidth="1"/>
    <col min="9738" max="9985" width="8.85546875" style="18"/>
    <col min="9986" max="9986" width="7.42578125" style="18" customWidth="1"/>
    <col min="9987" max="9987" width="51.85546875" style="18" customWidth="1"/>
    <col min="9988" max="9989" width="8" style="18" customWidth="1"/>
    <col min="9990" max="9990" width="13.42578125" style="18" customWidth="1"/>
    <col min="9991" max="9991" width="17.42578125" style="18" customWidth="1"/>
    <col min="9992" max="9992" width="19.42578125" style="18" customWidth="1"/>
    <col min="9993" max="9993" width="14" style="18" customWidth="1"/>
    <col min="9994" max="10241" width="8.85546875" style="18"/>
    <col min="10242" max="10242" width="7.42578125" style="18" customWidth="1"/>
    <col min="10243" max="10243" width="51.85546875" style="18" customWidth="1"/>
    <col min="10244" max="10245" width="8" style="18" customWidth="1"/>
    <col min="10246" max="10246" width="13.42578125" style="18" customWidth="1"/>
    <col min="10247" max="10247" width="17.42578125" style="18" customWidth="1"/>
    <col min="10248" max="10248" width="19.42578125" style="18" customWidth="1"/>
    <col min="10249" max="10249" width="14" style="18" customWidth="1"/>
    <col min="10250" max="10497" width="8.85546875" style="18"/>
    <col min="10498" max="10498" width="7.42578125" style="18" customWidth="1"/>
    <col min="10499" max="10499" width="51.85546875" style="18" customWidth="1"/>
    <col min="10500" max="10501" width="8" style="18" customWidth="1"/>
    <col min="10502" max="10502" width="13.42578125" style="18" customWidth="1"/>
    <col min="10503" max="10503" width="17.42578125" style="18" customWidth="1"/>
    <col min="10504" max="10504" width="19.42578125" style="18" customWidth="1"/>
    <col min="10505" max="10505" width="14" style="18" customWidth="1"/>
    <col min="10506" max="10753" width="8.85546875" style="18"/>
    <col min="10754" max="10754" width="7.42578125" style="18" customWidth="1"/>
    <col min="10755" max="10755" width="51.85546875" style="18" customWidth="1"/>
    <col min="10756" max="10757" width="8" style="18" customWidth="1"/>
    <col min="10758" max="10758" width="13.42578125" style="18" customWidth="1"/>
    <col min="10759" max="10759" width="17.42578125" style="18" customWidth="1"/>
    <col min="10760" max="10760" width="19.42578125" style="18" customWidth="1"/>
    <col min="10761" max="10761" width="14" style="18" customWidth="1"/>
    <col min="10762" max="11009" width="8.85546875" style="18"/>
    <col min="11010" max="11010" width="7.42578125" style="18" customWidth="1"/>
    <col min="11011" max="11011" width="51.85546875" style="18" customWidth="1"/>
    <col min="11012" max="11013" width="8" style="18" customWidth="1"/>
    <col min="11014" max="11014" width="13.42578125" style="18" customWidth="1"/>
    <col min="11015" max="11015" width="17.42578125" style="18" customWidth="1"/>
    <col min="11016" max="11016" width="19.42578125" style="18" customWidth="1"/>
    <col min="11017" max="11017" width="14" style="18" customWidth="1"/>
    <col min="11018" max="11265" width="8.85546875" style="18"/>
    <col min="11266" max="11266" width="7.42578125" style="18" customWidth="1"/>
    <col min="11267" max="11267" width="51.85546875" style="18" customWidth="1"/>
    <col min="11268" max="11269" width="8" style="18" customWidth="1"/>
    <col min="11270" max="11270" width="13.42578125" style="18" customWidth="1"/>
    <col min="11271" max="11271" width="17.42578125" style="18" customWidth="1"/>
    <col min="11272" max="11272" width="19.42578125" style="18" customWidth="1"/>
    <col min="11273" max="11273" width="14" style="18" customWidth="1"/>
    <col min="11274" max="11521" width="8.85546875" style="18"/>
    <col min="11522" max="11522" width="7.42578125" style="18" customWidth="1"/>
    <col min="11523" max="11523" width="51.85546875" style="18" customWidth="1"/>
    <col min="11524" max="11525" width="8" style="18" customWidth="1"/>
    <col min="11526" max="11526" width="13.42578125" style="18" customWidth="1"/>
    <col min="11527" max="11527" width="17.42578125" style="18" customWidth="1"/>
    <col min="11528" max="11528" width="19.42578125" style="18" customWidth="1"/>
    <col min="11529" max="11529" width="14" style="18" customWidth="1"/>
    <col min="11530" max="11777" width="8.85546875" style="18"/>
    <col min="11778" max="11778" width="7.42578125" style="18" customWidth="1"/>
    <col min="11779" max="11779" width="51.85546875" style="18" customWidth="1"/>
    <col min="11780" max="11781" width="8" style="18" customWidth="1"/>
    <col min="11782" max="11782" width="13.42578125" style="18" customWidth="1"/>
    <col min="11783" max="11783" width="17.42578125" style="18" customWidth="1"/>
    <col min="11784" max="11784" width="19.42578125" style="18" customWidth="1"/>
    <col min="11785" max="11785" width="14" style="18" customWidth="1"/>
    <col min="11786" max="12033" width="8.85546875" style="18"/>
    <col min="12034" max="12034" width="7.42578125" style="18" customWidth="1"/>
    <col min="12035" max="12035" width="51.85546875" style="18" customWidth="1"/>
    <col min="12036" max="12037" width="8" style="18" customWidth="1"/>
    <col min="12038" max="12038" width="13.42578125" style="18" customWidth="1"/>
    <col min="12039" max="12039" width="17.42578125" style="18" customWidth="1"/>
    <col min="12040" max="12040" width="19.42578125" style="18" customWidth="1"/>
    <col min="12041" max="12041" width="14" style="18" customWidth="1"/>
    <col min="12042" max="12289" width="8.85546875" style="18"/>
    <col min="12290" max="12290" width="7.42578125" style="18" customWidth="1"/>
    <col min="12291" max="12291" width="51.85546875" style="18" customWidth="1"/>
    <col min="12292" max="12293" width="8" style="18" customWidth="1"/>
    <col min="12294" max="12294" width="13.42578125" style="18" customWidth="1"/>
    <col min="12295" max="12295" width="17.42578125" style="18" customWidth="1"/>
    <col min="12296" max="12296" width="19.42578125" style="18" customWidth="1"/>
    <col min="12297" max="12297" width="14" style="18" customWidth="1"/>
    <col min="12298" max="12545" width="8.85546875" style="18"/>
    <col min="12546" max="12546" width="7.42578125" style="18" customWidth="1"/>
    <col min="12547" max="12547" width="51.85546875" style="18" customWidth="1"/>
    <col min="12548" max="12549" width="8" style="18" customWidth="1"/>
    <col min="12550" max="12550" width="13.42578125" style="18" customWidth="1"/>
    <col min="12551" max="12551" width="17.42578125" style="18" customWidth="1"/>
    <col min="12552" max="12552" width="19.42578125" style="18" customWidth="1"/>
    <col min="12553" max="12553" width="14" style="18" customWidth="1"/>
    <col min="12554" max="12801" width="8.85546875" style="18"/>
    <col min="12802" max="12802" width="7.42578125" style="18" customWidth="1"/>
    <col min="12803" max="12803" width="51.85546875" style="18" customWidth="1"/>
    <col min="12804" max="12805" width="8" style="18" customWidth="1"/>
    <col min="12806" max="12806" width="13.42578125" style="18" customWidth="1"/>
    <col min="12807" max="12807" width="17.42578125" style="18" customWidth="1"/>
    <col min="12808" max="12808" width="19.42578125" style="18" customWidth="1"/>
    <col min="12809" max="12809" width="14" style="18" customWidth="1"/>
    <col min="12810" max="13057" width="8.85546875" style="18"/>
    <col min="13058" max="13058" width="7.42578125" style="18" customWidth="1"/>
    <col min="13059" max="13059" width="51.85546875" style="18" customWidth="1"/>
    <col min="13060" max="13061" width="8" style="18" customWidth="1"/>
    <col min="13062" max="13062" width="13.42578125" style="18" customWidth="1"/>
    <col min="13063" max="13063" width="17.42578125" style="18" customWidth="1"/>
    <col min="13064" max="13064" width="19.42578125" style="18" customWidth="1"/>
    <col min="13065" max="13065" width="14" style="18" customWidth="1"/>
    <col min="13066" max="13313" width="8.85546875" style="18"/>
    <col min="13314" max="13314" width="7.42578125" style="18" customWidth="1"/>
    <col min="13315" max="13315" width="51.85546875" style="18" customWidth="1"/>
    <col min="13316" max="13317" width="8" style="18" customWidth="1"/>
    <col min="13318" max="13318" width="13.42578125" style="18" customWidth="1"/>
    <col min="13319" max="13319" width="17.42578125" style="18" customWidth="1"/>
    <col min="13320" max="13320" width="19.42578125" style="18" customWidth="1"/>
    <col min="13321" max="13321" width="14" style="18" customWidth="1"/>
    <col min="13322" max="13569" width="8.85546875" style="18"/>
    <col min="13570" max="13570" width="7.42578125" style="18" customWidth="1"/>
    <col min="13571" max="13571" width="51.85546875" style="18" customWidth="1"/>
    <col min="13572" max="13573" width="8" style="18" customWidth="1"/>
    <col min="13574" max="13574" width="13.42578125" style="18" customWidth="1"/>
    <col min="13575" max="13575" width="17.42578125" style="18" customWidth="1"/>
    <col min="13576" max="13576" width="19.42578125" style="18" customWidth="1"/>
    <col min="13577" max="13577" width="14" style="18" customWidth="1"/>
    <col min="13578" max="13825" width="8.85546875" style="18"/>
    <col min="13826" max="13826" width="7.42578125" style="18" customWidth="1"/>
    <col min="13827" max="13827" width="51.85546875" style="18" customWidth="1"/>
    <col min="13828" max="13829" width="8" style="18" customWidth="1"/>
    <col min="13830" max="13830" width="13.42578125" style="18" customWidth="1"/>
    <col min="13831" max="13831" width="17.42578125" style="18" customWidth="1"/>
    <col min="13832" max="13832" width="19.42578125" style="18" customWidth="1"/>
    <col min="13833" max="13833" width="14" style="18" customWidth="1"/>
    <col min="13834" max="14081" width="8.85546875" style="18"/>
    <col min="14082" max="14082" width="7.42578125" style="18" customWidth="1"/>
    <col min="14083" max="14083" width="51.85546875" style="18" customWidth="1"/>
    <col min="14084" max="14085" width="8" style="18" customWidth="1"/>
    <col min="14086" max="14086" width="13.42578125" style="18" customWidth="1"/>
    <col min="14087" max="14087" width="17.42578125" style="18" customWidth="1"/>
    <col min="14088" max="14088" width="19.42578125" style="18" customWidth="1"/>
    <col min="14089" max="14089" width="14" style="18" customWidth="1"/>
    <col min="14090" max="14337" width="8.85546875" style="18"/>
    <col min="14338" max="14338" width="7.42578125" style="18" customWidth="1"/>
    <col min="14339" max="14339" width="51.85546875" style="18" customWidth="1"/>
    <col min="14340" max="14341" width="8" style="18" customWidth="1"/>
    <col min="14342" max="14342" width="13.42578125" style="18" customWidth="1"/>
    <col min="14343" max="14343" width="17.42578125" style="18" customWidth="1"/>
    <col min="14344" max="14344" width="19.42578125" style="18" customWidth="1"/>
    <col min="14345" max="14345" width="14" style="18" customWidth="1"/>
    <col min="14346" max="14593" width="8.85546875" style="18"/>
    <col min="14594" max="14594" width="7.42578125" style="18" customWidth="1"/>
    <col min="14595" max="14595" width="51.85546875" style="18" customWidth="1"/>
    <col min="14596" max="14597" width="8" style="18" customWidth="1"/>
    <col min="14598" max="14598" width="13.42578125" style="18" customWidth="1"/>
    <col min="14599" max="14599" width="17.42578125" style="18" customWidth="1"/>
    <col min="14600" max="14600" width="19.42578125" style="18" customWidth="1"/>
    <col min="14601" max="14601" width="14" style="18" customWidth="1"/>
    <col min="14602" max="14849" width="8.85546875" style="18"/>
    <col min="14850" max="14850" width="7.42578125" style="18" customWidth="1"/>
    <col min="14851" max="14851" width="51.85546875" style="18" customWidth="1"/>
    <col min="14852" max="14853" width="8" style="18" customWidth="1"/>
    <col min="14854" max="14854" width="13.42578125" style="18" customWidth="1"/>
    <col min="14855" max="14855" width="17.42578125" style="18" customWidth="1"/>
    <col min="14856" max="14856" width="19.42578125" style="18" customWidth="1"/>
    <col min="14857" max="14857" width="14" style="18" customWidth="1"/>
    <col min="14858" max="15105" width="8.85546875" style="18"/>
    <col min="15106" max="15106" width="7.42578125" style="18" customWidth="1"/>
    <col min="15107" max="15107" width="51.85546875" style="18" customWidth="1"/>
    <col min="15108" max="15109" width="8" style="18" customWidth="1"/>
    <col min="15110" max="15110" width="13.42578125" style="18" customWidth="1"/>
    <col min="15111" max="15111" width="17.42578125" style="18" customWidth="1"/>
    <col min="15112" max="15112" width="19.42578125" style="18" customWidth="1"/>
    <col min="15113" max="15113" width="14" style="18" customWidth="1"/>
    <col min="15114" max="15361" width="8.85546875" style="18"/>
    <col min="15362" max="15362" width="7.42578125" style="18" customWidth="1"/>
    <col min="15363" max="15363" width="51.85546875" style="18" customWidth="1"/>
    <col min="15364" max="15365" width="8" style="18" customWidth="1"/>
    <col min="15366" max="15366" width="13.42578125" style="18" customWidth="1"/>
    <col min="15367" max="15367" width="17.42578125" style="18" customWidth="1"/>
    <col min="15368" max="15368" width="19.42578125" style="18" customWidth="1"/>
    <col min="15369" max="15369" width="14" style="18" customWidth="1"/>
    <col min="15370" max="15617" width="8.85546875" style="18"/>
    <col min="15618" max="15618" width="7.42578125" style="18" customWidth="1"/>
    <col min="15619" max="15619" width="51.85546875" style="18" customWidth="1"/>
    <col min="15620" max="15621" width="8" style="18" customWidth="1"/>
    <col min="15622" max="15622" width="13.42578125" style="18" customWidth="1"/>
    <col min="15623" max="15623" width="17.42578125" style="18" customWidth="1"/>
    <col min="15624" max="15624" width="19.42578125" style="18" customWidth="1"/>
    <col min="15625" max="15625" width="14" style="18" customWidth="1"/>
    <col min="15626" max="15873" width="8.85546875" style="18"/>
    <col min="15874" max="15874" width="7.42578125" style="18" customWidth="1"/>
    <col min="15875" max="15875" width="51.85546875" style="18" customWidth="1"/>
    <col min="15876" max="15877" width="8" style="18" customWidth="1"/>
    <col min="15878" max="15878" width="13.42578125" style="18" customWidth="1"/>
    <col min="15879" max="15879" width="17.42578125" style="18" customWidth="1"/>
    <col min="15880" max="15880" width="19.42578125" style="18" customWidth="1"/>
    <col min="15881" max="15881" width="14" style="18" customWidth="1"/>
    <col min="15882" max="16129" width="8.85546875" style="18"/>
    <col min="16130" max="16130" width="7.42578125" style="18" customWidth="1"/>
    <col min="16131" max="16131" width="51.85546875" style="18" customWidth="1"/>
    <col min="16132" max="16133" width="8" style="18" customWidth="1"/>
    <col min="16134" max="16134" width="13.42578125" style="18" customWidth="1"/>
    <col min="16135" max="16135" width="17.42578125" style="18" customWidth="1"/>
    <col min="16136" max="16136" width="19.42578125" style="18" customWidth="1"/>
    <col min="16137" max="16137" width="14" style="18" customWidth="1"/>
    <col min="16138" max="16384" width="8.85546875" style="18"/>
  </cols>
  <sheetData>
    <row r="1" spans="1:8" ht="15.75" x14ac:dyDescent="0.25">
      <c r="A1" s="13"/>
      <c r="B1" s="14"/>
      <c r="C1" s="17"/>
      <c r="D1" s="17" t="s">
        <v>14</v>
      </c>
      <c r="E1" s="17"/>
      <c r="F1" s="17"/>
      <c r="G1" s="93"/>
      <c r="H1" s="101"/>
    </row>
    <row r="2" spans="1:8" ht="18.75" customHeight="1" x14ac:dyDescent="0.25">
      <c r="A2" s="120" t="s">
        <v>16</v>
      </c>
      <c r="B2" s="120"/>
      <c r="C2" s="120"/>
      <c r="D2" s="120"/>
      <c r="E2" s="120"/>
      <c r="F2" s="120"/>
      <c r="G2" s="120"/>
      <c r="H2" s="120"/>
    </row>
    <row r="3" spans="1:8" ht="18.75" customHeight="1" x14ac:dyDescent="0.25">
      <c r="A3" s="120" t="s">
        <v>17</v>
      </c>
      <c r="B3" s="120"/>
      <c r="C3" s="120"/>
      <c r="D3" s="120"/>
      <c r="E3" s="120"/>
      <c r="F3" s="120"/>
      <c r="G3" s="120"/>
      <c r="H3" s="120"/>
    </row>
    <row r="4" spans="1:8" ht="18.75" customHeight="1" x14ac:dyDescent="0.25">
      <c r="A4" s="121" t="s">
        <v>150</v>
      </c>
      <c r="B4" s="121"/>
      <c r="C4" s="121"/>
      <c r="D4" s="121"/>
      <c r="E4" s="121"/>
      <c r="F4" s="121"/>
      <c r="G4" s="121"/>
      <c r="H4" s="121"/>
    </row>
    <row r="5" spans="1:8" ht="20.25" customHeight="1" x14ac:dyDescent="0.25">
      <c r="A5" s="19"/>
      <c r="B5" s="19"/>
      <c r="C5" s="19"/>
      <c r="D5" s="19"/>
      <c r="E5" s="17"/>
      <c r="F5" s="17"/>
      <c r="G5" s="93"/>
      <c r="H5" s="102"/>
    </row>
    <row r="6" spans="1:8" ht="20.25" customHeight="1" x14ac:dyDescent="0.25">
      <c r="A6" s="19"/>
      <c r="B6" s="19"/>
      <c r="C6" s="19"/>
      <c r="D6" s="19"/>
      <c r="E6" s="17"/>
      <c r="F6" s="17"/>
      <c r="G6" s="93"/>
      <c r="H6" s="102"/>
    </row>
    <row r="7" spans="1:8" ht="20.25" customHeight="1" x14ac:dyDescent="0.25">
      <c r="A7" s="127" t="s">
        <v>9</v>
      </c>
      <c r="B7" s="128" t="s">
        <v>0</v>
      </c>
      <c r="C7" s="129" t="s">
        <v>198</v>
      </c>
      <c r="D7" s="130"/>
      <c r="E7" s="130"/>
      <c r="F7" s="131"/>
      <c r="G7" s="132" t="s">
        <v>197</v>
      </c>
      <c r="H7" s="133"/>
    </row>
    <row r="8" spans="1:8" ht="30.75" customHeight="1" x14ac:dyDescent="0.25">
      <c r="A8" s="127"/>
      <c r="B8" s="128"/>
      <c r="C8" s="89" t="s">
        <v>1</v>
      </c>
      <c r="D8" s="90" t="s">
        <v>12</v>
      </c>
      <c r="E8" s="91" t="s">
        <v>18</v>
      </c>
      <c r="F8" s="91" t="s">
        <v>13</v>
      </c>
      <c r="G8" s="92" t="s">
        <v>195</v>
      </c>
      <c r="H8" s="107" t="s">
        <v>196</v>
      </c>
    </row>
    <row r="9" spans="1:8" ht="23.25" customHeight="1" x14ac:dyDescent="0.25">
      <c r="A9" s="21"/>
      <c r="B9" s="52" t="s">
        <v>29</v>
      </c>
      <c r="C9" s="53"/>
      <c r="D9" s="54"/>
      <c r="E9" s="22"/>
      <c r="F9" s="23"/>
      <c r="G9" s="94"/>
      <c r="H9" s="103"/>
    </row>
    <row r="10" spans="1:8" ht="17.25" customHeight="1" x14ac:dyDescent="0.25">
      <c r="A10" s="24">
        <v>1</v>
      </c>
      <c r="B10" s="55" t="s">
        <v>138</v>
      </c>
      <c r="C10" s="56"/>
      <c r="D10" s="56"/>
      <c r="E10" s="25"/>
      <c r="F10" s="26"/>
      <c r="G10" s="74"/>
      <c r="H10" s="86"/>
    </row>
    <row r="11" spans="1:8" ht="114.75" x14ac:dyDescent="0.25">
      <c r="A11" s="28">
        <v>1.1000000000000001</v>
      </c>
      <c r="B11" s="57" t="s">
        <v>151</v>
      </c>
      <c r="C11" s="56"/>
      <c r="D11" s="56"/>
      <c r="E11" s="25"/>
      <c r="F11" s="26"/>
      <c r="G11" s="74"/>
      <c r="H11" s="86"/>
    </row>
    <row r="12" spans="1:8" x14ac:dyDescent="0.25">
      <c r="A12" s="29">
        <v>1.1000000000000001</v>
      </c>
      <c r="B12" s="58" t="s">
        <v>152</v>
      </c>
      <c r="C12" s="56" t="s">
        <v>30</v>
      </c>
      <c r="D12" s="56">
        <v>110</v>
      </c>
      <c r="E12" s="66">
        <v>2750</v>
      </c>
      <c r="F12" s="69">
        <f>D12*E12</f>
        <v>302500</v>
      </c>
      <c r="G12" s="95">
        <v>110.3</v>
      </c>
      <c r="H12" s="86">
        <f>G12*E12</f>
        <v>303325</v>
      </c>
    </row>
    <row r="13" spans="1:8" x14ac:dyDescent="0.25">
      <c r="A13" s="29">
        <v>1.2</v>
      </c>
      <c r="B13" s="58" t="s">
        <v>153</v>
      </c>
      <c r="C13" s="56" t="s">
        <v>30</v>
      </c>
      <c r="D13" s="56">
        <v>20</v>
      </c>
      <c r="E13" s="66">
        <v>3500</v>
      </c>
      <c r="F13" s="69">
        <f t="shared" ref="F13:F17" si="0">D13*E13</f>
        <v>70000</v>
      </c>
      <c r="G13" s="95">
        <v>19.600000000000001</v>
      </c>
      <c r="H13" s="86">
        <f t="shared" ref="H13:H17" si="1">G13*E13</f>
        <v>68600</v>
      </c>
    </row>
    <row r="14" spans="1:8" x14ac:dyDescent="0.25">
      <c r="A14" s="29">
        <f>A13+0.1</f>
        <v>1.3</v>
      </c>
      <c r="B14" s="58" t="s">
        <v>154</v>
      </c>
      <c r="C14" s="56" t="s">
        <v>30</v>
      </c>
      <c r="D14" s="56">
        <v>20</v>
      </c>
      <c r="E14" s="66">
        <v>3990</v>
      </c>
      <c r="F14" s="69">
        <f t="shared" si="0"/>
        <v>79800</v>
      </c>
      <c r="G14" s="95">
        <v>12.5</v>
      </c>
      <c r="H14" s="86">
        <f t="shared" si="1"/>
        <v>49875</v>
      </c>
    </row>
    <row r="15" spans="1:8" x14ac:dyDescent="0.25">
      <c r="A15" s="29">
        <f>A14+0.1</f>
        <v>1.4000000000000001</v>
      </c>
      <c r="B15" s="58" t="s">
        <v>155</v>
      </c>
      <c r="C15" s="56" t="s">
        <v>30</v>
      </c>
      <c r="D15" s="56">
        <v>30</v>
      </c>
      <c r="E15" s="66">
        <v>5390</v>
      </c>
      <c r="F15" s="69">
        <f t="shared" si="0"/>
        <v>161700</v>
      </c>
      <c r="G15" s="95">
        <v>19</v>
      </c>
      <c r="H15" s="86">
        <f t="shared" si="1"/>
        <v>102410</v>
      </c>
    </row>
    <row r="16" spans="1:8" x14ac:dyDescent="0.25">
      <c r="A16" s="29">
        <f>A15+0.1</f>
        <v>1.5000000000000002</v>
      </c>
      <c r="B16" s="58" t="s">
        <v>156</v>
      </c>
      <c r="C16" s="56" t="s">
        <v>30</v>
      </c>
      <c r="D16" s="56">
        <v>6</v>
      </c>
      <c r="E16" s="66">
        <v>8094</v>
      </c>
      <c r="F16" s="69">
        <f t="shared" si="0"/>
        <v>48564</v>
      </c>
      <c r="G16" s="95">
        <v>14.9</v>
      </c>
      <c r="H16" s="86">
        <f t="shared" si="1"/>
        <v>120600.6</v>
      </c>
    </row>
    <row r="17" spans="1:8" x14ac:dyDescent="0.25">
      <c r="A17" s="29">
        <f>A16+0.1</f>
        <v>1.6000000000000003</v>
      </c>
      <c r="B17" s="58" t="s">
        <v>157</v>
      </c>
      <c r="C17" s="56" t="s">
        <v>30</v>
      </c>
      <c r="D17" s="56">
        <v>15</v>
      </c>
      <c r="E17" s="66">
        <v>10400</v>
      </c>
      <c r="F17" s="69">
        <f t="shared" si="0"/>
        <v>156000</v>
      </c>
      <c r="G17" s="95">
        <v>18.3</v>
      </c>
      <c r="H17" s="86">
        <f t="shared" si="1"/>
        <v>190320</v>
      </c>
    </row>
    <row r="18" spans="1:8" x14ac:dyDescent="0.25">
      <c r="A18" s="29"/>
      <c r="B18" s="57"/>
      <c r="C18" s="56"/>
      <c r="D18" s="56"/>
      <c r="E18" s="25"/>
      <c r="F18" s="69"/>
      <c r="G18" s="95"/>
      <c r="H18" s="86"/>
    </row>
    <row r="19" spans="1:8" x14ac:dyDescent="0.25">
      <c r="A19" s="30"/>
      <c r="B19" s="15"/>
      <c r="C19" s="56"/>
      <c r="D19" s="56"/>
      <c r="E19" s="31" t="s">
        <v>25</v>
      </c>
      <c r="F19" s="32">
        <f>SUM(F12:F18)</f>
        <v>818564</v>
      </c>
      <c r="G19" s="77"/>
      <c r="H19" s="86"/>
    </row>
    <row r="20" spans="1:8" x14ac:dyDescent="0.25">
      <c r="A20" s="30"/>
      <c r="B20" s="15"/>
      <c r="C20" s="56"/>
      <c r="D20" s="56"/>
      <c r="E20" s="33"/>
      <c r="F20" s="26"/>
      <c r="G20" s="74"/>
      <c r="H20" s="86"/>
    </row>
    <row r="21" spans="1:8" ht="17.25" customHeight="1" x14ac:dyDescent="0.25">
      <c r="A21" s="34">
        <v>2</v>
      </c>
      <c r="B21" s="59" t="s">
        <v>139</v>
      </c>
      <c r="C21" s="60"/>
      <c r="D21" s="56"/>
      <c r="E21" s="25"/>
      <c r="F21" s="26"/>
      <c r="G21" s="74"/>
      <c r="H21" s="86"/>
    </row>
    <row r="22" spans="1:8" ht="17.25" customHeight="1" x14ac:dyDescent="0.25">
      <c r="A22" s="30"/>
      <c r="B22" s="62"/>
      <c r="C22" s="56"/>
      <c r="D22" s="56"/>
      <c r="E22" s="25"/>
      <c r="F22" s="26"/>
      <c r="G22" s="74"/>
      <c r="H22" s="86"/>
    </row>
    <row r="23" spans="1:8" ht="25.5" x14ac:dyDescent="0.25">
      <c r="A23" s="30">
        <f>A21+0.1</f>
        <v>2.1</v>
      </c>
      <c r="B23" s="64" t="s">
        <v>158</v>
      </c>
      <c r="C23" s="56" t="s">
        <v>4</v>
      </c>
      <c r="D23" s="56">
        <v>2</v>
      </c>
      <c r="E23" s="66">
        <v>2800</v>
      </c>
      <c r="F23" s="69">
        <f t="shared" ref="F23" si="2">D23*E23</f>
        <v>5600</v>
      </c>
      <c r="G23" s="95">
        <v>11</v>
      </c>
      <c r="H23" s="86">
        <f>G23*E23</f>
        <v>30800</v>
      </c>
    </row>
    <row r="24" spans="1:8" ht="18" customHeight="1" x14ac:dyDescent="0.25">
      <c r="A24" s="30"/>
      <c r="B24" s="62"/>
      <c r="C24" s="56"/>
      <c r="D24" s="56"/>
      <c r="E24" s="66"/>
      <c r="F24" s="26"/>
      <c r="G24" s="74"/>
      <c r="H24" s="86"/>
    </row>
    <row r="25" spans="1:8" ht="38.25" x14ac:dyDescent="0.25">
      <c r="A25" s="30">
        <f>A23+0.1</f>
        <v>2.2000000000000002</v>
      </c>
      <c r="B25" s="64" t="s">
        <v>159</v>
      </c>
      <c r="C25" s="56" t="s">
        <v>4</v>
      </c>
      <c r="D25" s="56">
        <v>49</v>
      </c>
      <c r="E25" s="66">
        <v>2200</v>
      </c>
      <c r="F25" s="69">
        <f t="shared" ref="F25" si="3">D25*E25</f>
        <v>107800</v>
      </c>
      <c r="G25" s="95">
        <v>53</v>
      </c>
      <c r="H25" s="86">
        <f>G25*E25</f>
        <v>116600</v>
      </c>
    </row>
    <row r="26" spans="1:8" ht="18" customHeight="1" x14ac:dyDescent="0.25">
      <c r="A26" s="30"/>
      <c r="B26" s="62"/>
      <c r="C26" s="56"/>
      <c r="D26" s="56"/>
      <c r="E26" s="25"/>
      <c r="F26" s="26"/>
      <c r="G26" s="74"/>
      <c r="H26" s="86"/>
    </row>
    <row r="27" spans="1:8" ht="17.25" customHeight="1" x14ac:dyDescent="0.25">
      <c r="A27" s="30"/>
      <c r="B27" s="16"/>
      <c r="C27" s="56"/>
      <c r="D27" s="56"/>
      <c r="E27" s="31" t="s">
        <v>21</v>
      </c>
      <c r="F27" s="32">
        <f>SUM(F23:F26)</f>
        <v>113400</v>
      </c>
      <c r="G27" s="77"/>
      <c r="H27" s="86"/>
    </row>
    <row r="28" spans="1:8" ht="17.25" customHeight="1" x14ac:dyDescent="0.25">
      <c r="A28" s="30"/>
      <c r="B28" s="16"/>
      <c r="C28" s="56"/>
      <c r="D28" s="56"/>
      <c r="E28" s="36"/>
      <c r="F28" s="37"/>
      <c r="G28" s="78"/>
      <c r="H28" s="86"/>
    </row>
    <row r="29" spans="1:8" ht="18" customHeight="1" x14ac:dyDescent="0.25">
      <c r="A29" s="34">
        <f>A21+1</f>
        <v>3</v>
      </c>
      <c r="B29" s="59" t="s">
        <v>140</v>
      </c>
      <c r="C29" s="60"/>
      <c r="D29" s="56"/>
      <c r="E29" s="25"/>
      <c r="F29" s="26"/>
      <c r="G29" s="74"/>
      <c r="H29" s="86"/>
    </row>
    <row r="30" spans="1:8" ht="18" customHeight="1" x14ac:dyDescent="0.25">
      <c r="A30" s="30"/>
      <c r="B30" s="62"/>
      <c r="C30" s="56"/>
      <c r="D30" s="56"/>
      <c r="E30" s="25"/>
      <c r="F30" s="26"/>
      <c r="G30" s="74"/>
      <c r="H30" s="86"/>
    </row>
    <row r="31" spans="1:8" ht="25.5" x14ac:dyDescent="0.25">
      <c r="A31" s="30">
        <f>A29+0.1</f>
        <v>3.1</v>
      </c>
      <c r="B31" s="64" t="s">
        <v>160</v>
      </c>
      <c r="C31" s="56" t="s">
        <v>4</v>
      </c>
      <c r="D31" s="56">
        <v>2</v>
      </c>
      <c r="E31" s="66">
        <v>17000</v>
      </c>
      <c r="F31" s="69">
        <f t="shared" ref="F31" si="4">D31*E31</f>
        <v>34000</v>
      </c>
      <c r="G31" s="95"/>
      <c r="H31" s="86">
        <f>G31*E31</f>
        <v>0</v>
      </c>
    </row>
    <row r="32" spans="1:8" ht="18" customHeight="1" x14ac:dyDescent="0.25">
      <c r="A32" s="30"/>
      <c r="B32" s="62"/>
      <c r="C32" s="56"/>
      <c r="D32" s="56"/>
      <c r="E32" s="66"/>
      <c r="F32" s="26"/>
      <c r="G32" s="74"/>
      <c r="H32" s="86"/>
    </row>
    <row r="33" spans="1:8" ht="25.5" x14ac:dyDescent="0.25">
      <c r="A33" s="30">
        <f>A31+0.1</f>
        <v>3.2</v>
      </c>
      <c r="B33" s="64" t="s">
        <v>161</v>
      </c>
      <c r="C33" s="56" t="s">
        <v>4</v>
      </c>
      <c r="D33" s="56">
        <v>2</v>
      </c>
      <c r="E33" s="66">
        <v>9900</v>
      </c>
      <c r="F33" s="69">
        <f t="shared" ref="F33" si="5">D33*E33</f>
        <v>19800</v>
      </c>
      <c r="G33" s="95"/>
      <c r="H33" s="86">
        <f>G33*E33</f>
        <v>0</v>
      </c>
    </row>
    <row r="34" spans="1:8" ht="18" customHeight="1" x14ac:dyDescent="0.25">
      <c r="A34" s="30"/>
      <c r="B34" s="62"/>
      <c r="C34" s="56"/>
      <c r="D34" s="56"/>
      <c r="E34" s="25"/>
      <c r="F34" s="26"/>
      <c r="G34" s="74"/>
      <c r="H34" s="86"/>
    </row>
    <row r="35" spans="1:8" ht="18" customHeight="1" x14ac:dyDescent="0.25">
      <c r="A35" s="30"/>
      <c r="B35" s="16"/>
      <c r="C35" s="56"/>
      <c r="D35" s="56"/>
      <c r="E35" s="31" t="s">
        <v>22</v>
      </c>
      <c r="F35" s="32">
        <f>SUM(F31:F34)</f>
        <v>53800</v>
      </c>
      <c r="G35" s="77"/>
      <c r="H35" s="86"/>
    </row>
    <row r="36" spans="1:8" ht="18" customHeight="1" x14ac:dyDescent="0.25">
      <c r="A36" s="30"/>
      <c r="B36" s="16"/>
      <c r="C36" s="56"/>
      <c r="D36" s="56"/>
      <c r="E36" s="36"/>
      <c r="F36" s="37"/>
      <c r="G36" s="78"/>
      <c r="H36" s="86"/>
    </row>
    <row r="37" spans="1:8" ht="18" customHeight="1" x14ac:dyDescent="0.25">
      <c r="A37" s="24">
        <f>A29+1</f>
        <v>4</v>
      </c>
      <c r="B37" s="55" t="s">
        <v>141</v>
      </c>
      <c r="C37" s="56"/>
      <c r="D37" s="56"/>
      <c r="E37" s="25"/>
      <c r="F37" s="26"/>
      <c r="G37" s="74"/>
      <c r="H37" s="86"/>
    </row>
    <row r="38" spans="1:8" x14ac:dyDescent="0.25">
      <c r="A38" s="28">
        <f>A37</f>
        <v>4</v>
      </c>
      <c r="B38" s="57" t="s">
        <v>162</v>
      </c>
      <c r="C38" s="56"/>
      <c r="D38" s="56"/>
      <c r="E38" s="25"/>
      <c r="F38" s="26"/>
      <c r="G38" s="74"/>
      <c r="H38" s="86"/>
    </row>
    <row r="39" spans="1:8" x14ac:dyDescent="0.25">
      <c r="A39" s="29">
        <f>A38+0.1</f>
        <v>4.0999999999999996</v>
      </c>
      <c r="B39" s="58" t="s">
        <v>163</v>
      </c>
      <c r="C39" s="56" t="s">
        <v>19</v>
      </c>
      <c r="D39" s="56">
        <v>1</v>
      </c>
      <c r="E39" s="66">
        <v>35000</v>
      </c>
      <c r="F39" s="69">
        <f t="shared" ref="F39" si="6">D39*E39</f>
        <v>35000</v>
      </c>
      <c r="G39" s="95"/>
      <c r="H39" s="86">
        <f>G39*E39</f>
        <v>0</v>
      </c>
    </row>
    <row r="40" spans="1:8" x14ac:dyDescent="0.25">
      <c r="A40" s="29"/>
      <c r="B40" s="57"/>
      <c r="C40" s="56"/>
      <c r="D40" s="56"/>
      <c r="E40" s="25"/>
      <c r="F40" s="26"/>
      <c r="G40" s="74"/>
      <c r="H40" s="86"/>
    </row>
    <row r="41" spans="1:8" x14ac:dyDescent="0.25">
      <c r="A41" s="30"/>
      <c r="B41" s="15"/>
      <c r="C41" s="56"/>
      <c r="D41" s="56"/>
      <c r="E41" s="31" t="s">
        <v>59</v>
      </c>
      <c r="F41" s="32">
        <f>SUM(F39:F40)</f>
        <v>35000</v>
      </c>
      <c r="G41" s="77"/>
      <c r="H41" s="86"/>
    </row>
    <row r="42" spans="1:8" x14ac:dyDescent="0.25">
      <c r="A42" s="30"/>
      <c r="B42" s="15"/>
      <c r="C42" s="56"/>
      <c r="D42" s="56"/>
      <c r="E42" s="33"/>
      <c r="F42" s="26"/>
      <c r="G42" s="74"/>
      <c r="H42" s="86"/>
    </row>
    <row r="43" spans="1:8" x14ac:dyDescent="0.25">
      <c r="A43" s="24">
        <f>A37+1</f>
        <v>5</v>
      </c>
      <c r="B43" s="55" t="s">
        <v>142</v>
      </c>
      <c r="C43" s="56"/>
      <c r="D43" s="56"/>
      <c r="E43" s="25"/>
      <c r="F43" s="26"/>
      <c r="G43" s="74"/>
      <c r="H43" s="86"/>
    </row>
    <row r="44" spans="1:8" ht="89.25" x14ac:dyDescent="0.25">
      <c r="A44" s="28">
        <f>A43</f>
        <v>5</v>
      </c>
      <c r="B44" s="57" t="s">
        <v>164</v>
      </c>
      <c r="C44" s="56" t="s">
        <v>20</v>
      </c>
      <c r="D44" s="56">
        <v>1</v>
      </c>
      <c r="E44" s="66">
        <v>75000</v>
      </c>
      <c r="F44" s="69">
        <f t="shared" ref="F44" si="7">D44*E44</f>
        <v>75000</v>
      </c>
      <c r="G44" s="95">
        <v>1</v>
      </c>
      <c r="H44" s="86">
        <f>G44*E44</f>
        <v>75000</v>
      </c>
    </row>
    <row r="45" spans="1:8" x14ac:dyDescent="0.25">
      <c r="A45" s="29"/>
      <c r="B45" s="57"/>
      <c r="C45" s="56"/>
      <c r="D45" s="56"/>
      <c r="E45" s="25"/>
      <c r="F45" s="26"/>
      <c r="G45" s="74"/>
      <c r="H45" s="86"/>
    </row>
    <row r="46" spans="1:8" x14ac:dyDescent="0.25">
      <c r="A46" s="30"/>
      <c r="B46" s="15"/>
      <c r="C46" s="56"/>
      <c r="D46" s="56"/>
      <c r="E46" s="31" t="s">
        <v>62</v>
      </c>
      <c r="F46" s="32">
        <f>SUM(F44:F45)</f>
        <v>75000</v>
      </c>
      <c r="G46" s="77"/>
      <c r="H46" s="86"/>
    </row>
    <row r="47" spans="1:8" x14ac:dyDescent="0.25">
      <c r="A47" s="30"/>
      <c r="B47" s="15"/>
      <c r="C47" s="56"/>
      <c r="D47" s="56"/>
      <c r="E47" s="33"/>
      <c r="F47" s="26"/>
      <c r="G47" s="74"/>
      <c r="H47" s="86"/>
    </row>
    <row r="48" spans="1:8" x14ac:dyDescent="0.25">
      <c r="A48" s="24">
        <f>A43+1</f>
        <v>6</v>
      </c>
      <c r="B48" s="55" t="s">
        <v>143</v>
      </c>
      <c r="C48" s="56"/>
      <c r="D48" s="56"/>
      <c r="E48" s="25"/>
      <c r="F48" s="26"/>
      <c r="G48" s="74"/>
      <c r="H48" s="86"/>
    </row>
    <row r="49" spans="1:8" ht="140.25" x14ac:dyDescent="0.25">
      <c r="A49" s="28">
        <f>A48</f>
        <v>6</v>
      </c>
      <c r="B49" s="57" t="s">
        <v>165</v>
      </c>
      <c r="C49" s="56"/>
      <c r="D49" s="56"/>
      <c r="E49" s="25"/>
      <c r="F49" s="26"/>
      <c r="G49" s="74"/>
      <c r="H49" s="86"/>
    </row>
    <row r="50" spans="1:8" x14ac:dyDescent="0.25">
      <c r="A50" s="29">
        <f>A49+0.1</f>
        <v>6.1</v>
      </c>
      <c r="B50" s="58" t="s">
        <v>166</v>
      </c>
      <c r="C50" s="56" t="s">
        <v>30</v>
      </c>
      <c r="D50" s="56">
        <v>6</v>
      </c>
      <c r="E50" s="66">
        <v>1470</v>
      </c>
      <c r="F50" s="69">
        <f t="shared" ref="F50" si="8">D50*E50</f>
        <v>8820</v>
      </c>
      <c r="G50" s="95"/>
      <c r="H50" s="86">
        <f>G50*E50</f>
        <v>0</v>
      </c>
    </row>
    <row r="51" spans="1:8" x14ac:dyDescent="0.25">
      <c r="A51" s="29"/>
      <c r="B51" s="57"/>
      <c r="C51" s="56"/>
      <c r="D51" s="56"/>
      <c r="E51" s="25"/>
      <c r="F51" s="26"/>
      <c r="G51" s="74"/>
      <c r="H51" s="86"/>
    </row>
    <row r="52" spans="1:8" x14ac:dyDescent="0.25">
      <c r="A52" s="30"/>
      <c r="B52" s="15"/>
      <c r="C52" s="56"/>
      <c r="D52" s="56"/>
      <c r="E52" s="31" t="s">
        <v>76</v>
      </c>
      <c r="F52" s="32">
        <f>SUM(F49:F51)</f>
        <v>8820</v>
      </c>
      <c r="G52" s="77"/>
      <c r="H52" s="86"/>
    </row>
    <row r="53" spans="1:8" x14ac:dyDescent="0.25">
      <c r="A53" s="30"/>
      <c r="B53" s="15"/>
      <c r="C53" s="56"/>
      <c r="D53" s="56"/>
      <c r="E53" s="33"/>
      <c r="F53" s="26"/>
      <c r="G53" s="74"/>
      <c r="H53" s="86"/>
    </row>
    <row r="54" spans="1:8" ht="25.5" x14ac:dyDescent="0.25">
      <c r="A54" s="24">
        <f>A48+1</f>
        <v>7</v>
      </c>
      <c r="B54" s="55" t="s">
        <v>144</v>
      </c>
      <c r="C54" s="56"/>
      <c r="D54" s="56"/>
      <c r="E54" s="25"/>
      <c r="F54" s="26"/>
      <c r="G54" s="74"/>
      <c r="H54" s="86"/>
    </row>
    <row r="55" spans="1:8" ht="63.75" x14ac:dyDescent="0.25">
      <c r="A55" s="28">
        <f>A54</f>
        <v>7</v>
      </c>
      <c r="B55" s="57" t="s">
        <v>167</v>
      </c>
      <c r="C55" s="56"/>
      <c r="D55" s="56"/>
      <c r="E55" s="25"/>
      <c r="F55" s="26"/>
      <c r="G55" s="74"/>
      <c r="H55" s="86"/>
    </row>
    <row r="56" spans="1:8" x14ac:dyDescent="0.25">
      <c r="A56" s="29">
        <f>A55+0.1</f>
        <v>7.1</v>
      </c>
      <c r="B56" s="58" t="s">
        <v>168</v>
      </c>
      <c r="C56" s="56" t="s">
        <v>169</v>
      </c>
      <c r="D56" s="56">
        <v>32</v>
      </c>
      <c r="E56" s="66">
        <v>0</v>
      </c>
      <c r="F56" s="69">
        <f t="shared" ref="F56" si="9">D56*E56</f>
        <v>0</v>
      </c>
      <c r="G56" s="95"/>
      <c r="H56" s="86">
        <f>G56*E56</f>
        <v>0</v>
      </c>
    </row>
    <row r="57" spans="1:8" x14ac:dyDescent="0.25">
      <c r="A57" s="29"/>
      <c r="B57" s="57"/>
      <c r="C57" s="56"/>
      <c r="D57" s="56"/>
      <c r="E57" s="66"/>
      <c r="F57" s="26"/>
      <c r="G57" s="74"/>
      <c r="H57" s="86"/>
    </row>
    <row r="58" spans="1:8" ht="51" x14ac:dyDescent="0.25">
      <c r="A58" s="29">
        <f>A56+0.1</f>
        <v>7.1999999999999993</v>
      </c>
      <c r="B58" s="58" t="s">
        <v>170</v>
      </c>
      <c r="C58" s="56" t="s">
        <v>19</v>
      </c>
      <c r="D58" s="56">
        <v>1</v>
      </c>
      <c r="E58" s="66">
        <v>0</v>
      </c>
      <c r="F58" s="69">
        <f t="shared" ref="F58" si="10">D58*E58</f>
        <v>0</v>
      </c>
      <c r="G58" s="95"/>
      <c r="H58" s="86">
        <f>G58*E58</f>
        <v>0</v>
      </c>
    </row>
    <row r="59" spans="1:8" x14ac:dyDescent="0.25">
      <c r="A59" s="29"/>
      <c r="B59" s="57"/>
      <c r="C59" s="56"/>
      <c r="D59" s="56"/>
      <c r="E59" s="25"/>
      <c r="F59" s="26"/>
      <c r="G59" s="74"/>
      <c r="H59" s="86"/>
    </row>
    <row r="60" spans="1:8" x14ac:dyDescent="0.25">
      <c r="A60" s="30"/>
      <c r="B60" s="15"/>
      <c r="C60" s="56"/>
      <c r="D60" s="56"/>
      <c r="E60" s="31" t="s">
        <v>23</v>
      </c>
      <c r="F60" s="32">
        <f>SUM(F55:F59)</f>
        <v>0</v>
      </c>
      <c r="G60" s="77"/>
      <c r="H60" s="86"/>
    </row>
    <row r="61" spans="1:8" x14ac:dyDescent="0.25">
      <c r="A61" s="30"/>
      <c r="B61" s="15"/>
      <c r="C61" s="56"/>
      <c r="D61" s="56"/>
      <c r="E61" s="33"/>
      <c r="F61" s="26"/>
      <c r="G61" s="74"/>
      <c r="H61" s="86"/>
    </row>
    <row r="62" spans="1:8" x14ac:dyDescent="0.25">
      <c r="A62" s="34">
        <f>A54+1</f>
        <v>8</v>
      </c>
      <c r="B62" s="59" t="s">
        <v>139</v>
      </c>
      <c r="C62" s="60"/>
      <c r="D62" s="56"/>
      <c r="E62" s="25"/>
      <c r="F62" s="26"/>
      <c r="G62" s="74"/>
      <c r="H62" s="86"/>
    </row>
    <row r="63" spans="1:8" ht="51" x14ac:dyDescent="0.25">
      <c r="A63" s="35">
        <f>A62</f>
        <v>8</v>
      </c>
      <c r="B63" s="61" t="s">
        <v>171</v>
      </c>
      <c r="C63" s="56"/>
      <c r="D63" s="56"/>
      <c r="E63" s="25"/>
      <c r="F63" s="26"/>
      <c r="G63" s="74"/>
      <c r="H63" s="86"/>
    </row>
    <row r="64" spans="1:8" x14ac:dyDescent="0.25">
      <c r="A64" s="30"/>
      <c r="B64" s="62"/>
      <c r="C64" s="56"/>
      <c r="D64" s="56"/>
      <c r="E64" s="25"/>
      <c r="F64" s="26"/>
      <c r="G64" s="74"/>
      <c r="H64" s="86"/>
    </row>
    <row r="65" spans="1:8" ht="25.5" x14ac:dyDescent="0.25">
      <c r="A65" s="30">
        <f>A63+0.1</f>
        <v>8.1</v>
      </c>
      <c r="B65" s="64" t="s">
        <v>172</v>
      </c>
      <c r="C65" s="56"/>
      <c r="D65" s="56"/>
      <c r="E65" s="25"/>
      <c r="F65" s="26"/>
      <c r="G65" s="74"/>
      <c r="H65" s="86"/>
    </row>
    <row r="66" spans="1:8" x14ac:dyDescent="0.25">
      <c r="A66" s="30" t="s">
        <v>2</v>
      </c>
      <c r="B66" s="64" t="s">
        <v>173</v>
      </c>
      <c r="C66" s="56" t="s">
        <v>19</v>
      </c>
      <c r="D66" s="56">
        <v>1</v>
      </c>
      <c r="E66" s="66">
        <v>0</v>
      </c>
      <c r="F66" s="69">
        <f t="shared" ref="F66" si="11">D66*E66</f>
        <v>0</v>
      </c>
      <c r="G66" s="95"/>
      <c r="H66" s="86">
        <f>G66*E66</f>
        <v>0</v>
      </c>
    </row>
    <row r="67" spans="1:8" x14ac:dyDescent="0.25">
      <c r="A67" s="30"/>
      <c r="B67" s="62"/>
      <c r="C67" s="56"/>
      <c r="D67" s="56"/>
      <c r="E67" s="25"/>
      <c r="F67" s="26"/>
      <c r="G67" s="74"/>
      <c r="H67" s="86"/>
    </row>
    <row r="68" spans="1:8" ht="15.75" x14ac:dyDescent="0.25">
      <c r="A68" s="30"/>
      <c r="B68" s="16"/>
      <c r="C68" s="56"/>
      <c r="D68" s="56"/>
      <c r="E68" s="31" t="s">
        <v>174</v>
      </c>
      <c r="F68" s="32">
        <f>SUM(F66:F67)</f>
        <v>0</v>
      </c>
      <c r="G68" s="77"/>
      <c r="H68" s="86"/>
    </row>
    <row r="69" spans="1:8" ht="15.75" x14ac:dyDescent="0.25">
      <c r="A69" s="30"/>
      <c r="B69" s="16"/>
      <c r="C69" s="56"/>
      <c r="D69" s="56"/>
      <c r="E69" s="36"/>
      <c r="F69" s="37"/>
      <c r="G69" s="78"/>
      <c r="H69" s="86"/>
    </row>
    <row r="70" spans="1:8" x14ac:dyDescent="0.25">
      <c r="A70" s="24">
        <f>A63+1</f>
        <v>9</v>
      </c>
      <c r="B70" s="55" t="s">
        <v>145</v>
      </c>
      <c r="C70" s="56"/>
      <c r="D70" s="56"/>
      <c r="E70" s="25"/>
      <c r="F70" s="26"/>
      <c r="G70" s="74"/>
      <c r="H70" s="86"/>
    </row>
    <row r="71" spans="1:8" ht="89.25" x14ac:dyDescent="0.25">
      <c r="A71" s="28">
        <f>A70</f>
        <v>9</v>
      </c>
      <c r="B71" s="57" t="s">
        <v>175</v>
      </c>
      <c r="C71" s="56"/>
      <c r="D71" s="56"/>
      <c r="E71" s="25"/>
      <c r="F71" s="26"/>
      <c r="G71" s="74"/>
      <c r="H71" s="86"/>
    </row>
    <row r="72" spans="1:8" ht="25.5" x14ac:dyDescent="0.25">
      <c r="A72" s="29">
        <f t="shared" ref="A72:A78" si="12">A71+0.1</f>
        <v>9.1</v>
      </c>
      <c r="B72" s="58" t="s">
        <v>176</v>
      </c>
      <c r="C72" s="56" t="s">
        <v>19</v>
      </c>
      <c r="D72" s="56">
        <v>1</v>
      </c>
      <c r="E72" s="66">
        <v>0</v>
      </c>
      <c r="F72" s="69">
        <f t="shared" ref="F72:F78" si="13">D72*E72</f>
        <v>0</v>
      </c>
      <c r="G72" s="95"/>
      <c r="H72" s="86">
        <f t="shared" ref="H72:H78" si="14">G72*E72</f>
        <v>0</v>
      </c>
    </row>
    <row r="73" spans="1:8" x14ac:dyDescent="0.25">
      <c r="A73" s="29">
        <f t="shared" si="12"/>
        <v>9.1999999999999993</v>
      </c>
      <c r="B73" s="58" t="s">
        <v>177</v>
      </c>
      <c r="C73" s="56" t="s">
        <v>4</v>
      </c>
      <c r="D73" s="56">
        <v>2</v>
      </c>
      <c r="E73" s="66">
        <v>0</v>
      </c>
      <c r="F73" s="69">
        <f t="shared" si="13"/>
        <v>0</v>
      </c>
      <c r="G73" s="95"/>
      <c r="H73" s="86">
        <f t="shared" si="14"/>
        <v>0</v>
      </c>
    </row>
    <row r="74" spans="1:8" x14ac:dyDescent="0.25">
      <c r="A74" s="29">
        <f t="shared" si="12"/>
        <v>9.2999999999999989</v>
      </c>
      <c r="B74" s="58" t="s">
        <v>178</v>
      </c>
      <c r="C74" s="56" t="s">
        <v>4</v>
      </c>
      <c r="D74" s="56">
        <v>2</v>
      </c>
      <c r="E74" s="66">
        <v>0</v>
      </c>
      <c r="F74" s="69">
        <f t="shared" si="13"/>
        <v>0</v>
      </c>
      <c r="G74" s="95"/>
      <c r="H74" s="86">
        <f t="shared" si="14"/>
        <v>0</v>
      </c>
    </row>
    <row r="75" spans="1:8" x14ac:dyDescent="0.25">
      <c r="A75" s="29">
        <f t="shared" si="12"/>
        <v>9.3999999999999986</v>
      </c>
      <c r="B75" s="58" t="s">
        <v>179</v>
      </c>
      <c r="C75" s="56" t="s">
        <v>19</v>
      </c>
      <c r="D75" s="56">
        <v>1</v>
      </c>
      <c r="E75" s="66">
        <v>0</v>
      </c>
      <c r="F75" s="69">
        <f t="shared" si="13"/>
        <v>0</v>
      </c>
      <c r="G75" s="95"/>
      <c r="H75" s="86">
        <f t="shared" si="14"/>
        <v>0</v>
      </c>
    </row>
    <row r="76" spans="1:8" x14ac:dyDescent="0.25">
      <c r="A76" s="29">
        <f t="shared" si="12"/>
        <v>9.4999999999999982</v>
      </c>
      <c r="B76" s="58" t="s">
        <v>180</v>
      </c>
      <c r="C76" s="56" t="s">
        <v>19</v>
      </c>
      <c r="D76" s="56">
        <v>1</v>
      </c>
      <c r="E76" s="66">
        <v>0</v>
      </c>
      <c r="F76" s="69">
        <f t="shared" si="13"/>
        <v>0</v>
      </c>
      <c r="G76" s="95"/>
      <c r="H76" s="86">
        <f t="shared" si="14"/>
        <v>0</v>
      </c>
    </row>
    <row r="77" spans="1:8" x14ac:dyDescent="0.25">
      <c r="A77" s="29">
        <f t="shared" si="12"/>
        <v>9.5999999999999979</v>
      </c>
      <c r="B77" s="58" t="s">
        <v>181</v>
      </c>
      <c r="C77" s="56" t="s">
        <v>19</v>
      </c>
      <c r="D77" s="56">
        <v>1</v>
      </c>
      <c r="E77" s="66">
        <v>0</v>
      </c>
      <c r="F77" s="69">
        <f t="shared" si="13"/>
        <v>0</v>
      </c>
      <c r="G77" s="95"/>
      <c r="H77" s="86">
        <f t="shared" si="14"/>
        <v>0</v>
      </c>
    </row>
    <row r="78" spans="1:8" x14ac:dyDescent="0.25">
      <c r="A78" s="29">
        <f t="shared" si="12"/>
        <v>9.6999999999999975</v>
      </c>
      <c r="B78" s="58" t="s">
        <v>182</v>
      </c>
      <c r="C78" s="56" t="s">
        <v>19</v>
      </c>
      <c r="D78" s="56">
        <v>1</v>
      </c>
      <c r="E78" s="66">
        <v>0</v>
      </c>
      <c r="F78" s="69">
        <f t="shared" si="13"/>
        <v>0</v>
      </c>
      <c r="G78" s="95"/>
      <c r="H78" s="86">
        <f t="shared" si="14"/>
        <v>0</v>
      </c>
    </row>
    <row r="79" spans="1:8" x14ac:dyDescent="0.25">
      <c r="A79" s="29"/>
      <c r="B79" s="57"/>
      <c r="C79" s="56"/>
      <c r="D79" s="56"/>
      <c r="E79" s="25"/>
      <c r="F79" s="26"/>
      <c r="G79" s="74"/>
      <c r="H79" s="86"/>
    </row>
    <row r="80" spans="1:8" x14ac:dyDescent="0.25">
      <c r="A80" s="30"/>
      <c r="B80" s="15"/>
      <c r="C80" s="56"/>
      <c r="D80" s="56"/>
      <c r="E80" s="31" t="s">
        <v>27</v>
      </c>
      <c r="F80" s="32">
        <f>SUM(F72:F79)</f>
        <v>0</v>
      </c>
      <c r="G80" s="77"/>
      <c r="H80" s="86"/>
    </row>
    <row r="81" spans="1:8" x14ac:dyDescent="0.25">
      <c r="A81" s="30"/>
      <c r="B81" s="15"/>
      <c r="C81" s="56"/>
      <c r="D81" s="56"/>
      <c r="E81" s="33"/>
      <c r="F81" s="26"/>
      <c r="G81" s="74"/>
      <c r="H81" s="86"/>
    </row>
    <row r="82" spans="1:8" x14ac:dyDescent="0.25">
      <c r="A82" s="24">
        <f>A70+1</f>
        <v>10</v>
      </c>
      <c r="B82" s="55" t="s">
        <v>146</v>
      </c>
      <c r="C82" s="56"/>
      <c r="D82" s="56"/>
      <c r="E82" s="25"/>
      <c r="F82" s="26"/>
      <c r="G82" s="74"/>
      <c r="H82" s="86"/>
    </row>
    <row r="83" spans="1:8" ht="51" x14ac:dyDescent="0.25">
      <c r="A83" s="28">
        <f>A82</f>
        <v>10</v>
      </c>
      <c r="B83" s="57" t="s">
        <v>183</v>
      </c>
      <c r="C83" s="56"/>
      <c r="D83" s="56"/>
      <c r="E83" s="25"/>
      <c r="F83" s="26"/>
      <c r="G83" s="74"/>
      <c r="H83" s="86"/>
    </row>
    <row r="84" spans="1:8" ht="25.5" x14ac:dyDescent="0.25">
      <c r="A84" s="29">
        <f>A83+0.1</f>
        <v>10.1</v>
      </c>
      <c r="B84" s="58" t="s">
        <v>184</v>
      </c>
      <c r="C84" s="56" t="s">
        <v>19</v>
      </c>
      <c r="D84" s="56">
        <v>1</v>
      </c>
      <c r="E84" s="66">
        <v>0</v>
      </c>
      <c r="F84" s="69">
        <f t="shared" ref="F84:F87" si="15">D84*E84</f>
        <v>0</v>
      </c>
      <c r="G84" s="95"/>
      <c r="H84" s="86">
        <f t="shared" ref="H84:H88" si="16">G84*E84</f>
        <v>0</v>
      </c>
    </row>
    <row r="85" spans="1:8" ht="25.5" x14ac:dyDescent="0.25">
      <c r="A85" s="29">
        <f>A84+0.1</f>
        <v>10.199999999999999</v>
      </c>
      <c r="B85" s="58" t="s">
        <v>185</v>
      </c>
      <c r="C85" s="56" t="s">
        <v>19</v>
      </c>
      <c r="D85" s="56">
        <v>1</v>
      </c>
      <c r="E85" s="66">
        <v>0</v>
      </c>
      <c r="F85" s="69">
        <f t="shared" si="15"/>
        <v>0</v>
      </c>
      <c r="G85" s="95"/>
      <c r="H85" s="86">
        <f t="shared" si="16"/>
        <v>0</v>
      </c>
    </row>
    <row r="86" spans="1:8" ht="38.25" x14ac:dyDescent="0.25">
      <c r="A86" s="29">
        <f>A85+0.1</f>
        <v>10.299999999999999</v>
      </c>
      <c r="B86" s="58" t="s">
        <v>186</v>
      </c>
      <c r="C86" s="56" t="s">
        <v>19</v>
      </c>
      <c r="D86" s="56">
        <v>1</v>
      </c>
      <c r="E86" s="66">
        <v>0</v>
      </c>
      <c r="F86" s="69">
        <f t="shared" si="15"/>
        <v>0</v>
      </c>
      <c r="G86" s="95"/>
      <c r="H86" s="86">
        <f t="shared" si="16"/>
        <v>0</v>
      </c>
    </row>
    <row r="87" spans="1:8" ht="25.5" x14ac:dyDescent="0.25">
      <c r="A87" s="29">
        <f>A86+0.1</f>
        <v>10.399999999999999</v>
      </c>
      <c r="B87" s="58" t="s">
        <v>187</v>
      </c>
      <c r="C87" s="56" t="s">
        <v>19</v>
      </c>
      <c r="D87" s="56">
        <v>1</v>
      </c>
      <c r="E87" s="66">
        <v>0</v>
      </c>
      <c r="F87" s="69">
        <f t="shared" si="15"/>
        <v>0</v>
      </c>
      <c r="G87" s="95"/>
      <c r="H87" s="86">
        <f t="shared" si="16"/>
        <v>0</v>
      </c>
    </row>
    <row r="88" spans="1:8" x14ac:dyDescent="0.25">
      <c r="A88" s="29"/>
      <c r="B88" s="57"/>
      <c r="C88" s="56"/>
      <c r="D88" s="56"/>
      <c r="E88" s="25"/>
      <c r="F88" s="26"/>
      <c r="G88" s="74"/>
      <c r="H88" s="86">
        <f t="shared" si="16"/>
        <v>0</v>
      </c>
    </row>
    <row r="89" spans="1:8" x14ac:dyDescent="0.25">
      <c r="A89" s="30"/>
      <c r="B89" s="15"/>
      <c r="C89" s="56"/>
      <c r="D89" s="56"/>
      <c r="E89" s="31" t="s">
        <v>28</v>
      </c>
      <c r="F89" s="32">
        <f>SUM(F84:F88)</f>
        <v>0</v>
      </c>
      <c r="G89" s="77"/>
      <c r="H89" s="86"/>
    </row>
    <row r="90" spans="1:8" x14ac:dyDescent="0.25">
      <c r="A90" s="30"/>
      <c r="B90" s="15"/>
      <c r="C90" s="56"/>
      <c r="D90" s="56"/>
      <c r="E90" s="33"/>
      <c r="F90" s="26"/>
      <c r="G90" s="74"/>
      <c r="H90" s="86"/>
    </row>
    <row r="91" spans="1:8" x14ac:dyDescent="0.25">
      <c r="A91" s="24">
        <f>A82:B82+1</f>
        <v>11</v>
      </c>
      <c r="B91" s="55" t="s">
        <v>147</v>
      </c>
      <c r="C91" s="56"/>
      <c r="D91" s="56"/>
      <c r="E91" s="25"/>
      <c r="F91" s="26"/>
      <c r="G91" s="74"/>
      <c r="H91" s="86"/>
    </row>
    <row r="92" spans="1:8" s="88" customFormat="1" ht="102" x14ac:dyDescent="0.25">
      <c r="A92" s="105">
        <f>A91</f>
        <v>11</v>
      </c>
      <c r="B92" s="58" t="s">
        <v>188</v>
      </c>
      <c r="C92" s="56" t="s">
        <v>20</v>
      </c>
      <c r="D92" s="56">
        <v>1</v>
      </c>
      <c r="E92" s="66">
        <v>0</v>
      </c>
      <c r="F92" s="69">
        <f t="shared" ref="F92" si="17">D92*E92</f>
        <v>0</v>
      </c>
      <c r="G92" s="95"/>
      <c r="H92" s="86">
        <f>G92*E92</f>
        <v>0</v>
      </c>
    </row>
    <row r="93" spans="1:8" x14ac:dyDescent="0.25">
      <c r="A93" s="29"/>
      <c r="B93" s="57"/>
      <c r="C93" s="56"/>
      <c r="D93" s="56"/>
      <c r="E93" s="25"/>
      <c r="F93" s="26"/>
      <c r="G93" s="74"/>
      <c r="H93" s="86"/>
    </row>
    <row r="94" spans="1:8" x14ac:dyDescent="0.25">
      <c r="A94" s="30"/>
      <c r="B94" s="15"/>
      <c r="C94" s="56"/>
      <c r="D94" s="56"/>
      <c r="E94" s="31" t="s">
        <v>89</v>
      </c>
      <c r="F94" s="32">
        <f>SUM(F92:F93)</f>
        <v>0</v>
      </c>
      <c r="G94" s="77"/>
      <c r="H94" s="86"/>
    </row>
    <row r="95" spans="1:8" x14ac:dyDescent="0.25">
      <c r="A95" s="30"/>
      <c r="B95" s="15"/>
      <c r="C95" s="56"/>
      <c r="D95" s="56"/>
      <c r="E95" s="33"/>
      <c r="F95" s="26"/>
      <c r="G95" s="74"/>
      <c r="H95" s="86"/>
    </row>
    <row r="96" spans="1:8" x14ac:dyDescent="0.25">
      <c r="A96" s="24">
        <f>A91+1</f>
        <v>12</v>
      </c>
      <c r="B96" s="55" t="s">
        <v>133</v>
      </c>
      <c r="C96" s="56"/>
      <c r="D96" s="56"/>
      <c r="E96" s="25"/>
      <c r="F96" s="26"/>
      <c r="G96" s="74"/>
      <c r="H96" s="86"/>
    </row>
    <row r="97" spans="1:8" s="88" customFormat="1" ht="89.25" x14ac:dyDescent="0.25">
      <c r="A97" s="105">
        <f>A96</f>
        <v>12</v>
      </c>
      <c r="B97" s="58" t="s">
        <v>189</v>
      </c>
      <c r="C97" s="56" t="s">
        <v>20</v>
      </c>
      <c r="D97" s="56">
        <v>1</v>
      </c>
      <c r="E97" s="66">
        <v>25000</v>
      </c>
      <c r="F97" s="69">
        <f t="shared" ref="F97" si="18">D97*E97</f>
        <v>25000</v>
      </c>
      <c r="G97" s="95">
        <v>1</v>
      </c>
      <c r="H97" s="86">
        <f>G97*E97</f>
        <v>25000</v>
      </c>
    </row>
    <row r="98" spans="1:8" x14ac:dyDescent="0.25">
      <c r="A98" s="29"/>
      <c r="B98" s="57"/>
      <c r="C98" s="56"/>
      <c r="D98" s="56"/>
      <c r="E98" s="25"/>
      <c r="F98" s="26"/>
      <c r="G98" s="74"/>
      <c r="H98" s="86"/>
    </row>
    <row r="99" spans="1:8" x14ac:dyDescent="0.25">
      <c r="A99" s="30"/>
      <c r="B99" s="15"/>
      <c r="C99" s="56"/>
      <c r="D99" s="56"/>
      <c r="E99" s="31" t="s">
        <v>190</v>
      </c>
      <c r="F99" s="32">
        <f>SUM(F97:F98)</f>
        <v>25000</v>
      </c>
      <c r="G99" s="77"/>
      <c r="H99" s="86"/>
    </row>
    <row r="100" spans="1:8" x14ac:dyDescent="0.25">
      <c r="A100" s="30"/>
      <c r="B100" s="15"/>
      <c r="C100" s="56"/>
      <c r="D100" s="56"/>
      <c r="E100" s="33"/>
      <c r="F100" s="26"/>
      <c r="G100" s="74"/>
      <c r="H100" s="86"/>
    </row>
    <row r="101" spans="1:8" x14ac:dyDescent="0.25">
      <c r="A101" s="24">
        <f>A96+1</f>
        <v>13</v>
      </c>
      <c r="B101" s="55" t="s">
        <v>127</v>
      </c>
      <c r="C101" s="56"/>
      <c r="D101" s="56"/>
      <c r="E101" s="25"/>
      <c r="F101" s="26"/>
      <c r="G101" s="74"/>
      <c r="H101" s="86"/>
    </row>
    <row r="102" spans="1:8" s="88" customFormat="1" ht="38.25" x14ac:dyDescent="0.25">
      <c r="A102" s="105">
        <f>A101</f>
        <v>13</v>
      </c>
      <c r="B102" s="58" t="s">
        <v>191</v>
      </c>
      <c r="C102" s="56" t="s">
        <v>20</v>
      </c>
      <c r="D102" s="56">
        <v>1</v>
      </c>
      <c r="E102" s="66">
        <v>25000</v>
      </c>
      <c r="F102" s="69">
        <f t="shared" ref="F102" si="19">D102*E102</f>
        <v>25000</v>
      </c>
      <c r="G102" s="95">
        <v>1</v>
      </c>
      <c r="H102" s="86">
        <f>G102*E102</f>
        <v>25000</v>
      </c>
    </row>
    <row r="103" spans="1:8" x14ac:dyDescent="0.25">
      <c r="A103" s="29"/>
      <c r="B103" s="57"/>
      <c r="C103" s="56"/>
      <c r="D103" s="56"/>
      <c r="E103" s="25"/>
      <c r="F103" s="26"/>
      <c r="G103" s="74"/>
      <c r="H103" s="86"/>
    </row>
    <row r="104" spans="1:8" x14ac:dyDescent="0.25">
      <c r="A104" s="30"/>
      <c r="B104" s="15"/>
      <c r="C104" s="56"/>
      <c r="D104" s="56"/>
      <c r="E104" s="31" t="s">
        <v>112</v>
      </c>
      <c r="F104" s="32">
        <f>SUM(F102:F103)</f>
        <v>25000</v>
      </c>
      <c r="G104" s="77"/>
      <c r="H104" s="86"/>
    </row>
    <row r="105" spans="1:8" x14ac:dyDescent="0.25">
      <c r="A105" s="30"/>
      <c r="B105" s="15"/>
      <c r="C105" s="56"/>
      <c r="D105" s="56"/>
      <c r="E105" s="33"/>
      <c r="F105" s="26"/>
      <c r="G105" s="74"/>
      <c r="H105" s="86"/>
    </row>
    <row r="106" spans="1:8" x14ac:dyDescent="0.25">
      <c r="A106" s="24">
        <f>A101+1</f>
        <v>14</v>
      </c>
      <c r="B106" s="55" t="s">
        <v>148</v>
      </c>
      <c r="C106" s="56"/>
      <c r="D106" s="56"/>
      <c r="E106" s="25"/>
      <c r="F106" s="26"/>
      <c r="G106" s="74"/>
      <c r="H106" s="86"/>
    </row>
    <row r="107" spans="1:8" s="88" customFormat="1" ht="38.25" x14ac:dyDescent="0.25">
      <c r="A107" s="105">
        <f>A106</f>
        <v>14</v>
      </c>
      <c r="B107" s="58" t="s">
        <v>192</v>
      </c>
      <c r="C107" s="56" t="s">
        <v>20</v>
      </c>
      <c r="D107" s="56">
        <v>1</v>
      </c>
      <c r="E107" s="66">
        <v>25000</v>
      </c>
      <c r="F107" s="69">
        <f t="shared" ref="F107" si="20">D107*E107</f>
        <v>25000</v>
      </c>
      <c r="G107" s="95">
        <v>1</v>
      </c>
      <c r="H107" s="86">
        <f>G107*E107</f>
        <v>25000</v>
      </c>
    </row>
    <row r="108" spans="1:8" x14ac:dyDescent="0.25">
      <c r="A108" s="29"/>
      <c r="B108" s="57"/>
      <c r="C108" s="56"/>
      <c r="D108" s="56"/>
      <c r="E108" s="25"/>
      <c r="F108" s="26"/>
      <c r="G108" s="74"/>
      <c r="H108" s="86"/>
    </row>
    <row r="109" spans="1:8" x14ac:dyDescent="0.25">
      <c r="A109" s="30"/>
      <c r="B109" s="15"/>
      <c r="C109" s="56"/>
      <c r="D109" s="56"/>
      <c r="E109" s="31" t="s">
        <v>115</v>
      </c>
      <c r="F109" s="32">
        <f>SUM(F107:F108)</f>
        <v>25000</v>
      </c>
      <c r="G109" s="77"/>
      <c r="H109" s="86"/>
    </row>
    <row r="110" spans="1:8" x14ac:dyDescent="0.25">
      <c r="A110" s="30"/>
      <c r="B110" s="15"/>
      <c r="C110" s="56"/>
      <c r="D110" s="56"/>
      <c r="E110" s="33"/>
      <c r="F110" s="26"/>
      <c r="G110" s="74"/>
      <c r="H110" s="86"/>
    </row>
    <row r="111" spans="1:8" x14ac:dyDescent="0.25">
      <c r="A111" s="24">
        <f>A107+1</f>
        <v>15</v>
      </c>
      <c r="B111" s="55" t="s">
        <v>149</v>
      </c>
      <c r="C111" s="56"/>
      <c r="D111" s="56"/>
      <c r="E111" s="25"/>
      <c r="F111" s="26"/>
      <c r="G111" s="74"/>
      <c r="H111" s="86"/>
    </row>
    <row r="112" spans="1:8" s="88" customFormat="1" ht="38.25" x14ac:dyDescent="0.25">
      <c r="A112" s="105">
        <f>A111</f>
        <v>15</v>
      </c>
      <c r="B112" s="58" t="s">
        <v>193</v>
      </c>
      <c r="C112" s="56" t="s">
        <v>20</v>
      </c>
      <c r="D112" s="56">
        <v>1</v>
      </c>
      <c r="E112" s="66">
        <v>150000</v>
      </c>
      <c r="F112" s="69">
        <f t="shared" ref="F112" si="21">D112*E112</f>
        <v>150000</v>
      </c>
      <c r="G112" s="95"/>
      <c r="H112" s="86">
        <f>G112*E112</f>
        <v>0</v>
      </c>
    </row>
    <row r="113" spans="1:9" x14ac:dyDescent="0.25">
      <c r="A113" s="29"/>
      <c r="B113" s="57"/>
      <c r="C113" s="56"/>
      <c r="D113" s="56"/>
      <c r="E113" s="25"/>
      <c r="F113" s="26"/>
      <c r="G113" s="74"/>
      <c r="H113" s="86"/>
    </row>
    <row r="114" spans="1:9" x14ac:dyDescent="0.25">
      <c r="A114" s="30"/>
      <c r="B114" s="15"/>
      <c r="C114" s="56"/>
      <c r="D114" s="56"/>
      <c r="E114" s="31" t="s">
        <v>119</v>
      </c>
      <c r="F114" s="32">
        <f>SUM(F112:F113)</f>
        <v>150000</v>
      </c>
      <c r="G114" s="77"/>
      <c r="H114" s="86"/>
    </row>
    <row r="115" spans="1:9" x14ac:dyDescent="0.25">
      <c r="A115" s="30"/>
      <c r="B115" s="15"/>
      <c r="C115" s="56"/>
      <c r="D115" s="56"/>
      <c r="E115" s="33"/>
      <c r="F115" s="26"/>
      <c r="G115" s="74"/>
      <c r="H115" s="86"/>
    </row>
    <row r="116" spans="1:9" ht="15.75" x14ac:dyDescent="0.25">
      <c r="A116" s="42"/>
      <c r="B116" s="122" t="s">
        <v>10</v>
      </c>
      <c r="C116" s="123"/>
      <c r="D116" s="123"/>
      <c r="E116" s="124"/>
      <c r="F116" s="43"/>
      <c r="G116" s="80"/>
      <c r="H116" s="87">
        <f>SUM(H11:H115)</f>
        <v>1132530.6000000001</v>
      </c>
    </row>
    <row r="117" spans="1:9" ht="17.25" x14ac:dyDescent="0.3">
      <c r="A117" s="44"/>
      <c r="B117" s="45"/>
      <c r="C117" s="46"/>
      <c r="D117" s="46"/>
      <c r="E117" s="47"/>
      <c r="F117" s="48"/>
      <c r="G117" s="96"/>
      <c r="I117" s="49"/>
    </row>
    <row r="118" spans="1:9" x14ac:dyDescent="0.25">
      <c r="F118" s="67"/>
      <c r="G118" s="97"/>
    </row>
    <row r="119" spans="1:9" x14ac:dyDescent="0.25">
      <c r="F119" s="67"/>
      <c r="G119" s="97"/>
    </row>
    <row r="120" spans="1:9" x14ac:dyDescent="0.25">
      <c r="F120" s="67"/>
      <c r="G120" s="97"/>
    </row>
    <row r="121" spans="1:9" x14ac:dyDescent="0.25">
      <c r="F121" s="67"/>
      <c r="G121" s="97"/>
    </row>
    <row r="122" spans="1:9" x14ac:dyDescent="0.25">
      <c r="F122" s="68"/>
      <c r="G122" s="98"/>
    </row>
    <row r="127" spans="1:9" x14ac:dyDescent="0.25">
      <c r="F127" s="51"/>
      <c r="G127" s="99"/>
    </row>
    <row r="135" spans="5:7" x14ac:dyDescent="0.25">
      <c r="F135" s="49"/>
    </row>
    <row r="141" spans="5:7" x14ac:dyDescent="0.25">
      <c r="F141" s="51"/>
      <c r="G141" s="99"/>
    </row>
    <row r="142" spans="5:7" x14ac:dyDescent="0.25">
      <c r="E142" s="51"/>
      <c r="F142" s="51"/>
      <c r="G142" s="99"/>
    </row>
    <row r="143" spans="5:7" x14ac:dyDescent="0.25">
      <c r="F143" s="49"/>
    </row>
    <row r="145" ht="18" customHeight="1" x14ac:dyDescent="0.25"/>
    <row r="146" ht="18" customHeight="1" x14ac:dyDescent="0.25"/>
    <row r="147" ht="18" customHeight="1" x14ac:dyDescent="0.25"/>
    <row r="148" ht="18" customHeight="1" x14ac:dyDescent="0.25"/>
    <row r="149" ht="17.25" customHeight="1" x14ac:dyDescent="0.25"/>
    <row r="150" ht="17.25" customHeight="1" x14ac:dyDescent="0.25"/>
    <row r="151"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17.25" customHeight="1" x14ac:dyDescent="0.25"/>
    <row r="179" ht="17.25" customHeight="1" x14ac:dyDescent="0.25"/>
    <row r="180" ht="17.25" customHeight="1" x14ac:dyDescent="0.25"/>
    <row r="181"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9" ht="15" customHeight="1" x14ac:dyDescent="0.25"/>
    <row r="190" ht="17.25" customHeight="1" x14ac:dyDescent="0.25"/>
    <row r="191" ht="15" customHeight="1" x14ac:dyDescent="0.25"/>
    <row r="192" ht="17.25" customHeight="1" x14ac:dyDescent="0.25"/>
  </sheetData>
  <mergeCells count="8">
    <mergeCell ref="A2:H2"/>
    <mergeCell ref="A3:H3"/>
    <mergeCell ref="A4:H4"/>
    <mergeCell ref="B116:E116"/>
    <mergeCell ref="C7:F7"/>
    <mergeCell ref="G7:H7"/>
    <mergeCell ref="A7:A8"/>
    <mergeCell ref="B7:B8"/>
  </mergeCells>
  <printOptions horizontalCentered="1"/>
  <pageMargins left="0" right="0"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Grand Summary</vt:lpstr>
      <vt:lpstr>HVAC</vt:lpstr>
      <vt:lpstr>Fire</vt:lpstr>
      <vt:lpstr>'Grand Summary'!Print_Area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Rasheed</dc:creator>
  <cp:lastModifiedBy>Pioneer Engineering</cp:lastModifiedBy>
  <cp:lastPrinted>2023-02-02T07:16:38Z</cp:lastPrinted>
  <dcterms:created xsi:type="dcterms:W3CDTF">2014-07-22T09:47:14Z</dcterms:created>
  <dcterms:modified xsi:type="dcterms:W3CDTF">2023-02-02T09:12:40Z</dcterms:modified>
</cp:coreProperties>
</file>