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bdul Rauf\Desktop\"/>
    </mc:Choice>
  </mc:AlternateContent>
  <bookViews>
    <workbookView xWindow="0" yWindow="0" windowWidth="20490" windowHeight="7620" tabRatio="886" activeTab="1"/>
  </bookViews>
  <sheets>
    <sheet name="HVAC Work " sheetId="37" r:id="rId1"/>
    <sheet name="Fire Work" sheetId="38" r:id="rId2"/>
    <sheet name="Plumbing Work" sheetId="3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c" localSheetId="1">#REF!</definedName>
    <definedName name="\\c" localSheetId="0">#REF!</definedName>
    <definedName name="\\c">#REF!</definedName>
    <definedName name="\\x" localSheetId="1">#REF!</definedName>
    <definedName name="\\x" localSheetId="0">#REF!</definedName>
    <definedName name="\\x">#REF!</definedName>
    <definedName name="\0" localSheetId="1">#REF!</definedName>
    <definedName name="\0" localSheetId="0">#REF!</definedName>
    <definedName name="\0">#REF!</definedName>
    <definedName name="\A" localSheetId="1">#REF!</definedName>
    <definedName name="\A" localSheetId="0">#REF!</definedName>
    <definedName name="\A">#REF!</definedName>
    <definedName name="\B" localSheetId="1">#REF!</definedName>
    <definedName name="\B" localSheetId="0">#REF!</definedName>
    <definedName name="\B">#REF!</definedName>
    <definedName name="\E" localSheetId="1">#REF!</definedName>
    <definedName name="\E" localSheetId="0">#REF!</definedName>
    <definedName name="\E">#REF!</definedName>
    <definedName name="\M">[1]BOQ!$F$4707</definedName>
    <definedName name="\p">#N/A</definedName>
    <definedName name="\s">#N/A</definedName>
    <definedName name="\z" localSheetId="1">'[2]COAT&amp;WRAP-QIOT-#3'!#REF!</definedName>
    <definedName name="\z" localSheetId="0">'[2]COAT&amp;WRAP-QIOT-#3'!#REF!</definedName>
    <definedName name="\z">'[2]COAT&amp;WRAP-QIOT-#3'!#REF!</definedName>
    <definedName name="________IV100000">'[3]Material Submittal for HVAC'!$IV$19994</definedName>
    <definedName name="________IV66000">'[3]Material Submittal for HVAC'!$IV$65155</definedName>
    <definedName name="________IV66500">'[3]Material Submittal for HVAC'!$IV$65155</definedName>
    <definedName name="________IV67000">'[3]Material Submittal for HVAC'!$IV$65155</definedName>
    <definedName name="________IV70000">'[3]Material Submittal for HVAC'!$IV$60020</definedName>
    <definedName name="________IV90000">'[3]Material Submittal for HVAC'!$IV$19994</definedName>
    <definedName name="________S1" localSheetId="1">#REF!</definedName>
    <definedName name="________S1" localSheetId="0">#REF!</definedName>
    <definedName name="________S1">#REF!</definedName>
    <definedName name="_______IV100000">'[3]Material Submittal for HVAC'!$IV$19994</definedName>
    <definedName name="_______IV66000">'[3]Material Submittal for HVAC'!$IV$65155</definedName>
    <definedName name="_______IV66500">'[3]Material Submittal for HVAC'!$IV$65155</definedName>
    <definedName name="_______IV67000">'[3]Material Submittal for HVAC'!$IV$65155</definedName>
    <definedName name="_______IV70000">'[3]Material Submittal for HVAC'!$IV$60020</definedName>
    <definedName name="_______IV90000">'[3]Material Submittal for HVAC'!$IV$19994</definedName>
    <definedName name="_______S1" localSheetId="1">#REF!</definedName>
    <definedName name="_______S1" localSheetId="0">#REF!</definedName>
    <definedName name="_______S1">#REF!</definedName>
    <definedName name="______IV100000">'[3]Material Submittal for HVAC'!$IV$19994</definedName>
    <definedName name="______IV66000">'[3]Material Submittal for HVAC'!$IV$65155</definedName>
    <definedName name="______IV66500">'[3]Material Submittal for HVAC'!$IV$65155</definedName>
    <definedName name="______IV67000">'[3]Material Submittal for HVAC'!$IV$65155</definedName>
    <definedName name="______IV70000">'[3]Material Submittal for HVAC'!$IV$60020</definedName>
    <definedName name="______IV90000">'[3]Material Submittal for HVAC'!$IV$19994</definedName>
    <definedName name="______S1" localSheetId="1">#REF!</definedName>
    <definedName name="______S1" localSheetId="0">#REF!</definedName>
    <definedName name="______S1">#REF!</definedName>
    <definedName name="_____IV100000">'[3]Material Submittal for HVAC'!$IV$19994</definedName>
    <definedName name="_____IV66000">'[3]Material Submittal for HVAC'!$IV$65155</definedName>
    <definedName name="_____IV66500">'[3]Material Submittal for HVAC'!$IV$65155</definedName>
    <definedName name="_____IV67000">'[3]Material Submittal for HVAC'!$IV$65155</definedName>
    <definedName name="_____IV70000">'[3]Material Submittal for HVAC'!$IV$60020</definedName>
    <definedName name="_____IV90000">'[3]Material Submittal for HVAC'!$IV$19994</definedName>
    <definedName name="_____S1" localSheetId="1">#REF!</definedName>
    <definedName name="_____S1" localSheetId="0">#REF!</definedName>
    <definedName name="_____S1">#REF!</definedName>
    <definedName name="_____tw1" localSheetId="1">#REF!</definedName>
    <definedName name="_____tw1" localSheetId="0">#REF!</definedName>
    <definedName name="_____tw1">#REF!</definedName>
    <definedName name="____IV100000">'[3]Material Submittal for HVAC'!$IV$19994</definedName>
    <definedName name="____IV66000">'[3]Material Submittal for HVAC'!$IV$65155</definedName>
    <definedName name="____IV66500">'[3]Material Submittal for HVAC'!$IV$65155</definedName>
    <definedName name="____IV67000">'[3]Material Submittal for HVAC'!$IV$65155</definedName>
    <definedName name="____IV70000">'[3]Material Submittal for HVAC'!$IV$60020</definedName>
    <definedName name="____IV90000">'[3]Material Submittal for HVAC'!$IV$19994</definedName>
    <definedName name="____S1" localSheetId="1">#REF!</definedName>
    <definedName name="____S1" localSheetId="0">#REF!</definedName>
    <definedName name="____S1">#REF!</definedName>
    <definedName name="____tw1" localSheetId="1">#REF!</definedName>
    <definedName name="____tw1" localSheetId="0">#REF!</definedName>
    <definedName name="____tw1">#REF!</definedName>
    <definedName name="___IV100000">'[3]Material Submittal for HVAC'!$IV$19994</definedName>
    <definedName name="___IV66000">'[3]Material Submittal for HVAC'!$IV$65155</definedName>
    <definedName name="___IV66500">'[3]Material Submittal for HVAC'!$IV$65155</definedName>
    <definedName name="___IV67000">'[3]Material Submittal for HVAC'!$IV$65155</definedName>
    <definedName name="___IV70000">'[3]Material Submittal for HVAC'!$IV$60020</definedName>
    <definedName name="___IV90000">'[3]Material Submittal for HVAC'!$IV$19994</definedName>
    <definedName name="___S1" localSheetId="1">#REF!</definedName>
    <definedName name="___S1" localSheetId="0">#REF!</definedName>
    <definedName name="___S1">#REF!</definedName>
    <definedName name="___tw1" localSheetId="1">#REF!</definedName>
    <definedName name="___tw1" localSheetId="0">#REF!</definedName>
    <definedName name="___tw1">#REF!</definedName>
    <definedName name="__123Graph_A" localSheetId="1" hidden="1">'[4]BOQ  SUM'!#REF!</definedName>
    <definedName name="__123Graph_A" localSheetId="0" hidden="1">'[4]BOQ  SUM'!#REF!</definedName>
    <definedName name="__123Graph_A" hidden="1">'[5]BOQ  SUM'!#REF!</definedName>
    <definedName name="__123Graph_B" localSheetId="1" hidden="1">'[4]BOQ  SUM'!#REF!</definedName>
    <definedName name="__123Graph_B" localSheetId="0" hidden="1">'[4]BOQ  SUM'!#REF!</definedName>
    <definedName name="__123Graph_B" hidden="1">'[5]BOQ  SUM'!#REF!</definedName>
    <definedName name="__IV100000">'[3]Material Submittal for HVAC'!$IV$19994</definedName>
    <definedName name="__IV66000">'[3]Material Submittal for HVAC'!$IV$65155</definedName>
    <definedName name="__IV66500">'[3]Material Submittal for HVAC'!$IV$65155</definedName>
    <definedName name="__IV67000">'[3]Material Submittal for HVAC'!$IV$65155</definedName>
    <definedName name="__IV70000">'[3]Material Submittal for HVAC'!$IV$60020</definedName>
    <definedName name="__IV90000">'[3]Material Submittal for HVAC'!$IV$19994</definedName>
    <definedName name="__S1" localSheetId="1">#REF!</definedName>
    <definedName name="__S1" localSheetId="0">#REF!</definedName>
    <definedName name="__S1">#REF!</definedName>
    <definedName name="__tw1" localSheetId="1">#REF!</definedName>
    <definedName name="__tw1" localSheetId="0">#REF!</definedName>
    <definedName name="__tw1">#REF!</definedName>
    <definedName name="_0" localSheetId="1">#REF!</definedName>
    <definedName name="_0" localSheetId="0">#REF!</definedName>
    <definedName name="_0">#REF!</definedName>
    <definedName name="_1_________________123Graph_ACHART_1" localSheetId="1" hidden="1">'[4]BOQ  SUM'!#REF!</definedName>
    <definedName name="_1_________________123Graph_ACHART_1" localSheetId="0" hidden="1">'[4]BOQ  SUM'!#REF!</definedName>
    <definedName name="_1_________________123Graph_ACHART_1" hidden="1">'[5]BOQ  SUM'!#REF!</definedName>
    <definedName name="_1_____123Graph_ACHART_1" localSheetId="1" hidden="1">'[6]BOQ  SUM'!#REF!</definedName>
    <definedName name="_1_____123Graph_ACHART_1" localSheetId="0" hidden="1">'[6]BOQ  SUM'!#REF!</definedName>
    <definedName name="_1_____123Graph_ACHART_1" hidden="1">'[6]BOQ  SUM'!#REF!</definedName>
    <definedName name="_10_____________123Graph_BCHART_1" localSheetId="1" hidden="1">'[4]BOQ  SUM'!#REF!</definedName>
    <definedName name="_10_____________123Graph_BCHART_1" localSheetId="0" hidden="1">'[4]BOQ  SUM'!#REF!</definedName>
    <definedName name="_10_____________123Graph_BCHART_1" hidden="1">'[5]BOQ  SUM'!#REF!</definedName>
    <definedName name="_10_Excel_BuiltIn_Print_Area_2_1" localSheetId="1">#REF!</definedName>
    <definedName name="_10_Excel_BuiltIn_Print_Area_2_1" localSheetId="0">#REF!</definedName>
    <definedName name="_10_Excel_BuiltIn_Print_Area_2_1">#REF!</definedName>
    <definedName name="_11____________123Graph_ACHART_1" hidden="1">[7]SUM!$C$9:$C$18</definedName>
    <definedName name="_11_Excel_BuiltIn_Print_Area_3_1" localSheetId="1">#REF!</definedName>
    <definedName name="_11_Excel_BuiltIn_Print_Area_3_1" localSheetId="0">#REF!</definedName>
    <definedName name="_11_Excel_BuiltIn_Print_Area_3_1">#REF!</definedName>
    <definedName name="_12____________123Graph_BCHART_1" localSheetId="1" hidden="1">[7]SUM!#REF!</definedName>
    <definedName name="_12____________123Graph_BCHART_1" localSheetId="0" hidden="1">[7]SUM!#REF!</definedName>
    <definedName name="_12____________123Graph_BCHART_1" hidden="1">[7]SUM!#REF!</definedName>
    <definedName name="_12_Excel_BuiltIn_Print_Area_4_1" localSheetId="1">#REF!</definedName>
    <definedName name="_12_Excel_BuiltIn_Print_Area_4_1" localSheetId="0">#REF!</definedName>
    <definedName name="_12_Excel_BuiltIn_Print_Area_4_1">#REF!</definedName>
    <definedName name="_12Excel_BuiltIn_Print_Area_3_1" localSheetId="1">#REF!</definedName>
    <definedName name="_12Excel_BuiltIn_Print_Area_3_1" localSheetId="0">#REF!</definedName>
    <definedName name="_12Excel_BuiltIn_Print_Area_3_1">#REF!</definedName>
    <definedName name="_13___________123Graph_ACHART_1" hidden="1">[7]SUM!$C$9:$C$18</definedName>
    <definedName name="_13_Excel_BuiltIn_Print_Area_6_1" localSheetId="1">#REF!</definedName>
    <definedName name="_13_Excel_BuiltIn_Print_Area_6_1" localSheetId="0">#REF!</definedName>
    <definedName name="_13_Excel_BuiltIn_Print_Area_6_1">#REF!</definedName>
    <definedName name="_14___________123Graph_BCHART_1" localSheetId="1" hidden="1">[7]SUM!#REF!</definedName>
    <definedName name="_14___________123Graph_BCHART_1" localSheetId="0" hidden="1">[7]SUM!#REF!</definedName>
    <definedName name="_14___________123Graph_BCHART_1" hidden="1">[7]SUM!#REF!</definedName>
    <definedName name="_14_Excel_BuiltIn_Print_Titles_2_1" localSheetId="1">#REF!</definedName>
    <definedName name="_14_Excel_BuiltIn_Print_Titles_2_1" localSheetId="0">#REF!</definedName>
    <definedName name="_14_Excel_BuiltIn_Print_Titles_2_1">#REF!</definedName>
    <definedName name="_15__________123Graph_ACHART_1" localSheetId="1" hidden="1">'[4]BOQ  SUM'!#REF!</definedName>
    <definedName name="_15__________123Graph_ACHART_1" localSheetId="0" hidden="1">'[4]BOQ  SUM'!#REF!</definedName>
    <definedName name="_15__________123Graph_ACHART_1" hidden="1">'[5]BOQ  SUM'!#REF!</definedName>
    <definedName name="_15_Excel_BuiltIn_Print_Titles_3_1" localSheetId="1">#REF!</definedName>
    <definedName name="_15_Excel_BuiltIn_Print_Titles_3_1" localSheetId="0">#REF!</definedName>
    <definedName name="_15_Excel_BuiltIn_Print_Titles_3_1">#REF!</definedName>
    <definedName name="_16__________123Graph_BCHART_1" localSheetId="1" hidden="1">'[4]BOQ  SUM'!#REF!</definedName>
    <definedName name="_16__________123Graph_BCHART_1" localSheetId="0" hidden="1">'[4]BOQ  SUM'!#REF!</definedName>
    <definedName name="_16__________123Graph_BCHART_1" hidden="1">'[5]BOQ  SUM'!#REF!</definedName>
    <definedName name="_16_Excel_BuiltIn_Print_Titles_4_1" localSheetId="1">#REF!</definedName>
    <definedName name="_16_Excel_BuiltIn_Print_Titles_4_1" localSheetId="0">#REF!</definedName>
    <definedName name="_16_Excel_BuiltIn_Print_Titles_4_1">#REF!</definedName>
    <definedName name="_16Excel_BuiltIn_Print_Area_4_1" localSheetId="1">#REF!</definedName>
    <definedName name="_16Excel_BuiltIn_Print_Area_4_1" localSheetId="0">#REF!</definedName>
    <definedName name="_16Excel_BuiltIn_Print_Area_4_1">#REF!</definedName>
    <definedName name="_17_________123Graph_ACHART_1" localSheetId="1" hidden="1">'[4]BOQ  SUM'!#REF!</definedName>
    <definedName name="_17_________123Graph_ACHART_1" localSheetId="0" hidden="1">'[4]BOQ  SUM'!#REF!</definedName>
    <definedName name="_17_________123Graph_ACHART_1" hidden="1">'[5]BOQ  SUM'!#REF!</definedName>
    <definedName name="_17Excel_BuiltIn_Print_Area_1_1" localSheetId="1">#REF!</definedName>
    <definedName name="_17Excel_BuiltIn_Print_Area_1_1" localSheetId="0">#REF!</definedName>
    <definedName name="_17Excel_BuiltIn_Print_Area_1_1">#REF!</definedName>
    <definedName name="_18_________123Graph_BCHART_1" localSheetId="1" hidden="1">'[4]BOQ  SUM'!#REF!</definedName>
    <definedName name="_18_________123Graph_BCHART_1" localSheetId="0" hidden="1">'[4]BOQ  SUM'!#REF!</definedName>
    <definedName name="_18_________123Graph_BCHART_1" hidden="1">'[5]BOQ  SUM'!#REF!</definedName>
    <definedName name="_18Excel_BuiltIn_Print_Area_2_1" localSheetId="1">#REF!</definedName>
    <definedName name="_18Excel_BuiltIn_Print_Area_2_1" localSheetId="0">#REF!</definedName>
    <definedName name="_18Excel_BuiltIn_Print_Area_2_1">#REF!</definedName>
    <definedName name="_18Excel_BuiltIn_Print_Area_6_1" localSheetId="1">#REF!</definedName>
    <definedName name="_18Excel_BuiltIn_Print_Area_6_1" localSheetId="0">#REF!</definedName>
    <definedName name="_18Excel_BuiltIn_Print_Area_6_1">#REF!</definedName>
    <definedName name="_19________123Graph_ACHART_1" hidden="1">[7]SUM!$C$9:$C$18</definedName>
    <definedName name="_19Excel_BuiltIn_Print_Area_3_1" localSheetId="1">#REF!</definedName>
    <definedName name="_19Excel_BuiltIn_Print_Area_3_1" localSheetId="0">#REF!</definedName>
    <definedName name="_19Excel_BuiltIn_Print_Area_3_1">#REF!</definedName>
    <definedName name="_1Excel_BuiltIn_Print_Area_6_1" localSheetId="1">#REF!</definedName>
    <definedName name="_1Excel_BuiltIn_Print_Area_6_1" localSheetId="0">#REF!</definedName>
    <definedName name="_1Excel_BuiltIn_Print_Area_6_1">#REF!</definedName>
    <definedName name="_2_________________123Graph_BCHART_1" localSheetId="1" hidden="1">'[4]BOQ  SUM'!#REF!</definedName>
    <definedName name="_2_________________123Graph_BCHART_1" localSheetId="0" hidden="1">'[4]BOQ  SUM'!#REF!</definedName>
    <definedName name="_2_________________123Graph_BCHART_1" hidden="1">'[5]BOQ  SUM'!#REF!</definedName>
    <definedName name="_2_____123Graph_BCHART_1" localSheetId="1" hidden="1">'[6]BOQ  SUM'!#REF!</definedName>
    <definedName name="_2_____123Graph_BCHART_1" localSheetId="0" hidden="1">'[6]BOQ  SUM'!#REF!</definedName>
    <definedName name="_2_____123Graph_BCHART_1" hidden="1">'[6]BOQ  SUM'!#REF!</definedName>
    <definedName name="_20________123Graph_BCHART_1" localSheetId="1" hidden="1">[7]SUM!#REF!</definedName>
    <definedName name="_20________123Graph_BCHART_1" localSheetId="0" hidden="1">[7]SUM!#REF!</definedName>
    <definedName name="_20________123Graph_BCHART_1" hidden="1">[7]SUM!#REF!</definedName>
    <definedName name="_20Excel_BuiltIn_Print_Area_4_1" localSheetId="1">#REF!</definedName>
    <definedName name="_20Excel_BuiltIn_Print_Area_4_1" localSheetId="0">#REF!</definedName>
    <definedName name="_20Excel_BuiltIn_Print_Area_4_1">#REF!</definedName>
    <definedName name="_21_______123Graph_ACHART_1" hidden="1">[7]SUM!$C$9:$C$18</definedName>
    <definedName name="_22_______123Graph_BCHART_1" localSheetId="1" hidden="1">[7]SUM!#REF!</definedName>
    <definedName name="_22_______123Graph_BCHART_1" localSheetId="0" hidden="1">[7]SUM!#REF!</definedName>
    <definedName name="_22_______123Graph_BCHART_1" hidden="1">[7]SUM!#REF!</definedName>
    <definedName name="_22Excel_BuiltIn_Print_Area_6_1" localSheetId="1">#REF!</definedName>
    <definedName name="_22Excel_BuiltIn_Print_Area_6_1" localSheetId="0">#REF!</definedName>
    <definedName name="_22Excel_BuiltIn_Print_Area_6_1">#REF!</definedName>
    <definedName name="_22Excel_BuiltIn_Print_Titles_2_1" localSheetId="1">#REF!</definedName>
    <definedName name="_22Excel_BuiltIn_Print_Titles_2_1" localSheetId="0">#REF!</definedName>
    <definedName name="_22Excel_BuiltIn_Print_Titles_2_1">#REF!</definedName>
    <definedName name="_23_______Excel_BuiltIn_Print_Area_1_1" localSheetId="1">#REF!</definedName>
    <definedName name="_23_______Excel_BuiltIn_Print_Area_1_1" localSheetId="0">#REF!</definedName>
    <definedName name="_23_______Excel_BuiltIn_Print_Area_1_1">#REF!</definedName>
    <definedName name="_23Excel_BuiltIn_Print_Titles_2_1" localSheetId="1">#REF!</definedName>
    <definedName name="_23Excel_BuiltIn_Print_Titles_2_1" localSheetId="0">#REF!</definedName>
    <definedName name="_23Excel_BuiltIn_Print_Titles_2_1">#REF!</definedName>
    <definedName name="_24_______Excel_BuiltIn_Print_Area_2_1" localSheetId="1">#REF!</definedName>
    <definedName name="_24_______Excel_BuiltIn_Print_Area_2_1" localSheetId="0">#REF!</definedName>
    <definedName name="_24_______Excel_BuiltIn_Print_Area_2_1">#REF!</definedName>
    <definedName name="_24Excel_BuiltIn_Print_Titles_3_1" localSheetId="1">#REF!</definedName>
    <definedName name="_24Excel_BuiltIn_Print_Titles_3_1" localSheetId="0">#REF!</definedName>
    <definedName name="_24Excel_BuiltIn_Print_Titles_3_1">#REF!</definedName>
    <definedName name="_25_______Excel_BuiltIn_Print_Area_3_1" localSheetId="1">#REF!</definedName>
    <definedName name="_25_______Excel_BuiltIn_Print_Area_3_1" localSheetId="0">#REF!</definedName>
    <definedName name="_25_______Excel_BuiltIn_Print_Area_3_1">#REF!</definedName>
    <definedName name="_25Excel_BuiltIn_Print_Titles_4_1" localSheetId="1">#REF!</definedName>
    <definedName name="_25Excel_BuiltIn_Print_Titles_4_1" localSheetId="0">#REF!</definedName>
    <definedName name="_25Excel_BuiltIn_Print_Titles_4_1">#REF!</definedName>
    <definedName name="_26_______Excel_BuiltIn_Print_Area_4_1" localSheetId="1">#REF!</definedName>
    <definedName name="_26_______Excel_BuiltIn_Print_Area_4_1" localSheetId="0">#REF!</definedName>
    <definedName name="_26_______Excel_BuiltIn_Print_Area_4_1">#REF!</definedName>
    <definedName name="_26Excel_BuiltIn_Print_Titles_3_1" localSheetId="1">#REF!</definedName>
    <definedName name="_26Excel_BuiltIn_Print_Titles_3_1" localSheetId="0">#REF!</definedName>
    <definedName name="_26Excel_BuiltIn_Print_Titles_3_1">#REF!</definedName>
    <definedName name="_27_______Excel_BuiltIn_Print_Area_6_1" localSheetId="1">#REF!</definedName>
    <definedName name="_27_______Excel_BuiltIn_Print_Area_6_1" localSheetId="0">#REF!</definedName>
    <definedName name="_27_______Excel_BuiltIn_Print_Area_6_1">#REF!</definedName>
    <definedName name="_28_______Excel_BuiltIn_Print_Titles_2_1" localSheetId="1">#REF!</definedName>
    <definedName name="_28_______Excel_BuiltIn_Print_Titles_2_1" localSheetId="0">#REF!</definedName>
    <definedName name="_28_______Excel_BuiltIn_Print_Titles_2_1">#REF!</definedName>
    <definedName name="_29_______Excel_BuiltIn_Print_Titles_3_1" localSheetId="1">#REF!</definedName>
    <definedName name="_29_______Excel_BuiltIn_Print_Titles_3_1" localSheetId="0">#REF!</definedName>
    <definedName name="_29_______Excel_BuiltIn_Print_Titles_3_1">#REF!</definedName>
    <definedName name="_2Excel_BuiltIn_Print_Area_6_1" localSheetId="1">#REF!</definedName>
    <definedName name="_2Excel_BuiltIn_Print_Area_6_1" localSheetId="0">#REF!</definedName>
    <definedName name="_2Excel_BuiltIn_Print_Area_6_1">#REF!</definedName>
    <definedName name="_3________________123Graph_ACHART_1" hidden="1">[7]SUM!$C$9:$C$18</definedName>
    <definedName name="_3____123Graph_ACHART_1" hidden="1">[7]SUM!$C$9:$C$18</definedName>
    <definedName name="_30_______Excel_BuiltIn_Print_Titles_4_1" localSheetId="1">#REF!</definedName>
    <definedName name="_30_______Excel_BuiltIn_Print_Titles_4_1" localSheetId="0">#REF!</definedName>
    <definedName name="_30_______Excel_BuiltIn_Print_Titles_4_1">#REF!</definedName>
    <definedName name="_30Excel_BuiltIn_Print_Titles_4_1" localSheetId="1">#REF!</definedName>
    <definedName name="_30Excel_BuiltIn_Print_Titles_4_1" localSheetId="0">#REF!</definedName>
    <definedName name="_30Excel_BuiltIn_Print_Titles_4_1">#REF!</definedName>
    <definedName name="_31______123Graph_ACHART_1" localSheetId="1" hidden="1">'[4]BOQ  SUM'!#REF!</definedName>
    <definedName name="_31______123Graph_ACHART_1" localSheetId="0" hidden="1">'[4]BOQ  SUM'!#REF!</definedName>
    <definedName name="_31______123Graph_ACHART_1" hidden="1">'[5]BOQ  SUM'!#REF!</definedName>
    <definedName name="_32______123Graph_BCHART_1" localSheetId="1" hidden="1">'[4]BOQ  SUM'!#REF!</definedName>
    <definedName name="_32______123Graph_BCHART_1" localSheetId="0" hidden="1">'[4]BOQ  SUM'!#REF!</definedName>
    <definedName name="_32______123Graph_BCHART_1" hidden="1">'[5]BOQ  SUM'!#REF!</definedName>
    <definedName name="_33______Excel_BuiltIn_Print_Area_1_1" localSheetId="1">#REF!</definedName>
    <definedName name="_33______Excel_BuiltIn_Print_Area_1_1" localSheetId="0">#REF!</definedName>
    <definedName name="_33______Excel_BuiltIn_Print_Area_1_1">#REF!</definedName>
    <definedName name="_34______Excel_BuiltIn_Print_Area_2_1" localSheetId="1">#REF!</definedName>
    <definedName name="_34______Excel_BuiltIn_Print_Area_2_1" localSheetId="0">#REF!</definedName>
    <definedName name="_34______Excel_BuiltIn_Print_Area_2_1">#REF!</definedName>
    <definedName name="_35______Excel_BuiltIn_Print_Area_3_1" localSheetId="1">#REF!</definedName>
    <definedName name="_35______Excel_BuiltIn_Print_Area_3_1" localSheetId="0">#REF!</definedName>
    <definedName name="_35______Excel_BuiltIn_Print_Area_3_1">#REF!</definedName>
    <definedName name="_36______Excel_BuiltIn_Print_Area_4_1" localSheetId="1">#REF!</definedName>
    <definedName name="_36______Excel_BuiltIn_Print_Area_4_1" localSheetId="0">#REF!</definedName>
    <definedName name="_36______Excel_BuiltIn_Print_Area_4_1">#REF!</definedName>
    <definedName name="_37______Excel_BuiltIn_Print_Area_6_1" localSheetId="1">#REF!</definedName>
    <definedName name="_37______Excel_BuiltIn_Print_Area_6_1" localSheetId="0">#REF!</definedName>
    <definedName name="_37______Excel_BuiltIn_Print_Area_6_1">#REF!</definedName>
    <definedName name="_38______Excel_BuiltIn_Print_Titles_2_1" localSheetId="1">#REF!</definedName>
    <definedName name="_38______Excel_BuiltIn_Print_Titles_2_1" localSheetId="0">#REF!</definedName>
    <definedName name="_38______Excel_BuiltIn_Print_Titles_2_1">#REF!</definedName>
    <definedName name="_39______Excel_BuiltIn_Print_Titles_3_1" localSheetId="1">#REF!</definedName>
    <definedName name="_39______Excel_BuiltIn_Print_Titles_3_1" localSheetId="0">#REF!</definedName>
    <definedName name="_39______Excel_BuiltIn_Print_Titles_3_1">#REF!</definedName>
    <definedName name="_4________________123Graph_BCHART_1" localSheetId="1" hidden="1">[7]SUM!#REF!</definedName>
    <definedName name="_4________________123Graph_BCHART_1" localSheetId="0" hidden="1">[7]SUM!#REF!</definedName>
    <definedName name="_4________________123Graph_BCHART_1" hidden="1">[7]SUM!#REF!</definedName>
    <definedName name="_4____123Graph_BCHART_1" localSheetId="1" hidden="1">[7]SUM!#REF!</definedName>
    <definedName name="_4____123Graph_BCHART_1" localSheetId="0" hidden="1">[7]SUM!#REF!</definedName>
    <definedName name="_4____123Graph_BCHART_1" hidden="1">[7]SUM!#REF!</definedName>
    <definedName name="_40______Excel_BuiltIn_Print_Titles_4_1" localSheetId="1">#REF!</definedName>
    <definedName name="_40______Excel_BuiltIn_Print_Titles_4_1" localSheetId="0">#REF!</definedName>
    <definedName name="_40______Excel_BuiltIn_Print_Titles_4_1">#REF!</definedName>
    <definedName name="_41_____123Graph_ACHART_1" localSheetId="1" hidden="1">'[8]BOQ  SUM'!#REF!</definedName>
    <definedName name="_41_____123Graph_ACHART_1" localSheetId="0" hidden="1">'[8]BOQ  SUM'!#REF!</definedName>
    <definedName name="_41_____123Graph_ACHART_1" hidden="1">'[8]BOQ  SUM'!#REF!</definedName>
    <definedName name="_42_____123Graph_BCHART_1" localSheetId="1" hidden="1">'[8]BOQ  SUM'!#REF!</definedName>
    <definedName name="_42_____123Graph_BCHART_1" localSheetId="0" hidden="1">'[8]BOQ  SUM'!#REF!</definedName>
    <definedName name="_42_____123Graph_BCHART_1" hidden="1">'[8]BOQ  SUM'!#REF!</definedName>
    <definedName name="_43_____Excel_BuiltIn_Print_Area_1_1" localSheetId="1">#REF!</definedName>
    <definedName name="_43_____Excel_BuiltIn_Print_Area_1_1" localSheetId="0">#REF!</definedName>
    <definedName name="_43_____Excel_BuiltIn_Print_Area_1_1">#REF!</definedName>
    <definedName name="_44_____Excel_BuiltIn_Print_Area_2_1" localSheetId="1">#REF!</definedName>
    <definedName name="_44_____Excel_BuiltIn_Print_Area_2_1" localSheetId="0">#REF!</definedName>
    <definedName name="_44_____Excel_BuiltIn_Print_Area_2_1">#REF!</definedName>
    <definedName name="_45_____Excel_BuiltIn_Print_Area_3_1" localSheetId="1">#REF!</definedName>
    <definedName name="_45_____Excel_BuiltIn_Print_Area_3_1" localSheetId="0">#REF!</definedName>
    <definedName name="_45_____Excel_BuiltIn_Print_Area_3_1">#REF!</definedName>
    <definedName name="_46_____Excel_BuiltIn_Print_Area_4_1" localSheetId="1">#REF!</definedName>
    <definedName name="_46_____Excel_BuiltIn_Print_Area_4_1" localSheetId="0">#REF!</definedName>
    <definedName name="_46_____Excel_BuiltIn_Print_Area_4_1">#REF!</definedName>
    <definedName name="_47_____Excel_BuiltIn_Print_Area_6_1" localSheetId="1">#REF!</definedName>
    <definedName name="_47_____Excel_BuiltIn_Print_Area_6_1" localSheetId="0">#REF!</definedName>
    <definedName name="_47_____Excel_BuiltIn_Print_Area_6_1">#REF!</definedName>
    <definedName name="_48_____Excel_BuiltIn_Print_Titles_2_1" localSheetId="1">#REF!</definedName>
    <definedName name="_48_____Excel_BuiltIn_Print_Titles_2_1" localSheetId="0">#REF!</definedName>
    <definedName name="_48_____Excel_BuiltIn_Print_Titles_2_1">#REF!</definedName>
    <definedName name="_49_____Excel_BuiltIn_Print_Titles_3_1" localSheetId="1">#REF!</definedName>
    <definedName name="_49_____Excel_BuiltIn_Print_Titles_3_1" localSheetId="0">#REF!</definedName>
    <definedName name="_49_____Excel_BuiltIn_Print_Titles_3_1">#REF!</definedName>
    <definedName name="_4Excel_BuiltIn_Print_Area_1_1" localSheetId="1">#REF!</definedName>
    <definedName name="_4Excel_BuiltIn_Print_Area_1_1" localSheetId="0">#REF!</definedName>
    <definedName name="_4Excel_BuiltIn_Print_Area_1_1">#REF!</definedName>
    <definedName name="_5_______________123Graph_ACHART_1" hidden="1">[7]SUM!$C$9:$C$18</definedName>
    <definedName name="_5___123Graph_ACHART_1" hidden="1">[7]SUM!$C$9:$C$18</definedName>
    <definedName name="_50_____Excel_BuiltIn_Print_Titles_4_1" localSheetId="1">#REF!</definedName>
    <definedName name="_50_____Excel_BuiltIn_Print_Titles_4_1" localSheetId="0">#REF!</definedName>
    <definedName name="_50_____Excel_BuiltIn_Print_Titles_4_1">#REF!</definedName>
    <definedName name="_51____123Graph_ACHART_1" hidden="1">[7]SUM!$C$9:$C$18</definedName>
    <definedName name="_52____123Graph_BCHART_1" localSheetId="1" hidden="1">[7]SUM!#REF!</definedName>
    <definedName name="_52____123Graph_BCHART_1" localSheetId="0" hidden="1">[7]SUM!#REF!</definedName>
    <definedName name="_52____123Graph_BCHART_1" hidden="1">[7]SUM!#REF!</definedName>
    <definedName name="_53____Excel_BuiltIn_Print_Area_1_1" localSheetId="1">#REF!</definedName>
    <definedName name="_53____Excel_BuiltIn_Print_Area_1_1" localSheetId="0">#REF!</definedName>
    <definedName name="_53____Excel_BuiltIn_Print_Area_1_1">#REF!</definedName>
    <definedName name="_54____Excel_BuiltIn_Print_Area_2_1" localSheetId="1">#REF!</definedName>
    <definedName name="_54____Excel_BuiltIn_Print_Area_2_1" localSheetId="0">#REF!</definedName>
    <definedName name="_54____Excel_BuiltIn_Print_Area_2_1">#REF!</definedName>
    <definedName name="_55____Excel_BuiltIn_Print_Area_3_1" localSheetId="1">#REF!</definedName>
    <definedName name="_55____Excel_BuiltIn_Print_Area_3_1" localSheetId="0">#REF!</definedName>
    <definedName name="_55____Excel_BuiltIn_Print_Area_3_1">#REF!</definedName>
    <definedName name="_56____Excel_BuiltIn_Print_Area_4_1" localSheetId="1">#REF!</definedName>
    <definedName name="_56____Excel_BuiltIn_Print_Area_4_1" localSheetId="0">#REF!</definedName>
    <definedName name="_56____Excel_BuiltIn_Print_Area_4_1">#REF!</definedName>
    <definedName name="_57____Excel_BuiltIn_Print_Area_6_1" localSheetId="1">#REF!</definedName>
    <definedName name="_57____Excel_BuiltIn_Print_Area_6_1" localSheetId="0">#REF!</definedName>
    <definedName name="_57____Excel_BuiltIn_Print_Area_6_1">#REF!</definedName>
    <definedName name="_58____Excel_BuiltIn_Print_Titles_2_1" localSheetId="1">#REF!</definedName>
    <definedName name="_58____Excel_BuiltIn_Print_Titles_2_1" localSheetId="0">#REF!</definedName>
    <definedName name="_58____Excel_BuiltIn_Print_Titles_2_1">#REF!</definedName>
    <definedName name="_59____Excel_BuiltIn_Print_Titles_3_1" localSheetId="1">#REF!</definedName>
    <definedName name="_59____Excel_BuiltIn_Print_Titles_3_1" localSheetId="0">#REF!</definedName>
    <definedName name="_59____Excel_BuiltIn_Print_Titles_3_1">#REF!</definedName>
    <definedName name="_6_______________123Graph_BCHART_1" localSheetId="1" hidden="1">[7]SUM!#REF!</definedName>
    <definedName name="_6_______________123Graph_BCHART_1" localSheetId="0" hidden="1">[7]SUM!#REF!</definedName>
    <definedName name="_6_______________123Graph_BCHART_1" hidden="1">[7]SUM!#REF!</definedName>
    <definedName name="_6___123Graph_BCHART_1" localSheetId="1" hidden="1">[7]SUM!#REF!</definedName>
    <definedName name="_6___123Graph_BCHART_1" localSheetId="0" hidden="1">[7]SUM!#REF!</definedName>
    <definedName name="_6___123Graph_BCHART_1" hidden="1">[7]SUM!#REF!</definedName>
    <definedName name="_60____Excel_BuiltIn_Print_Titles_4_1" localSheetId="1">#REF!</definedName>
    <definedName name="_60____Excel_BuiltIn_Print_Titles_4_1" localSheetId="0">#REF!</definedName>
    <definedName name="_60____Excel_BuiltIn_Print_Titles_4_1">#REF!</definedName>
    <definedName name="_61___Excel_BuiltIn_Print_Area_1_1" localSheetId="1">#REF!</definedName>
    <definedName name="_61___Excel_BuiltIn_Print_Area_1_1" localSheetId="0">#REF!</definedName>
    <definedName name="_61___Excel_BuiltIn_Print_Area_1_1">#REF!</definedName>
    <definedName name="_62___Excel_BuiltIn_Print_Area_2_1" localSheetId="1">#REF!</definedName>
    <definedName name="_62___Excel_BuiltIn_Print_Area_2_1" localSheetId="0">#REF!</definedName>
    <definedName name="_62___Excel_BuiltIn_Print_Area_2_1">#REF!</definedName>
    <definedName name="_63___Excel_BuiltIn_Print_Area_3_1" localSheetId="1">#REF!</definedName>
    <definedName name="_63___Excel_BuiltIn_Print_Area_3_1" localSheetId="0">#REF!</definedName>
    <definedName name="_63___Excel_BuiltIn_Print_Area_3_1">#REF!</definedName>
    <definedName name="_64___Excel_BuiltIn_Print_Area_4_1" localSheetId="1">#REF!</definedName>
    <definedName name="_64___Excel_BuiltIn_Print_Area_4_1" localSheetId="0">#REF!</definedName>
    <definedName name="_64___Excel_BuiltIn_Print_Area_4_1">#REF!</definedName>
    <definedName name="_65___Excel_BuiltIn_Print_Area_6_1" localSheetId="1">#REF!</definedName>
    <definedName name="_65___Excel_BuiltIn_Print_Area_6_1" localSheetId="0">#REF!</definedName>
    <definedName name="_65___Excel_BuiltIn_Print_Area_6_1">#REF!</definedName>
    <definedName name="_66___Excel_BuiltIn_Print_Titles_2_1" localSheetId="1">#REF!</definedName>
    <definedName name="_66___Excel_BuiltIn_Print_Titles_2_1" localSheetId="0">#REF!</definedName>
    <definedName name="_66___Excel_BuiltIn_Print_Titles_2_1">#REF!</definedName>
    <definedName name="_67___Excel_BuiltIn_Print_Titles_3_1" localSheetId="1">#REF!</definedName>
    <definedName name="_67___Excel_BuiltIn_Print_Titles_3_1" localSheetId="0">#REF!</definedName>
    <definedName name="_67___Excel_BuiltIn_Print_Titles_3_1">#REF!</definedName>
    <definedName name="_68___Excel_BuiltIn_Print_Titles_4_1" localSheetId="1">#REF!</definedName>
    <definedName name="_68___Excel_BuiltIn_Print_Titles_4_1" localSheetId="0">#REF!</definedName>
    <definedName name="_68___Excel_BuiltIn_Print_Titles_4_1">#REF!</definedName>
    <definedName name="_69__Excel_BuiltIn_Print_Area_1_1" localSheetId="1">#REF!</definedName>
    <definedName name="_69__Excel_BuiltIn_Print_Area_1_1" localSheetId="0">#REF!</definedName>
    <definedName name="_69__Excel_BuiltIn_Print_Area_1_1">#REF!</definedName>
    <definedName name="_7______________123Graph_ACHART_1" localSheetId="1" hidden="1">'[4]BOQ  SUM'!#REF!</definedName>
    <definedName name="_7______________123Graph_ACHART_1" localSheetId="0" hidden="1">'[4]BOQ  SUM'!#REF!</definedName>
    <definedName name="_7______________123Graph_ACHART_1" hidden="1">'[5]BOQ  SUM'!#REF!</definedName>
    <definedName name="_7__123Graph_ACHART_1" localSheetId="1" hidden="1">'[6]BOQ  SUM'!#REF!</definedName>
    <definedName name="_7__123Graph_ACHART_1" localSheetId="0" hidden="1">'[6]BOQ  SUM'!#REF!</definedName>
    <definedName name="_7__123Graph_ACHART_1" hidden="1">'[6]BOQ  SUM'!#REF!</definedName>
    <definedName name="_70__Excel_BuiltIn_Print_Area_2_1" localSheetId="1">#REF!</definedName>
    <definedName name="_70__Excel_BuiltIn_Print_Area_2_1" localSheetId="0">#REF!</definedName>
    <definedName name="_70__Excel_BuiltIn_Print_Area_2_1">#REF!</definedName>
    <definedName name="_71__Excel_BuiltIn_Print_Area_3_1" localSheetId="1">#REF!</definedName>
    <definedName name="_71__Excel_BuiltIn_Print_Area_3_1" localSheetId="0">#REF!</definedName>
    <definedName name="_71__Excel_BuiltIn_Print_Area_3_1">#REF!</definedName>
    <definedName name="_72__Excel_BuiltIn_Print_Area_4_1" localSheetId="1">#REF!</definedName>
    <definedName name="_72__Excel_BuiltIn_Print_Area_4_1" localSheetId="0">#REF!</definedName>
    <definedName name="_72__Excel_BuiltIn_Print_Area_4_1">#REF!</definedName>
    <definedName name="_73__Excel_BuiltIn_Print_Area_6_1" localSheetId="1">#REF!</definedName>
    <definedName name="_73__Excel_BuiltIn_Print_Area_6_1" localSheetId="0">#REF!</definedName>
    <definedName name="_73__Excel_BuiltIn_Print_Area_6_1">#REF!</definedName>
    <definedName name="_74__Excel_BuiltIn_Print_Titles_2_1" localSheetId="1">#REF!</definedName>
    <definedName name="_74__Excel_BuiltIn_Print_Titles_2_1" localSheetId="0">#REF!</definedName>
    <definedName name="_74__Excel_BuiltIn_Print_Titles_2_1">#REF!</definedName>
    <definedName name="_75__Excel_BuiltIn_Print_Titles_3_1" localSheetId="1">#REF!</definedName>
    <definedName name="_75__Excel_BuiltIn_Print_Titles_3_1" localSheetId="0">#REF!</definedName>
    <definedName name="_75__Excel_BuiltIn_Print_Titles_3_1">#REF!</definedName>
    <definedName name="_76__Excel_BuiltIn_Print_Titles_4_1" localSheetId="1">#REF!</definedName>
    <definedName name="_76__Excel_BuiltIn_Print_Titles_4_1" localSheetId="0">#REF!</definedName>
    <definedName name="_76__Excel_BuiltIn_Print_Titles_4_1">#REF!</definedName>
    <definedName name="_77_Excel_BuiltIn_Print_Area_1_1" localSheetId="1">#REF!</definedName>
    <definedName name="_77_Excel_BuiltIn_Print_Area_1_1" localSheetId="0">#REF!</definedName>
    <definedName name="_77_Excel_BuiltIn_Print_Area_1_1">#REF!</definedName>
    <definedName name="_78_Excel_BuiltIn_Print_Area_2_1" localSheetId="1">#REF!</definedName>
    <definedName name="_78_Excel_BuiltIn_Print_Area_2_1" localSheetId="0">#REF!</definedName>
    <definedName name="_78_Excel_BuiltIn_Print_Area_2_1">#REF!</definedName>
    <definedName name="_79_Excel_BuiltIn_Print_Area_3_1" localSheetId="1">#REF!</definedName>
    <definedName name="_79_Excel_BuiltIn_Print_Area_3_1" localSheetId="0">#REF!</definedName>
    <definedName name="_79_Excel_BuiltIn_Print_Area_3_1">#REF!</definedName>
    <definedName name="_8______________123Graph_BCHART_1" localSheetId="1" hidden="1">'[4]BOQ  SUM'!#REF!</definedName>
    <definedName name="_8______________123Graph_BCHART_1" localSheetId="0" hidden="1">'[4]BOQ  SUM'!#REF!</definedName>
    <definedName name="_8______________123Graph_BCHART_1" hidden="1">'[5]BOQ  SUM'!#REF!</definedName>
    <definedName name="_8__123Graph_BCHART_1" localSheetId="1" hidden="1">'[6]BOQ  SUM'!#REF!</definedName>
    <definedName name="_8__123Graph_BCHART_1" localSheetId="0" hidden="1">'[6]BOQ  SUM'!#REF!</definedName>
    <definedName name="_8__123Graph_BCHART_1" hidden="1">'[6]BOQ  SUM'!#REF!</definedName>
    <definedName name="_80_Excel_BuiltIn_Print_Area_4_1" localSheetId="1">#REF!</definedName>
    <definedName name="_80_Excel_BuiltIn_Print_Area_4_1" localSheetId="0">#REF!</definedName>
    <definedName name="_80_Excel_BuiltIn_Print_Area_4_1">#REF!</definedName>
    <definedName name="_81_Excel_BuiltIn_Print_Area_6_1" localSheetId="1">#REF!</definedName>
    <definedName name="_81_Excel_BuiltIn_Print_Area_6_1" localSheetId="0">#REF!</definedName>
    <definedName name="_81_Excel_BuiltIn_Print_Area_6_1">#REF!</definedName>
    <definedName name="_82_Excel_BuiltIn_Print_Titles_2_1" localSheetId="1">#REF!</definedName>
    <definedName name="_82_Excel_BuiltIn_Print_Titles_2_1" localSheetId="0">#REF!</definedName>
    <definedName name="_82_Excel_BuiltIn_Print_Titles_2_1">#REF!</definedName>
    <definedName name="_83_Excel_BuiltIn_Print_Titles_3_1" localSheetId="1">#REF!</definedName>
    <definedName name="_83_Excel_BuiltIn_Print_Titles_3_1" localSheetId="0">#REF!</definedName>
    <definedName name="_83_Excel_BuiltIn_Print_Titles_3_1">#REF!</definedName>
    <definedName name="_84_Excel_BuiltIn_Print_Titles_4_1" localSheetId="1">#REF!</definedName>
    <definedName name="_84_Excel_BuiltIn_Print_Titles_4_1" localSheetId="0">#REF!</definedName>
    <definedName name="_84_Excel_BuiltIn_Print_Titles_4_1">#REF!</definedName>
    <definedName name="_8Excel_BuiltIn_Print_Area_2_1" localSheetId="1">#REF!</definedName>
    <definedName name="_8Excel_BuiltIn_Print_Area_2_1" localSheetId="0">#REF!</definedName>
    <definedName name="_8Excel_BuiltIn_Print_Area_2_1">#REF!</definedName>
    <definedName name="_9_____________123Graph_ACHART_1" localSheetId="1" hidden="1">'[4]BOQ  SUM'!#REF!</definedName>
    <definedName name="_9_____________123Graph_ACHART_1" localSheetId="0" hidden="1">'[4]BOQ  SUM'!#REF!</definedName>
    <definedName name="_9_____________123Graph_ACHART_1" hidden="1">'[5]BOQ  SUM'!#REF!</definedName>
    <definedName name="_9_Excel_BuiltIn_Print_Area_1_1" localSheetId="1">#REF!</definedName>
    <definedName name="_9_Excel_BuiltIn_Print_Area_1_1" localSheetId="0">#REF!</definedName>
    <definedName name="_9_Excel_BuiltIn_Print_Area_1_1">#REF!</definedName>
    <definedName name="_CD" localSheetId="1">#REF!</definedName>
    <definedName name="_CD" localSheetId="0">#REF!</definedName>
    <definedName name="_CD">#REF!</definedName>
    <definedName name="_Fill" localSheetId="1" hidden="1">#REF!</definedName>
    <definedName name="_Fill" localSheetId="0" hidden="1">#REF!</definedName>
    <definedName name="_Fill" hidden="1">#REF!</definedName>
    <definedName name="_IV100000">'[3]Material Submittal for HVAC'!$IV$19994</definedName>
    <definedName name="_IV66000">'[3]Material Submittal for HVAC'!$IV$65155</definedName>
    <definedName name="_IV66500">'[3]Material Submittal for HVAC'!$IV$65155</definedName>
    <definedName name="_IV67000">'[3]Material Submittal for HVAC'!$IV$65155</definedName>
    <definedName name="_IV70000">'[3]Material Submittal for HVAC'!$IV$60020</definedName>
    <definedName name="_IV90000">'[3]Material Submittal for HVAC'!$IV$19994</definedName>
    <definedName name="_Key1" localSheetId="1" hidden="1">#REF!</definedName>
    <definedName name="_Key1" localSheetId="0" hidden="1">#REF!</definedName>
    <definedName name="_Key1" hidden="1">#REF!</definedName>
    <definedName name="_NA1" localSheetId="1">#REF!</definedName>
    <definedName name="_NA1" localSheetId="0">#REF!</definedName>
    <definedName name="_NA1">#REF!</definedName>
    <definedName name="_NA12" localSheetId="1">#REF!</definedName>
    <definedName name="_NA12" localSheetId="0">#REF!</definedName>
    <definedName name="_NA12">#REF!</definedName>
    <definedName name="_NA13" localSheetId="1">#REF!</definedName>
    <definedName name="_NA13" localSheetId="0">#REF!</definedName>
    <definedName name="_NA13">#REF!</definedName>
    <definedName name="_NA17" localSheetId="1">#REF!</definedName>
    <definedName name="_NA17" localSheetId="0">#REF!</definedName>
    <definedName name="_NA17">#REF!</definedName>
    <definedName name="_NA2" localSheetId="1">#REF!</definedName>
    <definedName name="_NA2" localSheetId="0">#REF!</definedName>
    <definedName name="_NA2">#REF!</definedName>
    <definedName name="_NA23" localSheetId="1">#REF!</definedName>
    <definedName name="_NA23" localSheetId="0">#REF!</definedName>
    <definedName name="_NA23">#REF!</definedName>
    <definedName name="_NA3" localSheetId="1">#REF!</definedName>
    <definedName name="_NA3" localSheetId="0">#REF!</definedName>
    <definedName name="_NA3">#REF!</definedName>
    <definedName name="_NA7" localSheetId="1">#REF!</definedName>
    <definedName name="_NA7" localSheetId="0">#REF!</definedName>
    <definedName name="_NA7">#REF!</definedName>
    <definedName name="_NA9" localSheetId="1">#REF!</definedName>
    <definedName name="_NA9" localSheetId="0">#REF!</definedName>
    <definedName name="_NA9">#REF!</definedName>
    <definedName name="_Order1" hidden="1">255</definedName>
    <definedName name="_PR625">'[9]Normal Basis'!$133:$133</definedName>
    <definedName name="_PR706" localSheetId="1">'[9]Normal Basis'!#REF!</definedName>
    <definedName name="_PR706" localSheetId="0">'[9]Normal Basis'!#REF!</definedName>
    <definedName name="_PR706">'[9]Normal Basis'!#REF!</definedName>
    <definedName name="_PR730" localSheetId="1">'[9]Normal Basis'!#REF!</definedName>
    <definedName name="_PR730" localSheetId="0">'[9]Normal Basis'!#REF!</definedName>
    <definedName name="_PR730">'[9]Normal Basis'!#REF!</definedName>
    <definedName name="_PR741">'[9]Normal Basis'!$76:$76</definedName>
    <definedName name="_PR857">'[9]Normal Basis'!$59:$59</definedName>
    <definedName name="_PR858">'[9]Normal Basis'!$57:$57</definedName>
    <definedName name="_PR862">'[9]Normal Basis'!$53:$53</definedName>
    <definedName name="_PR864">'[9]Normal Basis'!$51:$51</definedName>
    <definedName name="_PR873">'[9]Normal Basis'!$42:$42</definedName>
    <definedName name="_PR874">'[9]Normal Basis'!$41:$41</definedName>
    <definedName name="_PR883" localSheetId="1">'[9]Normal Basis'!#REF!</definedName>
    <definedName name="_PR883" localSheetId="0">'[9]Normal Basis'!#REF!</definedName>
    <definedName name="_PR883">'[9]Normal Basis'!#REF!</definedName>
    <definedName name="_S1" localSheetId="1">#REF!</definedName>
    <definedName name="_S1" localSheetId="0">#REF!</definedName>
    <definedName name="_S1">#REF!</definedName>
    <definedName name="_Sort" localSheetId="1" hidden="1">#REF!</definedName>
    <definedName name="_Sort" localSheetId="0" hidden="1">#REF!</definedName>
    <definedName name="_Sort" hidden="1">#REF!</definedName>
    <definedName name="_TAQ" localSheetId="1">#REF!</definedName>
    <definedName name="_TAQ" localSheetId="0">#REF!</definedName>
    <definedName name="_TAQ">#REF!</definedName>
    <definedName name="_tw1" localSheetId="1">#REF!</definedName>
    <definedName name="_tw1" localSheetId="0">#REF!</definedName>
    <definedName name="_tw1">#REF!</definedName>
    <definedName name="A">[10]B!$A$8:$H$52</definedName>
    <definedName name="A0">'[3]Material Submittal for HVAC'!$A$65464</definedName>
    <definedName name="AAA" localSheetId="1">'[11]MTL$-INTER'!#REF!</definedName>
    <definedName name="AAA" localSheetId="0">'[11]MTL$-INTER'!#REF!</definedName>
    <definedName name="AAA">'[12]MTL$-INTER'!#REF!</definedName>
    <definedName name="ABGRNT" localSheetId="1">#REF!</definedName>
    <definedName name="ABGRNT" localSheetId="0">#REF!</definedName>
    <definedName name="ABGRNT">#REF!</definedName>
    <definedName name="AGGBASE" localSheetId="1">#REF!</definedName>
    <definedName name="AGGBASE" localSheetId="0">#REF!</definedName>
    <definedName name="AGGBASE">#REF!</definedName>
    <definedName name="AGGSBBASE" localSheetId="1">#REF!</definedName>
    <definedName name="AGGSBBASE" localSheetId="0">#REF!</definedName>
    <definedName name="AGGSBBASE">#REF!</definedName>
    <definedName name="ANCHOR" localSheetId="1">#REF!</definedName>
    <definedName name="ANCHOR" localSheetId="0">#REF!</definedName>
    <definedName name="ANCHOR">#REF!</definedName>
    <definedName name="APFLSCL" localSheetId="1">#REF!</definedName>
    <definedName name="APFLSCL" localSheetId="0">#REF!</definedName>
    <definedName name="APFLSCL">#REF!</definedName>
    <definedName name="arif" localSheetId="1">'[9]Normal Basis'!#REF!</definedName>
    <definedName name="arif" localSheetId="0">'[9]Normal Basis'!#REF!</definedName>
    <definedName name="arif">'[9]Normal Basis'!#REF!</definedName>
    <definedName name="b" localSheetId="1">#REF!</definedName>
    <definedName name="b" localSheetId="0">#REF!</definedName>
    <definedName name="b">#REF!</definedName>
    <definedName name="ba" localSheetId="1">#REF!</definedName>
    <definedName name="ba" localSheetId="0">#REF!</definedName>
    <definedName name="ba">#REF!</definedName>
    <definedName name="BMFR" localSheetId="1">#REF!</definedName>
    <definedName name="BMFR" localSheetId="0">#REF!</definedName>
    <definedName name="BMFR">#REF!</definedName>
    <definedName name="BMFRS" localSheetId="1">#REF!</definedName>
    <definedName name="BMFRS" localSheetId="0">#REF!</definedName>
    <definedName name="BMFRS">#REF!</definedName>
    <definedName name="BMSXH" localSheetId="1">#REF!</definedName>
    <definedName name="BMSXH" localSheetId="0">#REF!</definedName>
    <definedName name="BMSXH">#REF!</definedName>
    <definedName name="BMSXS" localSheetId="1">#REF!</definedName>
    <definedName name="BMSXS" localSheetId="0">#REF!</definedName>
    <definedName name="BMSXS">#REF!</definedName>
    <definedName name="boynsr" localSheetId="1">#REF!</definedName>
    <definedName name="boynsr" localSheetId="0">#REF!</definedName>
    <definedName name="boynsr">#REF!</definedName>
    <definedName name="boynsr1" localSheetId="1">#REF!</definedName>
    <definedName name="boynsr1" localSheetId="0">#REF!</definedName>
    <definedName name="boynsr1">#REF!</definedName>
    <definedName name="boysr" localSheetId="1">#REF!</definedName>
    <definedName name="boysr" localSheetId="0">#REF!</definedName>
    <definedName name="boysr">#REF!</definedName>
    <definedName name="boysr1" localSheetId="1">#REF!</definedName>
    <definedName name="boysr1" localSheetId="0">#REF!</definedName>
    <definedName name="boysr1">#REF!</definedName>
    <definedName name="CCJALI" localSheetId="1">#REF!</definedName>
    <definedName name="CCJALI" localSheetId="0">#REF!</definedName>
    <definedName name="CCJALI">#REF!</definedName>
    <definedName name="CHQRDTL" localSheetId="1">#REF!</definedName>
    <definedName name="CHQRDTL" localSheetId="0">#REF!</definedName>
    <definedName name="CHQRDTL">#REF!</definedName>
    <definedName name="CHW" localSheetId="1">#REF!</definedName>
    <definedName name="CHW" localSheetId="0">#REF!</definedName>
    <definedName name="CHW">#REF!</definedName>
    <definedName name="CLRCRT" localSheetId="1">#REF!</definedName>
    <definedName name="CLRCRT" localSheetId="0">#REF!</definedName>
    <definedName name="CLRCRT">#REF!</definedName>
    <definedName name="CLRGLASS">[13]Sheet1!$K$28</definedName>
    <definedName name="COAT" localSheetId="1">'[2]PNT-QUOT-#3'!#REF!</definedName>
    <definedName name="COAT" localSheetId="0">'[2]PNT-QUOT-#3'!#REF!</definedName>
    <definedName name="COAT">'[2]PNT-QUOT-#3'!#REF!</definedName>
    <definedName name="cover">[14]Sheet1!$F$24</definedName>
    <definedName name="_xlnm.Criteria" localSheetId="1">#REF!</definedName>
    <definedName name="_xlnm.Criteria" localSheetId="0">#REF!</definedName>
    <definedName name="_xlnm.Criteria">#REF!</definedName>
    <definedName name="CRSH" localSheetId="1">#REF!</definedName>
    <definedName name="CRSH" localSheetId="0">#REF!</definedName>
    <definedName name="CRSH">#REF!</definedName>
    <definedName name="CS_10" localSheetId="1">#REF!</definedName>
    <definedName name="CS_10" localSheetId="0">#REF!</definedName>
    <definedName name="CS_10">#REF!</definedName>
    <definedName name="CS_100" localSheetId="1">#REF!</definedName>
    <definedName name="CS_100" localSheetId="0">#REF!</definedName>
    <definedName name="CS_100">#REF!</definedName>
    <definedName name="CS_10S" localSheetId="1">#REF!</definedName>
    <definedName name="CS_10S" localSheetId="0">#REF!</definedName>
    <definedName name="CS_10S">#REF!</definedName>
    <definedName name="CS_120" localSheetId="1">#REF!</definedName>
    <definedName name="CS_120" localSheetId="0">#REF!</definedName>
    <definedName name="CS_120">#REF!</definedName>
    <definedName name="CS_140" localSheetId="1">#REF!</definedName>
    <definedName name="CS_140" localSheetId="0">#REF!</definedName>
    <definedName name="CS_140">#REF!</definedName>
    <definedName name="CS_160" localSheetId="1">#REF!</definedName>
    <definedName name="CS_160" localSheetId="0">#REF!</definedName>
    <definedName name="CS_160">#REF!</definedName>
    <definedName name="CS_20" localSheetId="1">#REF!</definedName>
    <definedName name="CS_20" localSheetId="0">#REF!</definedName>
    <definedName name="CS_20">#REF!</definedName>
    <definedName name="CS_30" localSheetId="1">#REF!</definedName>
    <definedName name="CS_30" localSheetId="0">#REF!</definedName>
    <definedName name="CS_30">#REF!</definedName>
    <definedName name="CS_40" localSheetId="1">#REF!</definedName>
    <definedName name="CS_40" localSheetId="0">#REF!</definedName>
    <definedName name="CS_40">#REF!</definedName>
    <definedName name="CS_40S" localSheetId="1">#REF!</definedName>
    <definedName name="CS_40S" localSheetId="0">#REF!</definedName>
    <definedName name="CS_40S">#REF!</definedName>
    <definedName name="CS_5S" localSheetId="1">#REF!</definedName>
    <definedName name="CS_5S" localSheetId="0">#REF!</definedName>
    <definedName name="CS_5S">#REF!</definedName>
    <definedName name="CS_60" localSheetId="1">#REF!</definedName>
    <definedName name="CS_60" localSheetId="0">#REF!</definedName>
    <definedName name="CS_60">#REF!</definedName>
    <definedName name="CS_80" localSheetId="1">#REF!</definedName>
    <definedName name="CS_80" localSheetId="0">#REF!</definedName>
    <definedName name="CS_80">#REF!</definedName>
    <definedName name="CS_80S" localSheetId="1">#REF!</definedName>
    <definedName name="CS_80S" localSheetId="0">#REF!</definedName>
    <definedName name="CS_80S">#REF!</definedName>
    <definedName name="CS_STD" localSheetId="1">#REF!</definedName>
    <definedName name="CS_STD" localSheetId="0">#REF!</definedName>
    <definedName name="CS_STD">#REF!</definedName>
    <definedName name="CS_XS" localSheetId="1">#REF!</definedName>
    <definedName name="CS_XS" localSheetId="0">#REF!</definedName>
    <definedName name="CS_XS">#REF!</definedName>
    <definedName name="CS_XXS" localSheetId="1">#REF!</definedName>
    <definedName name="CS_XXS" localSheetId="0">#REF!</definedName>
    <definedName name="CS_XXS">#REF!</definedName>
    <definedName name="_xlnm.Database" localSheetId="1">#REF!</definedName>
    <definedName name="_xlnm.Database" localSheetId="0">#REF!</definedName>
    <definedName name="_xlnm.Database">#REF!</definedName>
    <definedName name="dlist" localSheetId="1">#REF!</definedName>
    <definedName name="dlist" localSheetId="0">#REF!</definedName>
    <definedName name="dlist">#REF!</definedName>
    <definedName name="DRCLSR">[13]Sheet1!$K$27</definedName>
    <definedName name="DRSTPPR">[13]Sheet1!$K$26</definedName>
    <definedName name="e" localSheetId="1">#REF!</definedName>
    <definedName name="e" localSheetId="0">#REF!</definedName>
    <definedName name="e">#REF!</definedName>
    <definedName name="ENMLPNT">[13]Sheet1!$K$12</definedName>
    <definedName name="ESS" localSheetId="1">#REF!</definedName>
    <definedName name="ESS" localSheetId="0">#REF!</definedName>
    <definedName name="ESS">#REF!</definedName>
    <definedName name="EWS" localSheetId="1">#REF!</definedName>
    <definedName name="EWS" localSheetId="0">#REF!</definedName>
    <definedName name="EWS">#REF!</definedName>
    <definedName name="Excel_BuiltIn_Print_Area" localSheetId="1">#REF!</definedName>
    <definedName name="Excel_BuiltIn_Print_Area" localSheetId="0">#REF!</definedName>
    <definedName name="Excel_BuiltIn_Print_Area">#REF!</definedName>
    <definedName name="Excel_BuiltIn_Print_Area_1_1" localSheetId="1">#REF!</definedName>
    <definedName name="Excel_BuiltIn_Print_Area_1_1" localSheetId="0">#REF!</definedName>
    <definedName name="Excel_BuiltIn_Print_Area_1_1">#REF!</definedName>
    <definedName name="Excel_BuiltIn_Print_Area_2" localSheetId="1">#REF!</definedName>
    <definedName name="Excel_BuiltIn_Print_Area_2" localSheetId="0">#REF!</definedName>
    <definedName name="Excel_BuiltIn_Print_Area_2">#REF!</definedName>
    <definedName name="Excel_BuiltIn_Print_Area_5" localSheetId="1">#REF!</definedName>
    <definedName name="Excel_BuiltIn_Print_Area_5" localSheetId="0">#REF!</definedName>
    <definedName name="Excel_BuiltIn_Print_Area_5">#REF!</definedName>
    <definedName name="Excel_BuiltIn_Print_Area_5_1" localSheetId="1">#REF!</definedName>
    <definedName name="Excel_BuiltIn_Print_Area_5_1" localSheetId="0">#REF!</definedName>
    <definedName name="Excel_BuiltIn_Print_Area_5_1">#REF!</definedName>
    <definedName name="Excel_BuiltIn_Print_Titles" localSheetId="1">#REF!</definedName>
    <definedName name="Excel_BuiltIn_Print_Titles" localSheetId="0">#REF!</definedName>
    <definedName name="Excel_BuiltIn_Print_Titles">#REF!</definedName>
    <definedName name="Excel_BuiltIn_Print_Titles_1_1" localSheetId="1">#REF!</definedName>
    <definedName name="Excel_BuiltIn_Print_Titles_1_1" localSheetId="0">#REF!</definedName>
    <definedName name="Excel_BuiltIn_Print_Titles_1_1">#REF!</definedName>
    <definedName name="Excel_BuiltIn_Print_Titles_3_1" localSheetId="1">#REF!</definedName>
    <definedName name="Excel_BuiltIn_Print_Titles_3_1" localSheetId="0">#REF!</definedName>
    <definedName name="Excel_BuiltIn_Print_Titles_3_1">#REF!</definedName>
    <definedName name="Excel_BuiltIn_Print_Titles_5" localSheetId="1">#REF!</definedName>
    <definedName name="Excel_BuiltIn_Print_Titles_5" localSheetId="0">#REF!</definedName>
    <definedName name="Excel_BuiltIn_Print_Titles_5">#REF!</definedName>
    <definedName name="Excel_BuiltIn_Print_Titles_5_1" localSheetId="1">#REF!</definedName>
    <definedName name="Excel_BuiltIn_Print_Titles_5_1" localSheetId="0">#REF!</definedName>
    <definedName name="Excel_BuiltIn_Print_Titles_5_1">#REF!</definedName>
    <definedName name="Excel_BuiltIn_Print_Titles_6" localSheetId="1">#REF!</definedName>
    <definedName name="Excel_BuiltIn_Print_Titles_6" localSheetId="0">#REF!</definedName>
    <definedName name="Excel_BuiltIn_Print_Titles_6">#REF!</definedName>
    <definedName name="_xlnm.Extract" localSheetId="1">#REF!</definedName>
    <definedName name="_xlnm.Extract" localSheetId="0">#REF!</definedName>
    <definedName name="_xlnm.Extract">#REF!</definedName>
    <definedName name="F" localSheetId="1">#REF!</definedName>
    <definedName name="F" localSheetId="0">#REF!</definedName>
    <definedName name="F">#REF!</definedName>
    <definedName name="FF" localSheetId="1">#REF!</definedName>
    <definedName name="FF" localSheetId="0">#REF!</definedName>
    <definedName name="FF">#REF!</definedName>
    <definedName name="FFS" localSheetId="1">#REF!</definedName>
    <definedName name="FFS" localSheetId="0">#REF!</definedName>
    <definedName name="FFS">#REF!</definedName>
    <definedName name="FLLNG" localSheetId="1">#REF!</definedName>
    <definedName name="FLLNG" localSheetId="0">#REF!</definedName>
    <definedName name="FLLNG">#REF!</definedName>
    <definedName name="FORMICA">[13]Sheet1!$K$17</definedName>
    <definedName name="FP" localSheetId="1">'[2]COAT&amp;WRAP-QIOT-#3'!#REF!</definedName>
    <definedName name="FP" localSheetId="0">'[2]COAT&amp;WRAP-QIOT-#3'!#REF!</definedName>
    <definedName name="FP">'[2]COAT&amp;WRAP-QIOT-#3'!#REF!</definedName>
    <definedName name="G" localSheetId="1">#REF!</definedName>
    <definedName name="G" localSheetId="0">#REF!</definedName>
    <definedName name="G">#REF!</definedName>
    <definedName name="Gamnas3D_Summary" localSheetId="1">#REF!</definedName>
    <definedName name="Gamnas3D_Summary" localSheetId="0">#REF!</definedName>
    <definedName name="Gamnas3D_Summary">#REF!</definedName>
    <definedName name="GBFLSCL" localSheetId="1">#REF!</definedName>
    <definedName name="GBFLSCL" localSheetId="0">#REF!</definedName>
    <definedName name="GBFLSCL">#REF!</definedName>
    <definedName name="GLUE">[13]Sheet1!$K$18</definedName>
    <definedName name="GML" localSheetId="1">#REF!</definedName>
    <definedName name="GML" localSheetId="0">#REF!</definedName>
    <definedName name="GML">#REF!</definedName>
    <definedName name="GRNT" localSheetId="1">#REF!</definedName>
    <definedName name="GRNT" localSheetId="0">#REF!</definedName>
    <definedName name="GRNT">#REF!</definedName>
    <definedName name="GROUT" localSheetId="1">#REF!</definedName>
    <definedName name="GROUT" localSheetId="0">#REF!</definedName>
    <definedName name="GROUT">#REF!</definedName>
    <definedName name="GS" localSheetId="1">#REF!</definedName>
    <definedName name="GS" localSheetId="0">#REF!</definedName>
    <definedName name="GS">#REF!</definedName>
    <definedName name="HNGS">[13]Sheet1!$K$23</definedName>
    <definedName name="IO" localSheetId="1">'[2]COAT&amp;WRAP-QIOT-#3'!#REF!</definedName>
    <definedName name="IO" localSheetId="0">'[2]COAT&amp;WRAP-QIOT-#3'!#REF!</definedName>
    <definedName name="IO">'[2]COAT&amp;WRAP-QIOT-#3'!#REF!</definedName>
    <definedName name="KAMRAN" localSheetId="1">#REF!</definedName>
    <definedName name="KAMRAN" localSheetId="0">#REF!</definedName>
    <definedName name="KAMRAN">#REF!</definedName>
    <definedName name="KCKPLT">[13]Sheet1!$K$20</definedName>
    <definedName name="KRBSTN" localSheetId="1">#REF!</definedName>
    <definedName name="KRBSTN" localSheetId="0">#REF!</definedName>
    <definedName name="KRBSTN">#REF!</definedName>
    <definedName name="list" localSheetId="1">#REF!</definedName>
    <definedName name="list" localSheetId="0">#REF!</definedName>
    <definedName name="list">#REF!</definedName>
    <definedName name="LMNTSHUTT">[13]Sheet1!$K$16</definedName>
    <definedName name="LOCK">[13]Sheet1!$K$24</definedName>
    <definedName name="lpcd" localSheetId="1">#REF!</definedName>
    <definedName name="lpcd" localSheetId="0">#REF!</definedName>
    <definedName name="lpcd">#REF!</definedName>
    <definedName name="LPPNG">[13]Sheet1!$K$19</definedName>
    <definedName name="MAT" localSheetId="1">'[2]COAT&amp;WRAP-QIOT-#3'!#REF!</definedName>
    <definedName name="MAT" localSheetId="0">'[2]COAT&amp;WRAP-QIOT-#3'!#REF!</definedName>
    <definedName name="MAT">'[2]COAT&amp;WRAP-QIOT-#3'!#REF!</definedName>
    <definedName name="MF" localSheetId="1">'[2]COAT&amp;WRAP-QIOT-#3'!#REF!</definedName>
    <definedName name="MF" localSheetId="0">'[2]COAT&amp;WRAP-QIOT-#3'!#REF!</definedName>
    <definedName name="MF">'[2]COAT&amp;WRAP-QIOT-#3'!#REF!</definedName>
    <definedName name="Mo" localSheetId="1">#REF!</definedName>
    <definedName name="Mo" localSheetId="0">#REF!</definedName>
    <definedName name="Mo">#REF!</definedName>
    <definedName name="MSFRAME">[13]Sheet1!$K$11</definedName>
    <definedName name="n" localSheetId="1">#REF!</definedName>
    <definedName name="n" localSheetId="0">#REF!</definedName>
    <definedName name="n">#REF!</definedName>
    <definedName name="NAILS">[13]Sheet1!$K$30</definedName>
    <definedName name="NMFLSCL" localSheetId="1">#REF!</definedName>
    <definedName name="NMFLSCL" localSheetId="0">#REF!</definedName>
    <definedName name="NMFLSCL">#REF!</definedName>
    <definedName name="OPCF" localSheetId="1">#REF!</definedName>
    <definedName name="OPCF" localSheetId="0">#REF!</definedName>
    <definedName name="OPCF">#REF!</definedName>
    <definedName name="P" localSheetId="1">'[2]PNT-QUOT-#3'!#REF!</definedName>
    <definedName name="P" localSheetId="0">'[2]PNT-QUOT-#3'!#REF!</definedName>
    <definedName name="P">'[2]PNT-QUOT-#3'!#REF!</definedName>
    <definedName name="PDLO">'[15]Finish Basic Rates'!$F$15</definedName>
    <definedName name="PEJM" localSheetId="1">'[2]COAT&amp;WRAP-QIOT-#3'!#REF!</definedName>
    <definedName name="PEJM" localSheetId="0">'[2]COAT&amp;WRAP-QIOT-#3'!#REF!</definedName>
    <definedName name="PEJM">'[2]COAT&amp;WRAP-QIOT-#3'!#REF!</definedName>
    <definedName name="PF" localSheetId="1">'[2]PNT-QUOT-#3'!#REF!</definedName>
    <definedName name="PF" localSheetId="0">'[2]PNT-QUOT-#3'!#REF!</definedName>
    <definedName name="PF">'[2]PNT-QUOT-#3'!#REF!</definedName>
    <definedName name="phbnsr" localSheetId="1">#REF!</definedName>
    <definedName name="phbnsr" localSheetId="0">#REF!</definedName>
    <definedName name="phbnsr">#REF!</definedName>
    <definedName name="phbnsr1" localSheetId="1">#REF!</definedName>
    <definedName name="phbnsr1" localSheetId="0">#REF!</definedName>
    <definedName name="phbnsr1">#REF!</definedName>
    <definedName name="phbsr" localSheetId="1">#REF!</definedName>
    <definedName name="phbsr" localSheetId="0">#REF!</definedName>
    <definedName name="phbsr">#REF!</definedName>
    <definedName name="phbsr1" localSheetId="1">#REF!</definedName>
    <definedName name="phbsr1" localSheetId="0">#REF!</definedName>
    <definedName name="phbsr1">#REF!</definedName>
    <definedName name="PM">[16]IBASE!$AH$16:$AV$110</definedName>
    <definedName name="PNTAM" localSheetId="1">#REF!</definedName>
    <definedName name="PNTAM" localSheetId="0">#REF!</definedName>
    <definedName name="PNTAM">#REF!</definedName>
    <definedName name="PNTME" localSheetId="1">#REF!</definedName>
    <definedName name="PNTME" localSheetId="0">#REF!</definedName>
    <definedName name="PNTME">#REF!</definedName>
    <definedName name="PNTPE" localSheetId="1">#REF!</definedName>
    <definedName name="PNTPE" localSheetId="0">#REF!</definedName>
    <definedName name="PNTPE">#REF!</definedName>
    <definedName name="PNTRFL" localSheetId="1">#REF!</definedName>
    <definedName name="PNTRFL" localSheetId="0">#REF!</definedName>
    <definedName name="PNTRFL">#REF!</definedName>
    <definedName name="PNTVE" localSheetId="1">#REF!</definedName>
    <definedName name="PNTVE" localSheetId="0">#REF!</definedName>
    <definedName name="PNTVE">#REF!</definedName>
    <definedName name="PNTWS" localSheetId="1">#REF!</definedName>
    <definedName name="PNTWS" localSheetId="0">#REF!</definedName>
    <definedName name="PNTWS">#REF!</definedName>
    <definedName name="POLSH">[13]Sheet1!$K$22</definedName>
    <definedName name="PR_883M">'[9]Normal Basis'!$33:$33</definedName>
    <definedName name="PR858F">'[9]Normal Basis'!$58:$58</definedName>
    <definedName name="PRCTILE" localSheetId="1">#REF!</definedName>
    <definedName name="PRCTILE" localSheetId="0">#REF!</definedName>
    <definedName name="PRCTILE">#REF!</definedName>
    <definedName name="_xlnm.Print_Area" localSheetId="1">'Fire Work'!$A$1:$R$118</definedName>
    <definedName name="_xlnm.Print_Area" localSheetId="0">'HVAC Work '!$A$1:$O$211</definedName>
    <definedName name="_xlnm.Print_Area">#REF!</definedName>
    <definedName name="Print_Area_MI" localSheetId="1">#REF!</definedName>
    <definedName name="Print_Area_MI" localSheetId="0">#REF!</definedName>
    <definedName name="Print_Area_MI">#REF!</definedName>
    <definedName name="Print_Area_MI_4" localSheetId="1">#REF!</definedName>
    <definedName name="Print_Area_MI_4" localSheetId="0">#REF!</definedName>
    <definedName name="Print_Area_MI_4">#REF!</definedName>
    <definedName name="Print_Area_MI_5" localSheetId="1">#REF!</definedName>
    <definedName name="Print_Area_MI_5" localSheetId="0">#REF!</definedName>
    <definedName name="Print_Area_MI_5">#REF!</definedName>
    <definedName name="Print_Area_MI_6" localSheetId="1">#REF!</definedName>
    <definedName name="Print_Area_MI_6" localSheetId="0">#REF!</definedName>
    <definedName name="Print_Area_MI_6">#REF!</definedName>
    <definedName name="Print_titiles" localSheetId="1">#REF!</definedName>
    <definedName name="Print_titiles" localSheetId="0">#REF!</definedName>
    <definedName name="Print_titiles">#REF!</definedName>
    <definedName name="_xlnm.Print_Titles" localSheetId="1">'Fire Work'!$1:$7</definedName>
    <definedName name="_xlnm.Print_Titles" localSheetId="0">'HVAC Work '!$1:$7</definedName>
    <definedName name="_xlnm.Print_Titles" localSheetId="2">'Plumbing Work'!$1:$8</definedName>
    <definedName name="_xlnm.Print_Titles">#REF!</definedName>
    <definedName name="PRINT_TITLES_MI" localSheetId="1">#REF!</definedName>
    <definedName name="PRINT_TITLES_MI" localSheetId="0">#REF!</definedName>
    <definedName name="PRINT_TITLES_MI">#REF!</definedName>
    <definedName name="Quotation" localSheetId="1">'[9]Normal Basis'!#REF!</definedName>
    <definedName name="Quotation" localSheetId="0">'[9]Normal Basis'!#REF!</definedName>
    <definedName name="Quotation">'[9]Normal Basis'!#REF!</definedName>
    <definedName name="RATE" localSheetId="1">#REF!</definedName>
    <definedName name="RATE" localSheetId="0">#REF!</definedName>
    <definedName name="RATE">#REF!</definedName>
    <definedName name="RATES" localSheetId="1">#REF!</definedName>
    <definedName name="RATES" localSheetId="0">#REF!</definedName>
    <definedName name="RATES">#REF!</definedName>
    <definedName name="_xlnm.Recorder" localSheetId="1">#REF!</definedName>
    <definedName name="_xlnm.Recorder" localSheetId="0">#REF!</definedName>
    <definedName name="_xlnm.Recorder">#REF!</definedName>
    <definedName name="RMC">'[17]Materials Basic Rates'!$F$13</definedName>
    <definedName name="RMD">'[17]Materials Basic Rates'!$F$14</definedName>
    <definedName name="RT" localSheetId="1">'[2]COAT&amp;WRAP-QIOT-#3'!#REF!</definedName>
    <definedName name="RT" localSheetId="0">'[2]COAT&amp;WRAP-QIOT-#3'!#REF!</definedName>
    <definedName name="RT">'[2]COAT&amp;WRAP-QIOT-#3'!#REF!</definedName>
    <definedName name="s" localSheetId="1">#REF!</definedName>
    <definedName name="s" localSheetId="0">#REF!</definedName>
    <definedName name="s">#REF!</definedName>
    <definedName name="SA" localSheetId="1">#REF!</definedName>
    <definedName name="SA" localSheetId="0">#REF!</definedName>
    <definedName name="SA">#REF!</definedName>
    <definedName name="SAD" localSheetId="1">#REF!</definedName>
    <definedName name="SAD" localSheetId="0">#REF!</definedName>
    <definedName name="SAD">#REF!</definedName>
    <definedName name="SAND" localSheetId="1">#REF!</definedName>
    <definedName name="SAND" localSheetId="0">#REF!</definedName>
    <definedName name="SAND">#REF!</definedName>
    <definedName name="SB">[16]IBASE!$AH$7:$AL$14</definedName>
    <definedName name="scv" localSheetId="1">#REF!</definedName>
    <definedName name="scv" localSheetId="0">#REF!</definedName>
    <definedName name="scv">#REF!</definedName>
    <definedName name="SECTION1" localSheetId="1">#REF!</definedName>
    <definedName name="SECTION1" localSheetId="0">#REF!</definedName>
    <definedName name="SECTION1">#REF!</definedName>
    <definedName name="SECTION2" localSheetId="1">#REF!</definedName>
    <definedName name="SECTION2" localSheetId="0">#REF!</definedName>
    <definedName name="SECTION2">#REF!</definedName>
    <definedName name="SECTION3" localSheetId="1">#REF!</definedName>
    <definedName name="SECTION3" localSheetId="0">#REF!</definedName>
    <definedName name="SECTION3">#REF!</definedName>
    <definedName name="sheet" localSheetId="1">#REF!</definedName>
    <definedName name="sheet" localSheetId="0">#REF!</definedName>
    <definedName name="sheet">#REF!</definedName>
    <definedName name="Sol" localSheetId="1">#REF!</definedName>
    <definedName name="Sol" localSheetId="0">#REF!</definedName>
    <definedName name="Sol">#REF!</definedName>
    <definedName name="Sol." localSheetId="1">#REF!</definedName>
    <definedName name="Sol." localSheetId="0">#REF!</definedName>
    <definedName name="Sol.">#REF!</definedName>
    <definedName name="SORT" localSheetId="1">#REF!</definedName>
    <definedName name="SORT" localSheetId="0">#REF!</definedName>
    <definedName name="SORT">#REF!</definedName>
    <definedName name="SORT_AREA" localSheetId="1">'[18]DI-ESTI'!$A$8:$R$489</definedName>
    <definedName name="SORT_AREA" localSheetId="0">'[18]DI-ESTI'!$A$8:$R$489</definedName>
    <definedName name="SORT_AREA">'[19]DI-ESTI'!$A$8:$R$489</definedName>
    <definedName name="SP" localSheetId="1">'[2]PNT-QUOT-#3'!#REF!</definedName>
    <definedName name="SP" localSheetId="0">'[2]PNT-QUOT-#3'!#REF!</definedName>
    <definedName name="SP">'[2]PNT-QUOT-#3'!#REF!</definedName>
    <definedName name="SR">[20]Sheet1!$C$8</definedName>
    <definedName name="SRA">[20]Sheet1!$D$15</definedName>
    <definedName name="SRB">[20]Sheet1!$D$16</definedName>
    <definedName name="STEEL">'[21]Finish Basic Rates'!$F$180</definedName>
    <definedName name="sto" localSheetId="1">#REF!</definedName>
    <definedName name="sto" localSheetId="0">#REF!</definedName>
    <definedName name="sto">#REF!</definedName>
    <definedName name="SWV" localSheetId="1">#REF!</definedName>
    <definedName name="SWV" localSheetId="0">#REF!</definedName>
    <definedName name="SWV">#REF!</definedName>
    <definedName name="t" localSheetId="1">#REF!</definedName>
    <definedName name="t" localSheetId="0">#REF!</definedName>
    <definedName name="t">#REF!</definedName>
    <definedName name="TEMP" localSheetId="1">#REF!</definedName>
    <definedName name="TEMP" localSheetId="0">#REF!</definedName>
    <definedName name="TEMP">#REF!</definedName>
    <definedName name="TFA" localSheetId="1">#REF!</definedName>
    <definedName name="TFA" localSheetId="0">#REF!</definedName>
    <definedName name="TFA">#REF!</definedName>
    <definedName name="thickness">[14]Sheet1!$F$25</definedName>
    <definedName name="THK" localSheetId="1">'[2]COAT&amp;WRAP-QIOT-#3'!#REF!</definedName>
    <definedName name="THK" localSheetId="0">'[2]COAT&amp;WRAP-QIOT-#3'!#REF!</definedName>
    <definedName name="THK">'[2]COAT&amp;WRAP-QIOT-#3'!#REF!</definedName>
    <definedName name="TO" localSheetId="1">#REF!</definedName>
    <definedName name="TO" localSheetId="0">#REF!</definedName>
    <definedName name="TO">#REF!</definedName>
    <definedName name="Tor_Steel">[20]Sheet1!$C$7</definedName>
    <definedName name="TWRBLT">[13]Sheet1!$K$25</definedName>
    <definedName name="UN" localSheetId="1">#REF!</definedName>
    <definedName name="UN" localSheetId="0">#REF!</definedName>
    <definedName name="UN">#REF!</definedName>
    <definedName name="up" localSheetId="1">'[22]BOQ Summary'!#REF!</definedName>
    <definedName name="up" localSheetId="0">'[22]BOQ Summary'!#REF!</definedName>
    <definedName name="up">'[22]BOQ Summary'!#REF!</definedName>
    <definedName name="vc">'[23]Finish Basic Rates'!$F$19</definedName>
    <definedName name="vel" localSheetId="1">#REF!</definedName>
    <definedName name="vel" localSheetId="0">#REF!</definedName>
    <definedName name="vel">#REF!</definedName>
    <definedName name="vmiw">'[23]Finish Basic Rates'!$F$8</definedName>
    <definedName name="VNYLTL" localSheetId="1">#REF!</definedName>
    <definedName name="VNYLTL" localSheetId="0">#REF!</definedName>
    <definedName name="VNYLTL">#REF!</definedName>
    <definedName name="VYNLTL" localSheetId="1">#REF!</definedName>
    <definedName name="VYNLTL" localSheetId="0">#REF!</definedName>
    <definedName name="VYNLTL">#REF!</definedName>
    <definedName name="WATR" localSheetId="1">#REF!</definedName>
    <definedName name="WATR" localSheetId="0">#REF!</definedName>
    <definedName name="WATR">#REF!</definedName>
    <definedName name="WIREGLASS">[13]Sheet1!$K$29</definedName>
    <definedName name="WTCM" localSheetId="1">#REF!</definedName>
    <definedName name="WTCM" localSheetId="0">#REF!</definedName>
    <definedName name="WTCM">#REF!</definedName>
    <definedName name="WTP" localSheetId="1">#REF!</definedName>
    <definedName name="WTP" localSheetId="0">#REF!</definedName>
    <definedName name="WTP">#REF!</definedName>
    <definedName name="WWTP" localSheetId="1">#REF!</definedName>
    <definedName name="WWTP" localSheetId="0">#REF!</definedName>
    <definedName name="WWTP">#REF!</definedName>
    <definedName name="x" localSheetId="1">#REF!</definedName>
    <definedName name="x" localSheetId="0">#REF!</definedName>
    <definedName name="x">#REF!</definedName>
    <definedName name="z" localSheetId="1">#REF!</definedName>
    <definedName name="z" localSheetId="0">#REF!</definedName>
    <definedName name="z">#REF!</definedName>
    <definedName name="ZYX" localSheetId="1">#REF!</definedName>
    <definedName name="ZYX" localSheetId="0">#REF!</definedName>
    <definedName name="ZYX">#REF!</definedName>
    <definedName name="ZZZ" localSheetId="1">#REF!</definedName>
    <definedName name="ZZZ" localSheetId="0">#REF!</definedName>
    <definedName name="ZZZ">#REF!</definedName>
  </definedNames>
  <calcPr calcId="162913"/>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1" i="37" l="1"/>
  <c r="Q111" i="38" l="1"/>
  <c r="Q113" i="38" s="1"/>
  <c r="O111" i="38"/>
  <c r="O113" i="38" s="1"/>
  <c r="L111" i="38"/>
  <c r="L113" i="38" s="1"/>
  <c r="I111" i="38"/>
  <c r="I113" i="38" s="1"/>
  <c r="F111" i="38"/>
  <c r="F113" i="38" s="1"/>
  <c r="Q106" i="38"/>
  <c r="Q108" i="38" s="1"/>
  <c r="O106" i="38"/>
  <c r="O108" i="38" s="1"/>
  <c r="L106" i="38"/>
  <c r="L108" i="38" s="1"/>
  <c r="I106" i="38"/>
  <c r="I108" i="38" s="1"/>
  <c r="F106" i="38"/>
  <c r="F108" i="38" s="1"/>
  <c r="Q101" i="38"/>
  <c r="Q103" i="38" s="1"/>
  <c r="O101" i="38"/>
  <c r="O103" i="38" s="1"/>
  <c r="L101" i="38"/>
  <c r="L103" i="38" s="1"/>
  <c r="I101" i="38"/>
  <c r="I103" i="38" s="1"/>
  <c r="F101" i="38"/>
  <c r="F103" i="38" s="1"/>
  <c r="O98" i="38"/>
  <c r="Q96" i="38"/>
  <c r="Q98" i="38" s="1"/>
  <c r="O96" i="38"/>
  <c r="L96" i="38"/>
  <c r="L98" i="38" s="1"/>
  <c r="I96" i="38"/>
  <c r="I98" i="38" s="1"/>
  <c r="F96" i="38"/>
  <c r="F98" i="38" s="1"/>
  <c r="Q91" i="38"/>
  <c r="O91" i="38"/>
  <c r="O93" i="38" s="1"/>
  <c r="L91" i="38"/>
  <c r="L93" i="38" s="1"/>
  <c r="I91" i="38"/>
  <c r="I93" i="38" s="1"/>
  <c r="F91" i="38"/>
  <c r="F93" i="38" s="1"/>
  <c r="O87" i="38"/>
  <c r="L87" i="38"/>
  <c r="I87" i="38"/>
  <c r="Q86" i="38"/>
  <c r="O86" i="38"/>
  <c r="L86" i="38"/>
  <c r="I86" i="38"/>
  <c r="F86" i="38"/>
  <c r="Q85" i="38"/>
  <c r="O85" i="38"/>
  <c r="L85" i="38"/>
  <c r="I85" i="38"/>
  <c r="F85" i="38"/>
  <c r="Q84" i="38"/>
  <c r="O84" i="38"/>
  <c r="L84" i="38"/>
  <c r="I84" i="38"/>
  <c r="F84" i="38"/>
  <c r="Q83" i="38"/>
  <c r="O83" i="38"/>
  <c r="L83" i="38"/>
  <c r="I83" i="38"/>
  <c r="F83" i="38"/>
  <c r="Q78" i="38"/>
  <c r="R78" i="38" s="1"/>
  <c r="Q77" i="38"/>
  <c r="R77" i="38" s="1"/>
  <c r="O77" i="38"/>
  <c r="L77" i="38"/>
  <c r="I77" i="38"/>
  <c r="F77" i="38"/>
  <c r="Q76" i="38"/>
  <c r="O76" i="38"/>
  <c r="L76" i="38"/>
  <c r="I76" i="38"/>
  <c r="F76" i="38"/>
  <c r="Q75" i="38"/>
  <c r="O75" i="38"/>
  <c r="L75" i="38"/>
  <c r="I75" i="38"/>
  <c r="F75" i="38"/>
  <c r="Q74" i="38"/>
  <c r="O74" i="38"/>
  <c r="L74" i="38"/>
  <c r="I74" i="38"/>
  <c r="F74" i="38"/>
  <c r="Q73" i="38"/>
  <c r="R73" i="38" s="1"/>
  <c r="O73" i="38"/>
  <c r="L73" i="38"/>
  <c r="I73" i="38"/>
  <c r="F73" i="38"/>
  <c r="Q72" i="38"/>
  <c r="O72" i="38"/>
  <c r="L72" i="38"/>
  <c r="I72" i="38"/>
  <c r="F72" i="38"/>
  <c r="Q71" i="38"/>
  <c r="O71" i="38"/>
  <c r="L71" i="38"/>
  <c r="I71" i="38"/>
  <c r="F71" i="38"/>
  <c r="Q65" i="38"/>
  <c r="Q67" i="38" s="1"/>
  <c r="O65" i="38"/>
  <c r="O67" i="38" s="1"/>
  <c r="L65" i="38"/>
  <c r="L67" i="38" s="1"/>
  <c r="I65" i="38"/>
  <c r="I67" i="38" s="1"/>
  <c r="F65" i="38"/>
  <c r="F67" i="38" s="1"/>
  <c r="Q57" i="38"/>
  <c r="O57" i="38"/>
  <c r="L57" i="38"/>
  <c r="I57" i="38"/>
  <c r="F57" i="38"/>
  <c r="Q55" i="38"/>
  <c r="O55" i="38"/>
  <c r="L55" i="38"/>
  <c r="I55" i="38"/>
  <c r="F55" i="38"/>
  <c r="Q49" i="38"/>
  <c r="Q51" i="38" s="1"/>
  <c r="O49" i="38"/>
  <c r="L49" i="38"/>
  <c r="L51" i="38" s="1"/>
  <c r="I49" i="38"/>
  <c r="I51" i="38" s="1"/>
  <c r="F49" i="38"/>
  <c r="F51" i="38" s="1"/>
  <c r="Q45" i="38"/>
  <c r="Q43" i="38"/>
  <c r="O43" i="38"/>
  <c r="O45" i="38" s="1"/>
  <c r="L43" i="38"/>
  <c r="L45" i="38" s="1"/>
  <c r="I43" i="38"/>
  <c r="I45" i="38" s="1"/>
  <c r="F43" i="38"/>
  <c r="F45" i="38" s="1"/>
  <c r="Q38" i="38"/>
  <c r="O38" i="38"/>
  <c r="O40" i="38" s="1"/>
  <c r="L38" i="38"/>
  <c r="L40" i="38" s="1"/>
  <c r="I38" i="38"/>
  <c r="I40" i="38" s="1"/>
  <c r="F38" i="38"/>
  <c r="F40" i="38" s="1"/>
  <c r="Q32" i="38"/>
  <c r="O32" i="38"/>
  <c r="L32" i="38"/>
  <c r="I32" i="38"/>
  <c r="F32" i="38"/>
  <c r="Q30" i="38"/>
  <c r="O30" i="38"/>
  <c r="L30" i="38"/>
  <c r="I30" i="38"/>
  <c r="F30" i="38"/>
  <c r="A28" i="38"/>
  <c r="A36" i="38" s="1"/>
  <c r="Q24" i="38"/>
  <c r="O24" i="38"/>
  <c r="L24" i="38"/>
  <c r="I24" i="38"/>
  <c r="F24" i="38"/>
  <c r="Q22" i="38"/>
  <c r="O22" i="38"/>
  <c r="L22" i="38"/>
  <c r="L26" i="38" s="1"/>
  <c r="I22" i="38"/>
  <c r="F22" i="38"/>
  <c r="A22" i="38"/>
  <c r="A24" i="38" s="1"/>
  <c r="Q16" i="38"/>
  <c r="O16" i="38"/>
  <c r="L16" i="38"/>
  <c r="I16" i="38"/>
  <c r="F16" i="38"/>
  <c r="Q15" i="38"/>
  <c r="O15" i="38"/>
  <c r="L15" i="38"/>
  <c r="I15" i="38"/>
  <c r="F15" i="38"/>
  <c r="Q14" i="38"/>
  <c r="O14" i="38"/>
  <c r="L14" i="38"/>
  <c r="I14" i="38"/>
  <c r="F14" i="38"/>
  <c r="Q13" i="38"/>
  <c r="O13" i="38"/>
  <c r="L13" i="38"/>
  <c r="I13" i="38"/>
  <c r="F13" i="38"/>
  <c r="A13" i="38"/>
  <c r="A14" i="38" s="1"/>
  <c r="A15" i="38" s="1"/>
  <c r="A16" i="38" s="1"/>
  <c r="Q12" i="38"/>
  <c r="O12" i="38"/>
  <c r="L12" i="38"/>
  <c r="I12" i="38"/>
  <c r="F12" i="38"/>
  <c r="Q11" i="38"/>
  <c r="O11" i="38"/>
  <c r="L11" i="38"/>
  <c r="I11" i="38"/>
  <c r="F11" i="38"/>
  <c r="G91" i="33"/>
  <c r="G89" i="33"/>
  <c r="G84" i="33"/>
  <c r="G83" i="33"/>
  <c r="G82" i="33"/>
  <c r="G79" i="33"/>
  <c r="G78" i="33"/>
  <c r="G75" i="33"/>
  <c r="G72" i="33"/>
  <c r="G71" i="33"/>
  <c r="G70" i="33"/>
  <c r="G69" i="33"/>
  <c r="G61" i="33"/>
  <c r="G58" i="33"/>
  <c r="G55" i="33"/>
  <c r="G54" i="33"/>
  <c r="G51" i="33"/>
  <c r="G50" i="33"/>
  <c r="G49" i="33"/>
  <c r="G48" i="33"/>
  <c r="G45" i="33"/>
  <c r="G44" i="33"/>
  <c r="G43" i="33"/>
  <c r="G42" i="33"/>
  <c r="G39" i="33"/>
  <c r="G38" i="33"/>
  <c r="G31" i="33"/>
  <c r="G30" i="33"/>
  <c r="G29" i="33"/>
  <c r="G28" i="33"/>
  <c r="G27" i="33"/>
  <c r="G25" i="33"/>
  <c r="G23" i="33"/>
  <c r="G21" i="33"/>
  <c r="G19" i="33"/>
  <c r="G17" i="33"/>
  <c r="G15" i="33"/>
  <c r="G13" i="33"/>
  <c r="R49" i="38" l="1"/>
  <c r="R51" i="38" s="1"/>
  <c r="F26" i="38"/>
  <c r="Q26" i="38"/>
  <c r="I88" i="38"/>
  <c r="R85" i="38"/>
  <c r="R87" i="38"/>
  <c r="R38" i="38"/>
  <c r="F34" i="38"/>
  <c r="R12" i="38"/>
  <c r="R14" i="38"/>
  <c r="R32" i="38"/>
  <c r="R43" i="38"/>
  <c r="R45" i="38" s="1"/>
  <c r="R71" i="38"/>
  <c r="R75" i="38"/>
  <c r="Q88" i="38"/>
  <c r="R96" i="38"/>
  <c r="R98" i="38" s="1"/>
  <c r="R15" i="38"/>
  <c r="R16" i="38"/>
  <c r="I26" i="38"/>
  <c r="R24" i="38"/>
  <c r="L34" i="38"/>
  <c r="I34" i="38"/>
  <c r="F59" i="38"/>
  <c r="R55" i="38"/>
  <c r="R57" i="38"/>
  <c r="R72" i="38"/>
  <c r="R76" i="38"/>
  <c r="R84" i="38"/>
  <c r="R13" i="38"/>
  <c r="Q34" i="38"/>
  <c r="L59" i="38"/>
  <c r="I59" i="38"/>
  <c r="R74" i="38"/>
  <c r="R86" i="38"/>
  <c r="R91" i="38"/>
  <c r="R93" i="38" s="1"/>
  <c r="Q93" i="38"/>
  <c r="R79" i="38"/>
  <c r="F79" i="38"/>
  <c r="R22" i="38"/>
  <c r="Q79" i="38"/>
  <c r="F18" i="38"/>
  <c r="Q18" i="38"/>
  <c r="O18" i="38"/>
  <c r="O79" i="38"/>
  <c r="F88" i="38"/>
  <c r="I18" i="38"/>
  <c r="L18" i="38"/>
  <c r="O51" i="38"/>
  <c r="O59" i="38"/>
  <c r="Q59" i="38"/>
  <c r="I79" i="38"/>
  <c r="R11" i="38"/>
  <c r="R65" i="38"/>
  <c r="R67" i="38" s="1"/>
  <c r="R101" i="38"/>
  <c r="R103" i="38" s="1"/>
  <c r="R30" i="38"/>
  <c r="R34" i="38" s="1"/>
  <c r="R83" i="38"/>
  <c r="R106" i="38"/>
  <c r="R108" i="38" s="1"/>
  <c r="O26" i="38"/>
  <c r="A30" i="38"/>
  <c r="A32" i="38" s="1"/>
  <c r="O34" i="38"/>
  <c r="L79" i="38"/>
  <c r="O88" i="38"/>
  <c r="L88" i="38"/>
  <c r="R111" i="38"/>
  <c r="R113" i="38" s="1"/>
  <c r="A37" i="38"/>
  <c r="A38" i="38" s="1"/>
  <c r="A42" i="38"/>
  <c r="I202" i="37"/>
  <c r="N202" i="37"/>
  <c r="O202" i="37" s="1"/>
  <c r="L202" i="37"/>
  <c r="L204" i="37" s="1"/>
  <c r="I204" i="37"/>
  <c r="F202" i="37"/>
  <c r="F204" i="37" s="1"/>
  <c r="N197" i="37"/>
  <c r="L197" i="37"/>
  <c r="L199" i="37" s="1"/>
  <c r="I197" i="37"/>
  <c r="I199" i="37" s="1"/>
  <c r="F197" i="37"/>
  <c r="F199" i="37" s="1"/>
  <c r="N192" i="37"/>
  <c r="O192" i="37" s="1"/>
  <c r="O194" i="37" s="1"/>
  <c r="L192" i="37"/>
  <c r="L194" i="37" s="1"/>
  <c r="I192" i="37"/>
  <c r="I194" i="37" s="1"/>
  <c r="F192" i="37"/>
  <c r="F194" i="37" s="1"/>
  <c r="N187" i="37"/>
  <c r="O187" i="37" s="1"/>
  <c r="O189" i="37" s="1"/>
  <c r="L187" i="37"/>
  <c r="L189" i="37" s="1"/>
  <c r="I187" i="37"/>
  <c r="I189" i="37" s="1"/>
  <c r="F187" i="37"/>
  <c r="F189" i="37" s="1"/>
  <c r="N184" i="37"/>
  <c r="N182" i="37"/>
  <c r="L182" i="37"/>
  <c r="L184" i="37" s="1"/>
  <c r="I182" i="37"/>
  <c r="I184" i="37" s="1"/>
  <c r="F182" i="37"/>
  <c r="F184" i="37" s="1"/>
  <c r="N176" i="37"/>
  <c r="L176" i="37"/>
  <c r="I176" i="37"/>
  <c r="F176" i="37"/>
  <c r="N175" i="37"/>
  <c r="L175" i="37"/>
  <c r="I175" i="37"/>
  <c r="F175" i="37"/>
  <c r="N174" i="37"/>
  <c r="L174" i="37"/>
  <c r="I174" i="37"/>
  <c r="F174" i="37"/>
  <c r="N173" i="37"/>
  <c r="L173" i="37"/>
  <c r="I173" i="37"/>
  <c r="F173" i="37"/>
  <c r="N172" i="37"/>
  <c r="L172" i="37"/>
  <c r="I172" i="37"/>
  <c r="F172" i="37"/>
  <c r="N171" i="37"/>
  <c r="L171" i="37"/>
  <c r="I171" i="37"/>
  <c r="F171" i="37"/>
  <c r="N170" i="37"/>
  <c r="L170" i="37"/>
  <c r="L178" i="37" s="1"/>
  <c r="I170" i="37"/>
  <c r="I178" i="37" s="1"/>
  <c r="F170" i="37"/>
  <c r="F178" i="37" s="1"/>
  <c r="N164" i="37"/>
  <c r="N166" i="37" s="1"/>
  <c r="L164" i="37"/>
  <c r="L166" i="37" s="1"/>
  <c r="I164" i="37"/>
  <c r="I166" i="37" s="1"/>
  <c r="F164" i="37"/>
  <c r="F166" i="37" s="1"/>
  <c r="N158" i="37"/>
  <c r="N160" i="37" s="1"/>
  <c r="L158" i="37"/>
  <c r="L160" i="37" s="1"/>
  <c r="I158" i="37"/>
  <c r="I160" i="37" s="1"/>
  <c r="F158" i="37"/>
  <c r="F160" i="37" s="1"/>
  <c r="N152" i="37"/>
  <c r="N154" i="37" s="1"/>
  <c r="L152" i="37"/>
  <c r="I152" i="37"/>
  <c r="I154" i="37" s="1"/>
  <c r="F152" i="37"/>
  <c r="F154" i="37" s="1"/>
  <c r="N146" i="37"/>
  <c r="L146" i="37"/>
  <c r="I146" i="37"/>
  <c r="F146" i="37"/>
  <c r="N145" i="37"/>
  <c r="L145" i="37"/>
  <c r="I145" i="37"/>
  <c r="F145" i="37"/>
  <c r="L144" i="37"/>
  <c r="I144" i="37"/>
  <c r="L143" i="37"/>
  <c r="I143" i="37"/>
  <c r="N142" i="37"/>
  <c r="L142" i="37"/>
  <c r="I142" i="37"/>
  <c r="F142" i="37"/>
  <c r="L141" i="37"/>
  <c r="I141" i="37"/>
  <c r="L140" i="37"/>
  <c r="I140" i="37"/>
  <c r="N139" i="37"/>
  <c r="L139" i="37"/>
  <c r="I139" i="37"/>
  <c r="F139" i="37"/>
  <c r="L138" i="37"/>
  <c r="I138" i="37"/>
  <c r="L137" i="37"/>
  <c r="I137" i="37"/>
  <c r="N136" i="37"/>
  <c r="L136" i="37"/>
  <c r="I136" i="37"/>
  <c r="F136" i="37"/>
  <c r="N135" i="37"/>
  <c r="L135" i="37"/>
  <c r="I135" i="37"/>
  <c r="F135" i="37"/>
  <c r="N134" i="37"/>
  <c r="L134" i="37"/>
  <c r="I134" i="37"/>
  <c r="F134" i="37"/>
  <c r="N133" i="37"/>
  <c r="L133" i="37"/>
  <c r="I133" i="37"/>
  <c r="F133" i="37"/>
  <c r="N132" i="37"/>
  <c r="L132" i="37"/>
  <c r="O132" i="37" s="1"/>
  <c r="I132" i="37"/>
  <c r="F132" i="37"/>
  <c r="N131" i="37"/>
  <c r="L131" i="37"/>
  <c r="I131" i="37"/>
  <c r="F131" i="37"/>
  <c r="L130" i="37"/>
  <c r="I130" i="37"/>
  <c r="L129" i="37"/>
  <c r="I129" i="37"/>
  <c r="N128" i="37"/>
  <c r="L128" i="37"/>
  <c r="I128" i="37"/>
  <c r="F128" i="37"/>
  <c r="N127" i="37"/>
  <c r="L127" i="37"/>
  <c r="O127" i="37" s="1"/>
  <c r="I127" i="37"/>
  <c r="F127" i="37"/>
  <c r="N126" i="37"/>
  <c r="N148" i="37" s="1"/>
  <c r="L126" i="37"/>
  <c r="I126" i="37"/>
  <c r="F126" i="37"/>
  <c r="L120" i="37"/>
  <c r="N118" i="37"/>
  <c r="N120" i="37" s="1"/>
  <c r="L118" i="37"/>
  <c r="I118" i="37"/>
  <c r="I120" i="37" s="1"/>
  <c r="F118" i="37"/>
  <c r="F120" i="37" s="1"/>
  <c r="N113" i="37"/>
  <c r="L113" i="37"/>
  <c r="L115" i="37" s="1"/>
  <c r="I113" i="37"/>
  <c r="I115" i="37" s="1"/>
  <c r="F113" i="37"/>
  <c r="F115" i="37" s="1"/>
  <c r="N108" i="37"/>
  <c r="O108" i="37" s="1"/>
  <c r="O110" i="37" s="1"/>
  <c r="L108" i="37"/>
  <c r="L110" i="37" s="1"/>
  <c r="I108" i="37"/>
  <c r="I110" i="37" s="1"/>
  <c r="F108" i="37"/>
  <c r="F110" i="37" s="1"/>
  <c r="N105" i="37"/>
  <c r="N103" i="37"/>
  <c r="L103" i="37"/>
  <c r="L105" i="37" s="1"/>
  <c r="I103" i="37"/>
  <c r="I105" i="37" s="1"/>
  <c r="F103" i="37"/>
  <c r="F105" i="37" s="1"/>
  <c r="N98" i="37"/>
  <c r="N100" i="37" s="1"/>
  <c r="L98" i="37"/>
  <c r="L100" i="37" s="1"/>
  <c r="I98" i="37"/>
  <c r="F98" i="37"/>
  <c r="L97" i="37"/>
  <c r="I97" i="37"/>
  <c r="F97" i="37"/>
  <c r="F100" i="37" s="1"/>
  <c r="N91" i="37"/>
  <c r="L91" i="37"/>
  <c r="I91" i="37"/>
  <c r="O91" i="37" s="1"/>
  <c r="F91" i="37"/>
  <c r="N90" i="37"/>
  <c r="L90" i="37"/>
  <c r="I90" i="37"/>
  <c r="F90" i="37"/>
  <c r="N89" i="37"/>
  <c r="L89" i="37"/>
  <c r="I89" i="37"/>
  <c r="O89" i="37" s="1"/>
  <c r="F89" i="37"/>
  <c r="N88" i="37"/>
  <c r="L88" i="37"/>
  <c r="I88" i="37"/>
  <c r="F88" i="37"/>
  <c r="N87" i="37"/>
  <c r="L87" i="37"/>
  <c r="I87" i="37"/>
  <c r="O87" i="37" s="1"/>
  <c r="F87" i="37"/>
  <c r="N86" i="37"/>
  <c r="L86" i="37"/>
  <c r="I86" i="37"/>
  <c r="F86" i="37"/>
  <c r="N85" i="37"/>
  <c r="L85" i="37"/>
  <c r="I85" i="37"/>
  <c r="O85" i="37" s="1"/>
  <c r="F85" i="37"/>
  <c r="N84" i="37"/>
  <c r="L84" i="37"/>
  <c r="I84" i="37"/>
  <c r="F84" i="37"/>
  <c r="N83" i="37"/>
  <c r="L83" i="37"/>
  <c r="I83" i="37"/>
  <c r="O83" i="37" s="1"/>
  <c r="F83" i="37"/>
  <c r="N82" i="37"/>
  <c r="L82" i="37"/>
  <c r="I82" i="37"/>
  <c r="F82" i="37"/>
  <c r="N81" i="37"/>
  <c r="L81" i="37"/>
  <c r="I81" i="37"/>
  <c r="O81" i="37" s="1"/>
  <c r="F81" i="37"/>
  <c r="N80" i="37"/>
  <c r="N93" i="37" s="1"/>
  <c r="L80" i="37"/>
  <c r="L93" i="37" s="1"/>
  <c r="I80" i="37"/>
  <c r="I93" i="37" s="1"/>
  <c r="F80" i="37"/>
  <c r="F93" i="37" s="1"/>
  <c r="A80" i="37"/>
  <c r="A81" i="37" s="1"/>
  <c r="A82" i="37" s="1"/>
  <c r="A83" i="37" s="1"/>
  <c r="A84" i="37" s="1"/>
  <c r="A85" i="37" s="1"/>
  <c r="A86" i="37" s="1"/>
  <c r="A87" i="37" s="1"/>
  <c r="A88" i="37" s="1"/>
  <c r="A89" i="37" s="1"/>
  <c r="A90" i="37" s="1"/>
  <c r="A91" i="37" s="1"/>
  <c r="N74" i="37"/>
  <c r="N76" i="37" s="1"/>
  <c r="L74" i="37"/>
  <c r="L76" i="37" s="1"/>
  <c r="I74" i="37"/>
  <c r="I76" i="37" s="1"/>
  <c r="F74" i="37"/>
  <c r="F76" i="37" s="1"/>
  <c r="A74" i="37"/>
  <c r="A72" i="37"/>
  <c r="A78" i="37" s="1"/>
  <c r="A95" i="37" s="1"/>
  <c r="L70" i="37"/>
  <c r="N68" i="37"/>
  <c r="N70" i="37" s="1"/>
  <c r="L68" i="37"/>
  <c r="I68" i="37"/>
  <c r="I70" i="37" s="1"/>
  <c r="G68" i="37"/>
  <c r="F68" i="37"/>
  <c r="F70" i="37" s="1"/>
  <c r="A68" i="37"/>
  <c r="N62" i="37"/>
  <c r="N64" i="37" s="1"/>
  <c r="L62" i="37"/>
  <c r="L64" i="37" s="1"/>
  <c r="I62" i="37"/>
  <c r="I64" i="37" s="1"/>
  <c r="F62" i="37"/>
  <c r="F64" i="37" s="1"/>
  <c r="A62" i="37"/>
  <c r="A60" i="37"/>
  <c r="N56" i="37"/>
  <c r="L56" i="37"/>
  <c r="I56" i="37"/>
  <c r="F56" i="37"/>
  <c r="L55" i="37"/>
  <c r="I55" i="37"/>
  <c r="N54" i="37"/>
  <c r="L54" i="37"/>
  <c r="I54" i="37"/>
  <c r="F54" i="37"/>
  <c r="L53" i="37"/>
  <c r="I53" i="37"/>
  <c r="N52" i="37"/>
  <c r="L52" i="37"/>
  <c r="I52" i="37"/>
  <c r="F52" i="37"/>
  <c r="L51" i="37"/>
  <c r="I51" i="37"/>
  <c r="N50" i="37"/>
  <c r="L50" i="37"/>
  <c r="I50" i="37"/>
  <c r="F50" i="37"/>
  <c r="L49" i="37"/>
  <c r="I49" i="37"/>
  <c r="L48" i="37"/>
  <c r="I48" i="37"/>
  <c r="N47" i="37"/>
  <c r="L47" i="37"/>
  <c r="I47" i="37"/>
  <c r="F47" i="37"/>
  <c r="L46" i="37"/>
  <c r="I46" i="37"/>
  <c r="L45" i="37"/>
  <c r="I45" i="37"/>
  <c r="N44" i="37"/>
  <c r="L44" i="37"/>
  <c r="I44" i="37"/>
  <c r="F44" i="37"/>
  <c r="L43" i="37"/>
  <c r="I43" i="37"/>
  <c r="L42" i="37"/>
  <c r="I42" i="37"/>
  <c r="N41" i="37"/>
  <c r="L41" i="37"/>
  <c r="I41" i="37"/>
  <c r="F41" i="37"/>
  <c r="L40" i="37"/>
  <c r="I40" i="37"/>
  <c r="A40" i="37"/>
  <c r="A43" i="37" s="1"/>
  <c r="A46" i="37" s="1"/>
  <c r="A49" i="37" s="1"/>
  <c r="A52" i="37" s="1"/>
  <c r="A54" i="37" s="1"/>
  <c r="A56" i="37" s="1"/>
  <c r="L39" i="37"/>
  <c r="I39" i="37"/>
  <c r="N38" i="37"/>
  <c r="O38" i="37" s="1"/>
  <c r="L38" i="37"/>
  <c r="I38" i="37"/>
  <c r="F38" i="37"/>
  <c r="O34" i="37"/>
  <c r="N34" i="37"/>
  <c r="L34" i="37"/>
  <c r="I34" i="37"/>
  <c r="F34" i="37"/>
  <c r="N32" i="37"/>
  <c r="L32" i="37"/>
  <c r="I32" i="37"/>
  <c r="F32" i="37"/>
  <c r="N30" i="37"/>
  <c r="L30" i="37"/>
  <c r="I30" i="37"/>
  <c r="O30" i="37" s="1"/>
  <c r="F30" i="37"/>
  <c r="N27" i="37"/>
  <c r="L27" i="37"/>
  <c r="I27" i="37"/>
  <c r="F27" i="37"/>
  <c r="N24" i="37"/>
  <c r="L24" i="37"/>
  <c r="I24" i="37"/>
  <c r="F24" i="37"/>
  <c r="A23" i="37"/>
  <c r="A26" i="37" s="1"/>
  <c r="A29" i="37" s="1"/>
  <c r="A32" i="37" s="1"/>
  <c r="A34" i="37" s="1"/>
  <c r="N21" i="37"/>
  <c r="N58" i="37" s="1"/>
  <c r="L21" i="37"/>
  <c r="I21" i="37"/>
  <c r="F21" i="37"/>
  <c r="N14" i="37"/>
  <c r="N12" i="37"/>
  <c r="O12" i="37" s="1"/>
  <c r="L12" i="37"/>
  <c r="I12" i="37"/>
  <c r="F12" i="37"/>
  <c r="L11" i="37"/>
  <c r="I11" i="37"/>
  <c r="I14" i="37" s="1"/>
  <c r="F11" i="37"/>
  <c r="F14" i="37" s="1"/>
  <c r="L115" i="38" l="1"/>
  <c r="Q115" i="38"/>
  <c r="O197" i="37"/>
  <c r="O199" i="37" s="1"/>
  <c r="N194" i="37"/>
  <c r="O182" i="37"/>
  <c r="O184" i="37" s="1"/>
  <c r="O139" i="37"/>
  <c r="O134" i="37"/>
  <c r="N115" i="37"/>
  <c r="O113" i="37"/>
  <c r="Q113" i="37"/>
  <c r="N211" i="37" s="1"/>
  <c r="O103" i="37"/>
  <c r="O105" i="37" s="1"/>
  <c r="F58" i="37"/>
  <c r="O24" i="37"/>
  <c r="O11" i="37"/>
  <c r="O14" i="37" s="1"/>
  <c r="I58" i="37"/>
  <c r="O32" i="37"/>
  <c r="O82" i="37"/>
  <c r="O84" i="37"/>
  <c r="O86" i="37"/>
  <c r="O88" i="37"/>
  <c r="O90" i="37"/>
  <c r="F148" i="37"/>
  <c r="F206" i="37" s="1"/>
  <c r="O135" i="37"/>
  <c r="O142" i="37"/>
  <c r="O152" i="37"/>
  <c r="O154" i="37" s="1"/>
  <c r="N189" i="37"/>
  <c r="N199" i="37"/>
  <c r="O21" i="37"/>
  <c r="O52" i="37"/>
  <c r="O56" i="37"/>
  <c r="O98" i="37"/>
  <c r="O100" i="37" s="1"/>
  <c r="N110" i="37"/>
  <c r="F211" i="37"/>
  <c r="O118" i="37"/>
  <c r="O120" i="37" s="1"/>
  <c r="I148" i="37"/>
  <c r="O128" i="37"/>
  <c r="O133" i="37"/>
  <c r="O145" i="37"/>
  <c r="O146" i="37"/>
  <c r="O164" i="37"/>
  <c r="O166" i="37" s="1"/>
  <c r="O115" i="37"/>
  <c r="M211" i="37"/>
  <c r="O211" i="37" s="1"/>
  <c r="S113" i="37"/>
  <c r="L14" i="37"/>
  <c r="O27" i="37"/>
  <c r="O41" i="37"/>
  <c r="O44" i="37"/>
  <c r="O47" i="37"/>
  <c r="O50" i="37"/>
  <c r="O54" i="37"/>
  <c r="I100" i="37"/>
  <c r="O131" i="37"/>
  <c r="O136" i="37"/>
  <c r="O170" i="37"/>
  <c r="O171" i="37"/>
  <c r="O172" i="37"/>
  <c r="O173" i="37"/>
  <c r="O174" i="37"/>
  <c r="O175" i="37"/>
  <c r="O176" i="37"/>
  <c r="R88" i="38"/>
  <c r="R18" i="38"/>
  <c r="R115" i="38" s="1"/>
  <c r="R59" i="38"/>
  <c r="R26" i="38"/>
  <c r="O115" i="38"/>
  <c r="I115" i="38"/>
  <c r="F115" i="38"/>
  <c r="A43" i="38"/>
  <c r="A47" i="38"/>
  <c r="A102" i="37"/>
  <c r="A96" i="37"/>
  <c r="A97" i="37" s="1"/>
  <c r="A98" i="37" s="1"/>
  <c r="L58" i="37"/>
  <c r="L148" i="37"/>
  <c r="O62" i="37"/>
  <c r="O64" i="37" s="1"/>
  <c r="O68" i="37"/>
  <c r="O70" i="37" s="1"/>
  <c r="O74" i="37"/>
  <c r="O76" i="37" s="1"/>
  <c r="O80" i="37"/>
  <c r="O93" i="37" s="1"/>
  <c r="O126" i="37"/>
  <c r="L154" i="37"/>
  <c r="O158" i="37"/>
  <c r="O160" i="37" s="1"/>
  <c r="O148" i="37" l="1"/>
  <c r="N206" i="37"/>
  <c r="I206" i="37"/>
  <c r="O58" i="37"/>
  <c r="L206" i="37"/>
  <c r="T113" i="37"/>
  <c r="O206" i="37"/>
  <c r="A53" i="38"/>
  <c r="A48" i="38"/>
  <c r="A49" i="38" s="1"/>
  <c r="A103" i="37"/>
  <c r="A107" i="37"/>
  <c r="A54" i="38" l="1"/>
  <c r="A55" i="38" s="1"/>
  <c r="A57" i="38" s="1"/>
  <c r="A61" i="38"/>
  <c r="A62" i="38" s="1"/>
  <c r="A108" i="37"/>
  <c r="A112" i="37"/>
  <c r="A64" i="38" l="1"/>
  <c r="A69" i="38"/>
  <c r="A113" i="37"/>
  <c r="A117" i="37"/>
  <c r="A81" i="38" l="1"/>
  <c r="A70" i="38"/>
  <c r="A71" i="38" s="1"/>
  <c r="A72" i="38" s="1"/>
  <c r="A73" i="38" s="1"/>
  <c r="A74" i="38" s="1"/>
  <c r="A75" i="38" s="1"/>
  <c r="A76" i="38" s="1"/>
  <c r="A77" i="38" s="1"/>
  <c r="A118" i="37"/>
  <c r="A122" i="37"/>
  <c r="A90" i="38" l="1"/>
  <c r="A82" i="38"/>
  <c r="A83" i="38" s="1"/>
  <c r="A84" i="38" s="1"/>
  <c r="A85" i="38" s="1"/>
  <c r="A86" i="38" s="1"/>
  <c r="A150" i="37"/>
  <c r="A123" i="37"/>
  <c r="A125" i="37" s="1"/>
  <c r="A130" i="37" s="1"/>
  <c r="A138" i="37" s="1"/>
  <c r="A141" i="37" s="1"/>
  <c r="A144" i="37" s="1"/>
  <c r="A95" i="38" l="1"/>
  <c r="A91" i="38"/>
  <c r="A156" i="37"/>
  <c r="A151" i="37"/>
  <c r="A152" i="37" s="1"/>
  <c r="A96" i="38" l="1"/>
  <c r="A100" i="38"/>
  <c r="A162" i="37"/>
  <c r="A157" i="37"/>
  <c r="A158" i="37" s="1"/>
  <c r="A101" i="38" l="1"/>
  <c r="A105" i="38"/>
  <c r="A106" i="38" s="1"/>
  <c r="A110" i="38" s="1"/>
  <c r="A111" i="38" s="1"/>
  <c r="A168" i="37"/>
  <c r="A163" i="37"/>
  <c r="A164" i="37" s="1"/>
  <c r="A169" i="37" l="1"/>
  <c r="A170" i="37" s="1"/>
  <c r="A171" i="37" s="1"/>
  <c r="A172" i="37" s="1"/>
  <c r="A173" i="37" s="1"/>
  <c r="A174" i="37" s="1"/>
  <c r="A175" i="37" s="1"/>
  <c r="A176" i="37" s="1"/>
  <c r="A180" i="37"/>
  <c r="A186" i="37" l="1"/>
  <c r="A181" i="37"/>
  <c r="A182" i="37" s="1"/>
  <c r="A187" i="37" l="1"/>
  <c r="A191" i="37"/>
  <c r="A192" i="37" l="1"/>
  <c r="A196" i="37"/>
  <c r="A197" i="37" l="1"/>
  <c r="A201" i="37"/>
  <c r="A202" i="37" s="1"/>
  <c r="G93" i="33" l="1"/>
  <c r="A89" i="33"/>
  <c r="A91" i="33" s="1"/>
  <c r="A68" i="33"/>
  <c r="A74" i="33" s="1"/>
  <c r="A77" i="33" s="1"/>
  <c r="A81" i="33" s="1"/>
  <c r="A37" i="33"/>
  <c r="A41" i="33" s="1"/>
  <c r="A47" i="33" s="1"/>
  <c r="A53" i="33" s="1"/>
  <c r="A57" i="33" s="1"/>
  <c r="A60" i="33" s="1"/>
  <c r="A12" i="33"/>
  <c r="A14" i="33" s="1"/>
  <c r="A16" i="33" s="1"/>
  <c r="A18" i="33" s="1"/>
  <c r="A20" i="33" s="1"/>
  <c r="A22" i="33" s="1"/>
  <c r="A24" i="33" s="1"/>
  <c r="A26" i="33" s="1"/>
  <c r="G85" i="33" l="1"/>
  <c r="G63" i="33"/>
  <c r="G33" i="33"/>
  <c r="G94" i="33" l="1"/>
</calcChain>
</file>

<file path=xl/sharedStrings.xml><?xml version="1.0" encoding="utf-8"?>
<sst xmlns="http://schemas.openxmlformats.org/spreadsheetml/2006/main" count="551" uniqueCount="292">
  <si>
    <t xml:space="preserve">Description </t>
  </si>
  <si>
    <t xml:space="preserve">Unit </t>
  </si>
  <si>
    <t>a</t>
  </si>
  <si>
    <t>b</t>
  </si>
  <si>
    <t>Nos.</t>
  </si>
  <si>
    <t>Sr. No.</t>
  </si>
  <si>
    <t xml:space="preserve">Grand Total Amount Rs. </t>
  </si>
  <si>
    <t>Sqm</t>
  </si>
  <si>
    <t>A</t>
  </si>
  <si>
    <t>B</t>
  </si>
  <si>
    <t xml:space="preserve"> Qty</t>
  </si>
  <si>
    <t>Amount 
Rs.</t>
  </si>
  <si>
    <t xml:space="preserve"> </t>
  </si>
  <si>
    <t>c</t>
  </si>
  <si>
    <t>VISA FIT OUT PROJECT</t>
  </si>
  <si>
    <t>10th FLOOR UNIT # 4, DOLMEN SKY TOWER - A, CLIFTON KARACHI.</t>
  </si>
  <si>
    <t>Rate</t>
  </si>
  <si>
    <t>d</t>
  </si>
  <si>
    <t>e</t>
  </si>
  <si>
    <t>No.</t>
  </si>
  <si>
    <t>Job.</t>
  </si>
  <si>
    <t>Total -02</t>
  </si>
  <si>
    <t>Total -03</t>
  </si>
  <si>
    <t>Total -04</t>
  </si>
  <si>
    <t>Total - 07</t>
  </si>
  <si>
    <t>Total - 08</t>
  </si>
  <si>
    <t>Total - 01</t>
  </si>
  <si>
    <t>ACMV WORKS</t>
  </si>
  <si>
    <t>PLUMBING WORKS</t>
  </si>
  <si>
    <t>Total - 09</t>
  </si>
  <si>
    <t>Total - 10</t>
  </si>
  <si>
    <t>FSS WORKS</t>
  </si>
  <si>
    <t>Rm.</t>
  </si>
  <si>
    <t>VALVES &amp; ACCESSORIES</t>
  </si>
  <si>
    <t>VFD FOR EXISTING AHUs</t>
  </si>
  <si>
    <t>AIR DEVICES</t>
  </si>
  <si>
    <t>SAFETY ITEMS</t>
  </si>
  <si>
    <t>AC UNITS:</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</si>
  <si>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</si>
  <si>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DFCU-01</t>
  </si>
  <si>
    <t>WCPU-01</t>
  </si>
  <si>
    <t>Supply &amp; installation of valves &amp; accessories for DFCU &amp; WCPU with supports, hangers, flanges, gas kits, nut &amp; bolts where it required, etc. complete in all respects as per specifications, drawings and as per instructions of consultant.</t>
  </si>
  <si>
    <t>For DFCU:</t>
  </si>
  <si>
    <t>Ball  Valve</t>
  </si>
  <si>
    <t xml:space="preserve">25mm dia </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</si>
  <si>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</si>
  <si>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</si>
  <si>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</si>
  <si>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</si>
  <si>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5 meter radius</t>
  </si>
  <si>
    <t>For WCPU:</t>
  </si>
  <si>
    <t>Flexible Pipe Connector</t>
  </si>
  <si>
    <t xml:space="preserve">Flow Switch </t>
  </si>
  <si>
    <t>Supply, installation, testing and commissioning of Variable Frequency Drive (VFD) with controls complete in all respects as per specifications, drawings and as per instructions of consultant.</t>
  </si>
  <si>
    <t>VFD-01 (2.5 kw approx)</t>
  </si>
  <si>
    <t>M.S PIPE:</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</si>
  <si>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</si>
  <si>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25mm dia</t>
  </si>
  <si>
    <t>Rm</t>
  </si>
  <si>
    <t>PIPE INSULATION:</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</si>
  <si>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</si>
  <si>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VAV / CAV BOXES:</t>
  </si>
  <si>
    <t>VAV-01</t>
  </si>
  <si>
    <t>VAV-02</t>
  </si>
  <si>
    <t>VAV-03</t>
  </si>
  <si>
    <t>VAV-04</t>
  </si>
  <si>
    <t>VAV-05</t>
  </si>
  <si>
    <t>VAV-06</t>
  </si>
  <si>
    <t>CAV-01</t>
  </si>
  <si>
    <t>CAV-02</t>
  </si>
  <si>
    <t>CAV-03</t>
  </si>
  <si>
    <t>CAV-04</t>
  </si>
  <si>
    <t>CAV-05</t>
  </si>
  <si>
    <t>CAV-06</t>
  </si>
  <si>
    <t>VENTILATION FANS:</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</si>
  <si>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</si>
  <si>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TAF-01</t>
  </si>
  <si>
    <t>RAF-01</t>
  </si>
  <si>
    <t>G.I DUCT:</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</si>
  <si>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</si>
  <si>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</si>
  <si>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</si>
  <si>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S.S CLADDING:</t>
  </si>
  <si>
    <t>Supply, fabrication &amp; installation of 26 SWG gauge SS-304 cladding (non false ceiling area only), complete in all respects ready to operate as per specification, drawings and as per instruction, approval of consultant.</t>
  </si>
  <si>
    <t>SOUND LINER:</t>
  </si>
  <si>
    <t>Supply &amp; installation of acoustical duct sound liner (adhesive 12mm thick)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</si>
  <si>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</si>
  <si>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Register / Diffuser with Damper</t>
  </si>
  <si>
    <t>150mm x 150mm</t>
  </si>
  <si>
    <t>450mm x 450mm</t>
  </si>
  <si>
    <t>650mm x 250mm</t>
  </si>
  <si>
    <t>S.S Wire Mesh with G.I Frame</t>
  </si>
  <si>
    <t>300mm x 150mm</t>
  </si>
  <si>
    <t>550mm x 150mm</t>
  </si>
  <si>
    <t>550mm x 200mm</t>
  </si>
  <si>
    <t>600mm x 150mm</t>
  </si>
  <si>
    <t>700mm x 200mm</t>
  </si>
  <si>
    <t>900mm x 350mm</t>
  </si>
  <si>
    <t>Supply &amp; Return Air Linear Slots 6,000 Series</t>
  </si>
  <si>
    <t>2 Slots of 20mm</t>
  </si>
  <si>
    <t>Supply &amp; Return Air Linear Bar Grill 4,000 Series</t>
  </si>
  <si>
    <t>65mm width</t>
  </si>
  <si>
    <t>Exhasut Air Disc Valve</t>
  </si>
  <si>
    <t>150mm dia</t>
  </si>
  <si>
    <t>200mm dia</t>
  </si>
  <si>
    <t>FLEXIBLE DUCT:</t>
  </si>
  <si>
    <t>Supply &amp; installation of flexible duct including hangers, jubilee clamp complete in all respects as per specification, drawings &amp; as per instruction of consultant.</t>
  </si>
  <si>
    <t>BUTTERFLY DAMPER:</t>
  </si>
  <si>
    <t>Supply &amp; installation of butterfly damper for above flexible duct with gas kits, nut bolts, complete in all respects, ready to operate as per specification, drawings &amp; as per instruction of consultant.</t>
  </si>
  <si>
    <t>BACK DRAFT DAMPER:</t>
  </si>
  <si>
    <t>Supply and installation of Back Draft Damper framing in 16 SWG G.I sheet &amp; auto gravity shutter in 26 SWG sheet, with gas kits, nut botls etc, complete in all respects ready to operate as per specification, drawings &amp; as per instruction of Consultant.</t>
  </si>
  <si>
    <t>450mm x 250mm</t>
  </si>
  <si>
    <t>VOLUME CONTROL DAMPER:</t>
  </si>
  <si>
    <t>Supply &amp; installation of Volume Control Damper in 16 SWG G.I sheet metal with gas kits, nut bolts, etc, complete in all respects ready to operate as per specification, drawings &amp; as per instruction of Consultant.</t>
  </si>
  <si>
    <t>550mm x 100mm</t>
  </si>
  <si>
    <t>DRAIN PIPE:</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</si>
  <si>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</si>
  <si>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PAINTING &amp; IDENTIFICATION: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</si>
  <si>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</si>
  <si>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BALANCING:</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</si>
  <si>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</si>
  <si>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SHOP &amp; AS BUILT DRAWING:</t>
  </si>
  <si>
    <t>Making of Shop drawings on Auto CAD 2016 with section details, equipment foundation details and Making of As Built drawings, Documentation Technical / Operational Manual &amp; LOG Book for each equipment as per instruction of Consultant.</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</si>
  <si>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</si>
  <si>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MS PIPES:</t>
  </si>
  <si>
    <t>SPRINKLER HEADS</t>
  </si>
  <si>
    <t>FIRE EXTINGUISHERS WITH FIXING ACCESSORIES</t>
  </si>
  <si>
    <t>GATE VALVES</t>
  </si>
  <si>
    <t>FIRE STOP MATERIAL:</t>
  </si>
  <si>
    <t>NOVEC 1230:</t>
  </si>
  <si>
    <t>CLEAN AGENT (FK-5-1-12 Stored In Cylinder - Ul Listed / Fm Approved) :</t>
  </si>
  <si>
    <t>INPUT &amp; OUTPUT DEVICES:</t>
  </si>
  <si>
    <t>ACTUATION DEVICES:</t>
  </si>
  <si>
    <t>WIRING :</t>
  </si>
  <si>
    <t>FLUSHING:</t>
  </si>
  <si>
    <t>TESTING &amp; COMMISSIONING:</t>
  </si>
  <si>
    <t>FIRE SUPPRESSION SERVICES - BILL OF QUANTITIES/ENGINEER'S ESTIMATE</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</si>
  <si>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</si>
  <si>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</si>
  <si>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</si>
  <si>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</si>
  <si>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</si>
  <si>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</si>
  <si>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Dia  75 mm          (Welded joints fitting)</t>
  </si>
  <si>
    <t>Sprinkler Upright type standard response K = 5.6 (Opening Temperature 68ºC)</t>
  </si>
  <si>
    <t>Sprinkler  Pendent  type  (concealed  with  face  /  Cover plate) K = 5.6 (Opening Temperature 57ºC)</t>
  </si>
  <si>
    <t>Type Class B&amp;C FX-3  (5 Kg. CO2 Carbon Dioxide Gas)</t>
  </si>
  <si>
    <t>Type Class A,B&amp;C  FX-4  (6 Kg. Dry Chemical Powder)</t>
  </si>
  <si>
    <t xml:space="preserve">Isolation Gate valve with matching flanges. </t>
  </si>
  <si>
    <t>Size. 75 mm</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</si>
  <si>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</si>
  <si>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</si>
  <si>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 Threaded fitting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</si>
  <si>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</si>
  <si>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</si>
  <si>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</si>
  <si>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</si>
  <si>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Supply &amp; installation of nozzles with fixing accessories, complete in all respects ready to operate as per drawings, specification, instruction of consultant.</t>
  </si>
  <si>
    <t xml:space="preserve">Brass Discharge Nozzle - 360 Degrees discharge pattern </t>
  </si>
  <si>
    <t>Size. 19 mm dia</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</si>
  <si>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</si>
  <si>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</si>
  <si>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Photoelectric Smoke Detector</t>
  </si>
  <si>
    <t>2 Wire Detector Base</t>
  </si>
  <si>
    <t>Manual Abort / Emergency Cut Off Switch</t>
  </si>
  <si>
    <t>Manual Release Switch - Single Action</t>
  </si>
  <si>
    <t>Horn / Strobe</t>
  </si>
  <si>
    <t>Alarm Bell</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</si>
  <si>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</si>
  <si>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</si>
  <si>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</si>
  <si>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</si>
  <si>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</si>
  <si>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</si>
  <si>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Making of Shop drawings on Auto CAD 2018 and latest version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</si>
  <si>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</si>
  <si>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</si>
  <si>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clean agent fire suppression system complete in all respects as per instruction of consultant.</t>
  </si>
  <si>
    <t>Bill of Quantities</t>
  </si>
  <si>
    <t>Billed Qty</t>
  </si>
  <si>
    <t>Billed Amount</t>
  </si>
  <si>
    <t>Total Qty</t>
  </si>
  <si>
    <t>Running Bill No 2</t>
  </si>
  <si>
    <t>Remarks</t>
  </si>
  <si>
    <t>A x B = C</t>
  </si>
  <si>
    <t>SECTION - 01, PLUMBING FIXTURES.</t>
  </si>
  <si>
    <t>Installation of plumbing fixtures &amp; faucets complete in all respects including all accessories, support, hangers, etc. ready to use as per specifications, drawings and instructions of Consultant.</t>
  </si>
  <si>
    <t>European style W.C. wall hung type with seat cover, concealed flush tank, cover plate wall mounted brackets with fixing accessories.</t>
  </si>
  <si>
    <t>Type - EWC-WH</t>
  </si>
  <si>
    <t>Toilet Hand Spray with flexible chain &amp; telephone type shower Including tee stop cock etc. complete in all respect.</t>
  </si>
  <si>
    <t xml:space="preserve">Type - TS </t>
  </si>
  <si>
    <t>Wash basin (WB) half pedestal wall mounted including bottle trap, waste, stop cocks, etc.</t>
  </si>
  <si>
    <t xml:space="preserve">Type - WB </t>
  </si>
  <si>
    <t>Wash basin hot and cold water mixer, etc.</t>
  </si>
  <si>
    <t>Stainless steel kitchen sink including stop cocks,  P-trap / bottle trap, waste pipe etc complete in all respects.</t>
  </si>
  <si>
    <t/>
  </si>
  <si>
    <t>SK - 1,  20" x 20" single bowl and single drainer.</t>
  </si>
  <si>
    <t>Sink hot and cold water mixer, etc.</t>
  </si>
  <si>
    <t>For SK - 1</t>
  </si>
  <si>
    <t xml:space="preserve">Mixer for hot &amp; cold water system for Ablution. </t>
  </si>
  <si>
    <t xml:space="preserve">Type - M  </t>
  </si>
  <si>
    <t>Toilet accessories complete set.</t>
  </si>
  <si>
    <t>Soap Dispenser</t>
  </si>
  <si>
    <t>Towel Rail</t>
  </si>
  <si>
    <t>Paper Holder</t>
  </si>
  <si>
    <t>Coat Hooks</t>
  </si>
  <si>
    <t xml:space="preserve">Automatic Hand Dryer </t>
  </si>
  <si>
    <t>Total -01</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</si>
  <si>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</si>
  <si>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</si>
  <si>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lindapter supports hangers, sleeves, masking  plates, chiseling, making holes making good, excavation, bedding backfilling as required complete in all respect.</t>
  </si>
  <si>
    <t xml:space="preserve">Dia.   OD 25 mm </t>
  </si>
  <si>
    <t xml:space="preserve">Dia.   OD 32 mm </t>
  </si>
  <si>
    <t>Same as item # 2.1 but for hot water supply with Polypropylene Random  PP-R (PN -25) with Aluminium foil.</t>
  </si>
  <si>
    <t>Dia    OD 25 mm</t>
  </si>
  <si>
    <t xml:space="preserve">Dia.   OD 40 mm </t>
  </si>
  <si>
    <t xml:space="preserve">Dia.   OD 50 mm </t>
  </si>
  <si>
    <t>Open cell rubber foam insulation 3/8" thick &amp; pvc tape wrapping for hot water pipes.</t>
  </si>
  <si>
    <t xml:space="preserve">Dia    OD 25 mm  </t>
  </si>
  <si>
    <t>Rft.</t>
  </si>
  <si>
    <t>Dia.   OD 32 mm</t>
  </si>
  <si>
    <t>Brass body gate valves / ball valves with unions.</t>
  </si>
  <si>
    <t>Size  1"   (40 mm)</t>
  </si>
  <si>
    <t>Size  1-1/4"  (50 mm)</t>
  </si>
  <si>
    <t>Bib cock brass body for washing area.</t>
  </si>
  <si>
    <t xml:space="preserve">Size 3/4"   </t>
  </si>
  <si>
    <t>Supply &amp; installation of hot water storage heater (Electric) suitable for 30 psi working pressure including  thermostat, inlet/outlet connection. Pressure relief valve.</t>
  </si>
  <si>
    <t>HWE-80 (80 Litres Storage Capacity)</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</si>
  <si>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</si>
  <si>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</si>
  <si>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lindapter supports hangers, flexible connectors, sleeves, masking plates, chiseling, making hole, excavation, backfilling making good where as  required jointing with rubber ring seal.</t>
  </si>
  <si>
    <t xml:space="preserve">Dia.   40 mm       </t>
  </si>
  <si>
    <t xml:space="preserve">Dia.   50 mm       </t>
  </si>
  <si>
    <t>Dia.   75 mm</t>
  </si>
  <si>
    <t>Dia.   100 mm</t>
  </si>
  <si>
    <t xml:space="preserve">Floor drain including S.S grating with floor trap, inlet outlet connection complete in all respects. </t>
  </si>
  <si>
    <t xml:space="preserve">FD- 75 mm </t>
  </si>
  <si>
    <t>Cleanout for soil, waste pipes of approved make.</t>
  </si>
  <si>
    <t>For 100 mm Pipe with SS floor cover plate (FCO)</t>
  </si>
  <si>
    <t>For 75 mm Pipe with Horizontal  (COP)</t>
  </si>
  <si>
    <t>uPVC cowl for vent pipe of the following dia. including all accessories complete.</t>
  </si>
  <si>
    <t xml:space="preserve">Size. 50 mm  </t>
  </si>
  <si>
    <t xml:space="preserve">Size. 75 mm  </t>
  </si>
  <si>
    <t>Size. 100 mm</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</si>
  <si>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</si>
  <si>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</si>
  <si>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</si>
  <si>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</si>
  <si>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 xml:space="preserve">Total Amount Rs. </t>
  </si>
  <si>
    <t>FINAL BILL OF PLUMBING WORK</t>
  </si>
  <si>
    <t>BOQ Qty</t>
  </si>
  <si>
    <t xml:space="preserve"> Bill Qty</t>
  </si>
  <si>
    <t xml:space="preserve">PLUMBING WORKS </t>
  </si>
  <si>
    <t>Final Bill Qty</t>
  </si>
  <si>
    <t>ACMV WORKS - BILL OF QUANTITIES/ENGINEER'S ESTIMATE</t>
  </si>
  <si>
    <t>Running Bill No 1</t>
  </si>
  <si>
    <t xml:space="preserve">Final Bill </t>
  </si>
  <si>
    <t>% Claim</t>
  </si>
  <si>
    <t>Total Amount</t>
  </si>
  <si>
    <t>Claimable</t>
  </si>
  <si>
    <t>Total - 03</t>
  </si>
  <si>
    <t>Total - 04</t>
  </si>
  <si>
    <t>Total - 05</t>
  </si>
  <si>
    <t>Total - 06</t>
  </si>
  <si>
    <t>Total - 11</t>
  </si>
  <si>
    <t>Total -12</t>
  </si>
  <si>
    <t>Total - 13</t>
  </si>
  <si>
    <t>Total - 14</t>
  </si>
  <si>
    <t>Total - 15</t>
  </si>
  <si>
    <t>Total - 16</t>
  </si>
  <si>
    <t>Total - 17</t>
  </si>
  <si>
    <t>Total - 18</t>
  </si>
  <si>
    <t>Total - 19</t>
  </si>
  <si>
    <t>Total - 20</t>
  </si>
  <si>
    <t>Total - 21</t>
  </si>
  <si>
    <t>Running Bill No 2A</t>
  </si>
  <si>
    <t>Running Bill No 2B</t>
  </si>
  <si>
    <t>Claimed</t>
  </si>
  <si>
    <t>Total -08</t>
  </si>
  <si>
    <t>Total - 12</t>
  </si>
  <si>
    <t>Verified On Site by the consultant</t>
  </si>
  <si>
    <t>Billed
Amount</t>
  </si>
  <si>
    <t>Due to false ceiling closure it cannot be verified on site therefore P.M verification has been considered</t>
  </si>
  <si>
    <t>Remaining</t>
  </si>
  <si>
    <t>Balance</t>
  </si>
  <si>
    <t>Total Cladding Amount</t>
  </si>
  <si>
    <t>Remaining Payment of cladding</t>
  </si>
  <si>
    <t>After Deduction Amount</t>
  </si>
  <si>
    <t>Amount Rs.</t>
  </si>
  <si>
    <t>15% deduction</t>
  </si>
  <si>
    <t>15% deduction will be applied on cladding work because of workmanship issue</t>
  </si>
  <si>
    <t>15% Deduction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</si>
</sst>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_(* \(#,##0\);_(* &quot;-&quot;_);_(@_)"/>
    <numFmt numFmtId="43" formatCode="_(* #,##0.00_);_(* \(#,##0.00\);_(* &quot;-&quot;??_);_(@_)"/>
    <numFmt numFmtId="164" formatCode="0.0"/>
    <numFmt numFmtId="165" formatCode="_(* #,##0_);_(* \(#,##0\);_(* &quot;-&quot;??_);_(@_)"/>
    <numFmt numFmtId="166" formatCode="#.##0\."/>
    <numFmt numFmtId="167" formatCode="\$#\."/>
    <numFmt numFmtId="168" formatCode="#\.00"/>
  </numFmts>
  <fonts count="47"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
      <color indexed="8"/>
      <name val="Courier"/>
      <family val="3"/>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entury Gothic"/>
      <family val="2"/>
    </font>
    <font>
      <sz val="12"/>
      <color theme="1"/>
      <name val="Century Gothic"/>
      <family val="2"/>
    </font>
    <font>
      <sz val="12"/>
      <name val="Century Gothic"/>
      <family val="2"/>
    </font>
    <font>
      <sz val="12"/>
      <color theme="1"/>
      <name val="Calibri"/>
      <family val="2"/>
      <scheme val="minor"/>
    </font>
    <font>
      <b/>
      <sz val="12"/>
      <color theme="1"/>
      <name val="Calibri"/>
      <family val="2"/>
      <scheme val="minor"/>
    </font>
    <font>
      <b/>
      <sz val="12"/>
      <name val="Arial"/>
      <family val="2"/>
    </font>
    <font>
      <sz val="12"/>
      <color theme="1"/>
      <name val="Arial"/>
      <family val="2"/>
    </font>
    <font>
      <b/>
      <sz val="10"/>
      <name val="Arial"/>
      <family val="2"/>
    </font>
    <font>
      <sz val="10"/>
      <color theme="1"/>
      <name val="Arial"/>
      <family val="2"/>
    </font>
    <font>
      <b/>
      <sz val="10"/>
      <color theme="1"/>
      <name val="Arial"/>
      <family val="2"/>
    </font>
    <font>
      <sz val="12"/>
      <name val="Times New Roman"/>
      <family val="1"/>
    </font>
    <font>
      <sz val="10"/>
      <name val="Courier"/>
      <family val="3"/>
    </font>
    <font>
      <sz val="12"/>
      <name val="Garamond"/>
      <family val="1"/>
    </font>
    <font>
      <sz val="10"/>
      <name val="Times New Roman"/>
      <family val="1"/>
    </font>
    <font>
      <sz val="10"/>
      <name val="Times New Roman"/>
      <family val="1"/>
    </font>
    <font>
      <sz val="10"/>
      <name val="Century Gothic"/>
      <family val="2"/>
    </font>
    <font>
      <sz val="11"/>
      <name val="Arial"/>
      <family val="2"/>
    </font>
    <font>
      <b/>
      <sz val="11"/>
      <color theme="1"/>
      <name val="Calibri"/>
      <family val="2"/>
      <scheme val="minor"/>
    </font>
    <font>
      <sz val="10"/>
      <color rgb="FF000000"/>
      <name val="Times New Roman"/>
      <family val="1"/>
    </font>
    <font>
      <sz val="10"/>
      <color rgb="FF000000"/>
      <name val="Times New Roman"/>
      <family val="1"/>
    </font>
    <font>
      <b/>
      <sz val="12"/>
      <color theme="1"/>
      <name val="Arial"/>
      <family val="2"/>
    </font>
    <font>
      <sz val="12"/>
      <color rgb="FF000000"/>
      <name val="Calibri"/>
      <family val="2"/>
    </font>
    <font>
      <b/>
      <sz val="15"/>
      <color rgb="FF000000"/>
      <name val="Times New Roman"/>
      <family val="1"/>
    </font>
    <font>
      <sz val="14"/>
      <color rgb="FF000000"/>
      <name val="Arial Black"/>
      <family val="2"/>
    </font>
  </fonts>
  <fills count="34">
    <fill>
      <patternFill patternType="none"/>
    </fill>
    <fill>
      <patternFill patternType="gray125"/>
    </fill>
    <fill>
      <patternFill patternType="solid">
        <fgColor theme="5"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s>
  <borders count="38">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top/>
      <bottom style="thin">
        <color theme="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bottom style="thin">
        <color auto="1"/>
      </bottom>
      <diagonal/>
    </border>
    <border>
      <left style="thin">
        <color indexed="64"/>
      </left>
      <right/>
      <top style="thin">
        <color indexed="64"/>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
      <left/>
      <right/>
      <top style="medium">
        <color indexed="64"/>
      </top>
      <bottom style="thin">
        <color indexed="64"/>
      </bottom>
      <diagonal/>
    </border>
    <border>
      <left/>
      <right style="thin">
        <color auto="1"/>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s>
  <cellStyleXfs count="103">
    <xf numFmtId="0" fontId="0" fillId="0" borderId="0"/>
    <xf numFmtId="0" fontId="1" fillId="0" borderId="0"/>
    <xf numFmtId="0" fontId="2"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3" applyNumberFormat="0" applyAlignment="0" applyProtection="0"/>
    <xf numFmtId="0" fontId="8" fillId="22" borderId="4"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166" fontId="9" fillId="0" borderId="0">
      <protection locked="0"/>
    </xf>
    <xf numFmtId="167" fontId="9" fillId="0" borderId="0">
      <protection locked="0"/>
    </xf>
    <xf numFmtId="0" fontId="9" fillId="0" borderId="0">
      <protection locked="0"/>
    </xf>
    <xf numFmtId="0" fontId="10" fillId="0" borderId="0" applyNumberFormat="0" applyFill="0" applyBorder="0" applyAlignment="0" applyProtection="0"/>
    <xf numFmtId="168" fontId="9" fillId="0" borderId="0">
      <protection locked="0"/>
    </xf>
    <xf numFmtId="0" fontId="11" fillId="5" borderId="0" applyNumberFormat="0" applyBorder="0" applyAlignment="0" applyProtection="0"/>
    <xf numFmtId="0" fontId="12" fillId="0" borderId="5"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0" applyNumberFormat="0" applyFill="0" applyBorder="0" applyAlignment="0" applyProtection="0"/>
    <xf numFmtId="0" fontId="15" fillId="8" borderId="3" applyNumberFormat="0" applyAlignment="0" applyProtection="0"/>
    <xf numFmtId="0" fontId="16" fillId="0" borderId="8" applyNumberFormat="0" applyFill="0" applyAlignment="0" applyProtection="0"/>
    <xf numFmtId="0" fontId="17" fillId="23" borderId="0" applyNumberFormat="0" applyBorder="0" applyAlignment="0" applyProtection="0"/>
    <xf numFmtId="0" fontId="1" fillId="0" borderId="0">
      <alignment horizontal="justify"/>
    </xf>
    <xf numFmtId="0" fontId="1" fillId="0" borderId="0">
      <alignment horizontal="justify"/>
    </xf>
    <xf numFmtId="0" fontId="3" fillId="0" borderId="0"/>
    <xf numFmtId="0" fontId="1" fillId="0" borderId="0"/>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8" fillId="0" borderId="0"/>
    <xf numFmtId="0" fontId="1" fillId="0" borderId="0">
      <alignment horizontal="justify"/>
    </xf>
    <xf numFmtId="0" fontId="1" fillId="24" borderId="9" applyNumberFormat="0" applyFont="0" applyAlignment="0" applyProtection="0"/>
    <xf numFmtId="0" fontId="19" fillId="21" borderId="10"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11" applyNumberFormat="0" applyFill="0" applyAlignment="0" applyProtection="0"/>
    <xf numFmtId="0" fontId="22" fillId="0" borderId="0" applyNumberFormat="0" applyFill="0" applyBorder="0" applyAlignment="0" applyProtection="0"/>
    <xf numFmtId="0" fontId="1" fillId="0" borderId="0"/>
    <xf numFmtId="0" fontId="34" fillId="0" borderId="0"/>
    <xf numFmtId="0" fontId="35" fillId="0" borderId="0"/>
    <xf numFmtId="0" fontId="1" fillId="0" borderId="0"/>
    <xf numFmtId="0" fontId="36" fillId="0" borderId="0"/>
    <xf numFmtId="9" fontId="37" fillId="0" borderId="0" applyFont="0" applyFill="0" applyBorder="0" applyAlignment="0" applyProtection="0"/>
    <xf numFmtId="0" fontId="37" fillId="0" borderId="0"/>
    <xf numFmtId="0" fontId="37" fillId="0" borderId="0"/>
    <xf numFmtId="0" fontId="37" fillId="0" borderId="0"/>
    <xf numFmtId="0" fontId="3" fillId="0" borderId="0"/>
    <xf numFmtId="43" fontId="3" fillId="0" borderId="0" applyFont="0" applyFill="0" applyBorder="0" applyAlignment="0" applyProtection="0"/>
    <xf numFmtId="41" fontId="3" fillId="0" borderId="0" applyFont="0" applyFill="0" applyBorder="0" applyAlignment="0" applyProtection="0"/>
    <xf numFmtId="9" fontId="39"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8" fillId="0" borderId="0"/>
    <xf numFmtId="43" fontId="38" fillId="0" borderId="0" applyFont="0" applyFill="0" applyBorder="0" applyAlignment="0" applyProtection="0"/>
    <xf numFmtId="43" fontId="41" fillId="0" borderId="0" applyFont="0" applyFill="0" applyBorder="0" applyAlignment="0" applyProtection="0"/>
    <xf numFmtId="0" fontId="42" fillId="0" borderId="0"/>
    <xf numFmtId="43" fontId="41" fillId="0" borderId="0" applyFont="0" applyFill="0" applyBorder="0" applyAlignment="0" applyProtection="0"/>
    <xf numFmtId="0" fontId="36" fillId="0" borderId="0"/>
    <xf numFmtId="0" fontId="36" fillId="0" borderId="0"/>
    <xf numFmtId="0" fontId="36" fillId="0" borderId="0"/>
  </cellStyleXfs>
  <cellXfs count="503">
    <xf numFmtId="0" fontId="0" fillId="0" borderId="0" xfId="0"/>
    <xf numFmtId="0" fontId="28" fillId="0" borderId="0" xfId="1" applyFont="1" applyAlignment="1" applyProtection="1">
      <alignment vertical="top"/>
      <protection locked="0"/>
    </xf>
    <xf numFmtId="0" fontId="28" fillId="0" borderId="0" xfId="1" applyFont="1" applyAlignment="1" applyProtection="1">
      <alignment vertical="top" wrapText="1"/>
      <protection locked="0"/>
    </xf>
    <xf numFmtId="39" fontId="30" fillId="25" borderId="2" xfId="6" applyNumberFormat="1" applyFont="1" applyFill="1" applyBorder="1" applyAlignment="1">
      <alignment horizontal="justify" vertical="center" wrapText="1"/>
    </xf>
    <xf numFmtId="39" fontId="33" fillId="0" borderId="2" xfId="6" applyNumberFormat="1" applyFont="1" applyBorder="1" applyAlignment="1">
      <alignment horizontal="justify" vertical="center" wrapText="1"/>
    </xf>
    <xf numFmtId="0" fontId="29" fillId="0" borderId="0" xfId="88" applyFont="1" applyProtection="1">
      <protection locked="0"/>
    </xf>
    <xf numFmtId="0" fontId="3" fillId="0" borderId="0" xfId="88" applyProtection="1">
      <protection locked="0"/>
    </xf>
    <xf numFmtId="0" fontId="31" fillId="0" borderId="12" xfId="88" applyFont="1" applyBorder="1" applyAlignment="1" applyProtection="1">
      <alignment horizontal="right"/>
      <protection locked="0"/>
    </xf>
    <xf numFmtId="0" fontId="31" fillId="0" borderId="13" xfId="88" applyFont="1" applyBorder="1" applyProtection="1">
      <protection locked="0"/>
    </xf>
    <xf numFmtId="3" fontId="1" fillId="0" borderId="2" xfId="79" applyNumberFormat="1" applyBorder="1" applyAlignment="1" applyProtection="1">
      <alignment horizontal="center" vertical="center"/>
      <protection locked="0"/>
    </xf>
    <xf numFmtId="3" fontId="30" fillId="26" borderId="2" xfId="79" applyNumberFormat="1" applyFont="1" applyFill="1" applyBorder="1" applyAlignment="1" applyProtection="1">
      <alignment horizontal="center" vertical="center"/>
      <protection locked="0"/>
    </xf>
    <xf numFmtId="3" fontId="1" fillId="25" borderId="2" xfId="79" applyNumberFormat="1" applyFill="1" applyBorder="1" applyAlignment="1" applyProtection="1">
      <alignment horizontal="center" vertical="center"/>
      <protection locked="0"/>
    </xf>
    <xf numFmtId="3" fontId="1" fillId="0" borderId="2" xfId="79" applyNumberFormat="1" applyBorder="1" applyAlignment="1" applyProtection="1">
      <alignment horizontal="center"/>
      <protection locked="0"/>
    </xf>
    <xf numFmtId="0" fontId="26" fillId="0" borderId="0" xfId="88" applyFont="1" applyProtection="1">
      <protection locked="0"/>
    </xf>
    <xf numFmtId="0" fontId="27" fillId="0" borderId="0" xfId="88" applyFont="1" applyAlignment="1" applyProtection="1">
      <alignment horizontal="right"/>
      <protection locked="0"/>
    </xf>
    <xf numFmtId="0" fontId="24" fillId="0" borderId="0" xfId="88" applyFont="1" applyProtection="1">
      <protection locked="0"/>
    </xf>
    <xf numFmtId="0" fontId="25" fillId="0" borderId="0" xfId="88" applyFont="1" applyProtection="1">
      <protection locked="0"/>
    </xf>
    <xf numFmtId="43" fontId="23" fillId="0" borderId="0" xfId="88" applyNumberFormat="1" applyFont="1" applyProtection="1">
      <protection locked="0"/>
    </xf>
    <xf numFmtId="43" fontId="3" fillId="0" borderId="0" xfId="88" applyNumberFormat="1" applyProtection="1">
      <protection locked="0"/>
    </xf>
    <xf numFmtId="43" fontId="3" fillId="0" borderId="0" xfId="89" applyFont="1" applyBorder="1" applyProtection="1">
      <protection locked="0"/>
    </xf>
    <xf numFmtId="43" fontId="3" fillId="0" borderId="0" xfId="89" applyFont="1" applyProtection="1">
      <protection locked="0"/>
    </xf>
    <xf numFmtId="0" fontId="30" fillId="25" borderId="12" xfId="79" applyFont="1" applyFill="1" applyBorder="1" applyAlignment="1">
      <alignment horizontal="left" vertical="center"/>
    </xf>
    <xf numFmtId="0" fontId="30" fillId="0" borderId="12" xfId="79" applyFont="1" applyBorder="1" applyAlignment="1">
      <alignment horizontal="center" vertical="center"/>
    </xf>
    <xf numFmtId="0" fontId="30" fillId="25" borderId="12" xfId="79" applyFont="1" applyFill="1" applyBorder="1" applyAlignment="1">
      <alignment horizontal="center" vertical="center"/>
    </xf>
    <xf numFmtId="0" fontId="31" fillId="25" borderId="2" xfId="88" applyFont="1" applyFill="1" applyBorder="1" applyAlignment="1">
      <alignment horizontal="center" vertical="center" wrapText="1"/>
    </xf>
    <xf numFmtId="0" fontId="30" fillId="26" borderId="2" xfId="79" applyFont="1" applyFill="1" applyBorder="1" applyAlignment="1">
      <alignment vertical="center"/>
    </xf>
    <xf numFmtId="0" fontId="31" fillId="0" borderId="2" xfId="88" applyFont="1" applyBorder="1" applyAlignment="1">
      <alignment horizontal="center" vertical="center" wrapText="1"/>
    </xf>
    <xf numFmtId="0" fontId="1" fillId="25" borderId="2" xfId="88" applyFont="1" applyFill="1" applyBorder="1" applyAlignment="1">
      <alignment horizontal="left" vertical="top" wrapText="1"/>
    </xf>
    <xf numFmtId="0" fontId="31" fillId="25" borderId="2" xfId="88" applyFont="1" applyFill="1" applyBorder="1" applyAlignment="1">
      <alignment horizontal="left" vertical="top" wrapText="1"/>
    </xf>
    <xf numFmtId="0" fontId="1" fillId="0" borderId="2" xfId="88" applyFont="1" applyBorder="1" applyAlignment="1">
      <alignment horizontal="justify" vertical="top" wrapText="1"/>
    </xf>
    <xf numFmtId="0" fontId="31" fillId="25" borderId="2" xfId="88" applyFont="1" applyFill="1" applyBorder="1" applyAlignment="1">
      <alignment horizontal="center" wrapText="1"/>
    </xf>
    <xf numFmtId="165" fontId="1" fillId="0" borderId="2" xfId="38" applyNumberFormat="1" applyFont="1" applyFill="1" applyBorder="1" applyAlignment="1" applyProtection="1">
      <alignment horizontal="center" vertical="center"/>
      <protection locked="0"/>
    </xf>
    <xf numFmtId="2" fontId="29" fillId="0" borderId="0" xfId="88" applyNumberFormat="1" applyFont="1" applyAlignment="1" applyProtection="1">
      <alignment horizontal="center"/>
      <protection locked="0"/>
    </xf>
    <xf numFmtId="0" fontId="3" fillId="0" borderId="0" xfId="88" applyAlignment="1" applyProtection="1">
      <alignment vertical="center"/>
      <protection locked="0"/>
    </xf>
    <xf numFmtId="3" fontId="30" fillId="30" borderId="2" xfId="79" applyNumberFormat="1" applyFont="1" applyFill="1" applyBorder="1" applyAlignment="1">
      <alignment horizontal="center" vertical="center"/>
    </xf>
    <xf numFmtId="0" fontId="30" fillId="30" borderId="2" xfId="79" applyFont="1" applyFill="1" applyBorder="1" applyAlignment="1" applyProtection="1">
      <alignment horizontal="center" vertical="center" wrapText="1"/>
      <protection locked="0"/>
    </xf>
    <xf numFmtId="2" fontId="30" fillId="30" borderId="2" xfId="79" applyNumberFormat="1" applyFont="1" applyFill="1" applyBorder="1" applyAlignment="1" applyProtection="1">
      <alignment horizontal="center" vertical="center" wrapText="1"/>
      <protection locked="0"/>
    </xf>
    <xf numFmtId="2" fontId="23" fillId="0" borderId="0" xfId="88" applyNumberFormat="1" applyFont="1" applyAlignment="1" applyProtection="1">
      <alignment horizontal="center"/>
      <protection locked="0"/>
    </xf>
    <xf numFmtId="2" fontId="3" fillId="0" borderId="0" xfId="89" applyNumberFormat="1" applyFont="1" applyBorder="1" applyAlignment="1" applyProtection="1">
      <alignment horizontal="center"/>
      <protection locked="0"/>
    </xf>
    <xf numFmtId="2" fontId="3" fillId="0" borderId="0" xfId="88" applyNumberFormat="1" applyAlignment="1" applyProtection="1">
      <alignment horizontal="center"/>
      <protection locked="0"/>
    </xf>
    <xf numFmtId="2" fontId="3" fillId="0" borderId="0" xfId="89" applyNumberFormat="1" applyFont="1" applyAlignment="1" applyProtection="1">
      <alignment horizontal="center"/>
      <protection locked="0"/>
    </xf>
    <xf numFmtId="2" fontId="3" fillId="0" borderId="0" xfId="88" applyNumberFormat="1" applyProtection="1">
      <protection locked="0"/>
    </xf>
    <xf numFmtId="1" fontId="30" fillId="26" borderId="14" xfId="79" applyNumberFormat="1" applyFont="1" applyFill="1" applyBorder="1" applyAlignment="1" applyProtection="1">
      <alignment horizontal="center" vertical="center" wrapText="1"/>
      <protection locked="0"/>
    </xf>
    <xf numFmtId="0" fontId="30" fillId="26" borderId="15" xfId="79" applyFont="1" applyFill="1" applyBorder="1" applyAlignment="1" applyProtection="1">
      <alignment horizontal="center" vertical="center" wrapText="1"/>
      <protection locked="0"/>
    </xf>
    <xf numFmtId="0" fontId="30" fillId="26" borderId="16" xfId="79" applyFont="1" applyFill="1" applyBorder="1" applyAlignment="1" applyProtection="1">
      <alignment horizontal="center" vertical="center" wrapText="1"/>
      <protection locked="0"/>
    </xf>
    <xf numFmtId="164" fontId="1" fillId="27" borderId="14" xfId="79" applyNumberFormat="1" applyFill="1" applyBorder="1" applyAlignment="1" applyProtection="1">
      <alignment horizontal="center" vertical="top"/>
      <protection locked="0"/>
    </xf>
    <xf numFmtId="0" fontId="1" fillId="27" borderId="15" xfId="88" applyFont="1" applyFill="1" applyBorder="1" applyAlignment="1">
      <alignment horizontal="justify" vertical="top" wrapText="1"/>
    </xf>
    <xf numFmtId="0" fontId="1" fillId="27" borderId="15" xfId="88" applyFont="1" applyFill="1" applyBorder="1" applyAlignment="1">
      <alignment horizontal="center" wrapText="1"/>
    </xf>
    <xf numFmtId="0" fontId="30" fillId="27" borderId="15" xfId="88" applyFont="1" applyFill="1" applyBorder="1" applyAlignment="1">
      <alignment horizontal="center" vertical="center"/>
    </xf>
    <xf numFmtId="3" fontId="30" fillId="27" borderId="15" xfId="89" applyNumberFormat="1" applyFont="1" applyFill="1" applyBorder="1" applyAlignment="1" applyProtection="1">
      <alignment horizontal="center" vertical="center"/>
      <protection locked="0"/>
    </xf>
    <xf numFmtId="165" fontId="32" fillId="27" borderId="15" xfId="89" applyNumberFormat="1" applyFont="1" applyFill="1" applyBorder="1" applyAlignment="1" applyProtection="1">
      <alignment horizontal="center" vertical="center"/>
      <protection locked="0"/>
    </xf>
    <xf numFmtId="0" fontId="31" fillId="27" borderId="16" xfId="88" applyFont="1" applyFill="1" applyBorder="1" applyProtection="1">
      <protection locked="0"/>
    </xf>
    <xf numFmtId="0" fontId="44" fillId="0" borderId="0" xfId="0" applyFont="1" applyAlignment="1">
      <alignment horizontal="center" vertical="center"/>
    </xf>
    <xf numFmtId="0" fontId="30" fillId="26" borderId="15" xfId="79" applyFont="1" applyFill="1" applyBorder="1" applyAlignment="1">
      <alignment horizontal="center" vertical="center" wrapText="1"/>
    </xf>
    <xf numFmtId="3" fontId="30" fillId="26" borderId="15" xfId="79" applyNumberFormat="1" applyFont="1" applyFill="1" applyBorder="1" applyAlignment="1">
      <alignment horizontal="center" vertical="center" wrapText="1"/>
    </xf>
    <xf numFmtId="0" fontId="1" fillId="0" borderId="2" xfId="88" applyFont="1" applyBorder="1" applyAlignment="1">
      <alignment horizontal="justify" vertical="center" wrapText="1"/>
    </xf>
    <xf numFmtId="0" fontId="31" fillId="25" borderId="2" xfId="88" applyFont="1" applyFill="1" applyBorder="1" applyAlignment="1">
      <alignment horizontal="left" vertical="center" wrapText="1"/>
    </xf>
    <xf numFmtId="0" fontId="1" fillId="25" borderId="2" xfId="88" applyFont="1" applyFill="1" applyBorder="1" applyAlignment="1">
      <alignment horizontal="left" vertical="center" wrapText="1"/>
    </xf>
    <xf numFmtId="0" fontId="28" fillId="0" borderId="0" xfId="1" applyFont="1" applyAlignment="1" applyProtection="1">
      <alignment horizontal="justify" vertical="justify" wrapText="1"/>
      <protection locked="0"/>
    </xf>
    <xf numFmtId="9" fontId="29" fillId="0" borderId="0" xfId="88" applyNumberFormat="1" applyFont="1" applyAlignment="1" applyProtection="1">
      <alignment horizontal="center"/>
      <protection locked="0"/>
    </xf>
    <xf numFmtId="165" fontId="29" fillId="0" borderId="0" xfId="5" applyNumberFormat="1" applyFont="1" applyProtection="1">
      <protection locked="0"/>
    </xf>
    <xf numFmtId="165" fontId="3" fillId="0" borderId="0" xfId="5" applyNumberFormat="1" applyProtection="1">
      <protection locked="0"/>
    </xf>
    <xf numFmtId="0" fontId="28" fillId="0" borderId="0" xfId="79" applyFont="1" applyAlignment="1" applyProtection="1">
      <alignment vertical="center"/>
      <protection locked="0"/>
    </xf>
    <xf numFmtId="0" fontId="28" fillId="0" borderId="0" xfId="79" applyFont="1" applyAlignment="1" applyProtection="1">
      <alignment horizontal="justify" vertical="justify"/>
      <protection locked="0"/>
    </xf>
    <xf numFmtId="165" fontId="31" fillId="0" borderId="0" xfId="5" applyNumberFormat="1" applyFont="1" applyAlignment="1" applyProtection="1">
      <alignment horizontal="center" vertical="center"/>
      <protection locked="0"/>
    </xf>
    <xf numFmtId="0" fontId="30" fillId="25" borderId="12" xfId="79" applyFont="1" applyFill="1" applyBorder="1" applyAlignment="1">
      <alignment horizontal="justify" vertical="justify"/>
    </xf>
    <xf numFmtId="0" fontId="32" fillId="26" borderId="20" xfId="88" applyFont="1" applyFill="1" applyBorder="1" applyAlignment="1">
      <alignment horizontal="justify" vertical="justify" wrapText="1"/>
    </xf>
    <xf numFmtId="165" fontId="31" fillId="0" borderId="19" xfId="89" applyNumberFormat="1" applyFont="1" applyFill="1" applyBorder="1" applyAlignment="1" applyProtection="1">
      <alignment horizontal="center" vertical="center"/>
      <protection locked="0"/>
    </xf>
    <xf numFmtId="0" fontId="31" fillId="25" borderId="20" xfId="88" applyFont="1" applyFill="1" applyBorder="1" applyAlignment="1">
      <alignment horizontal="justify" vertical="justify" wrapText="1"/>
    </xf>
    <xf numFmtId="39" fontId="30" fillId="25" borderId="2" xfId="6" applyNumberFormat="1" applyFont="1" applyFill="1" applyBorder="1" applyAlignment="1">
      <alignment horizontal="justify" vertical="justify" wrapText="1"/>
    </xf>
    <xf numFmtId="165" fontId="32" fillId="26" borderId="19" xfId="89" applyNumberFormat="1" applyFont="1" applyFill="1" applyBorder="1" applyAlignment="1" applyProtection="1">
      <alignment horizontal="center" vertical="center"/>
      <protection locked="0"/>
    </xf>
    <xf numFmtId="0" fontId="30" fillId="26" borderId="2" xfId="79" applyFont="1" applyFill="1" applyBorder="1" applyAlignment="1">
      <alignment horizontal="justify" vertical="justify"/>
    </xf>
    <xf numFmtId="0" fontId="1" fillId="25" borderId="2" xfId="88" applyFont="1" applyFill="1" applyBorder="1" applyAlignment="1">
      <alignment horizontal="justify" vertical="justify" wrapText="1"/>
    </xf>
    <xf numFmtId="0" fontId="31" fillId="25" borderId="2" xfId="88" applyFont="1" applyFill="1" applyBorder="1" applyAlignment="1">
      <alignment horizontal="justify" vertical="justify" wrapText="1"/>
    </xf>
    <xf numFmtId="0" fontId="32" fillId="25" borderId="2" xfId="88" applyFont="1" applyFill="1" applyBorder="1" applyAlignment="1">
      <alignment horizontal="justify" vertical="justify" wrapText="1"/>
    </xf>
    <xf numFmtId="0" fontId="1" fillId="0" borderId="2" xfId="88" applyFont="1" applyBorder="1" applyAlignment="1">
      <alignment horizontal="justify" vertical="justify" wrapText="1"/>
    </xf>
    <xf numFmtId="39" fontId="33" fillId="0" borderId="2" xfId="6" applyNumberFormat="1" applyFont="1" applyBorder="1" applyAlignment="1">
      <alignment horizontal="justify" vertical="justify" wrapText="1"/>
    </xf>
    <xf numFmtId="165" fontId="31" fillId="0" borderId="19" xfId="89" applyNumberFormat="1" applyFont="1" applyFill="1" applyBorder="1" applyAlignment="1" applyProtection="1">
      <alignment horizontal="center"/>
      <protection locked="0"/>
    </xf>
    <xf numFmtId="0" fontId="27" fillId="0" borderId="0" xfId="88" applyFont="1" applyAlignment="1" applyProtection="1">
      <alignment horizontal="justify" vertical="justify"/>
      <protection locked="0"/>
    </xf>
    <xf numFmtId="9" fontId="23" fillId="0" borderId="0" xfId="88" applyNumberFormat="1" applyFont="1" applyAlignment="1" applyProtection="1">
      <alignment horizontal="center"/>
      <protection locked="0"/>
    </xf>
    <xf numFmtId="0" fontId="3" fillId="0" borderId="0" xfId="88" applyAlignment="1" applyProtection="1">
      <alignment horizontal="justify" vertical="justify"/>
      <protection locked="0"/>
    </xf>
    <xf numFmtId="9" fontId="3" fillId="0" borderId="0" xfId="89" applyNumberFormat="1" applyFont="1" applyBorder="1" applyAlignment="1" applyProtection="1">
      <alignment horizontal="center"/>
      <protection locked="0"/>
    </xf>
    <xf numFmtId="9" fontId="3" fillId="0" borderId="0" xfId="88" applyNumberFormat="1" applyAlignment="1" applyProtection="1">
      <alignment horizontal="center"/>
      <protection locked="0"/>
    </xf>
    <xf numFmtId="9" fontId="3" fillId="0" borderId="0" xfId="89" applyNumberFormat="1" applyFont="1" applyAlignment="1" applyProtection="1">
      <alignment horizontal="center"/>
      <protection locked="0"/>
    </xf>
    <xf numFmtId="9" fontId="30" fillId="30" borderId="2" xfId="79" applyNumberFormat="1" applyFont="1" applyFill="1" applyBorder="1" applyAlignment="1" applyProtection="1">
      <alignment horizontal="center" vertical="center" wrapText="1"/>
      <protection locked="0"/>
    </xf>
    <xf numFmtId="165" fontId="30" fillId="30" borderId="2" xfId="5" applyNumberFormat="1" applyFont="1" applyFill="1" applyBorder="1" applyAlignment="1" applyProtection="1">
      <alignment horizontal="center" vertical="center" wrapText="1"/>
      <protection locked="0"/>
    </xf>
    <xf numFmtId="0" fontId="32" fillId="26" borderId="20" xfId="88" applyFont="1" applyFill="1" applyBorder="1" applyAlignment="1">
      <alignment vertical="center" wrapText="1"/>
    </xf>
    <xf numFmtId="0" fontId="31" fillId="25" borderId="20" xfId="88" applyFont="1" applyFill="1" applyBorder="1" applyAlignment="1">
      <alignment vertical="top" wrapText="1"/>
    </xf>
    <xf numFmtId="0" fontId="31" fillId="29" borderId="2" xfId="88" applyFont="1" applyFill="1" applyBorder="1" applyAlignment="1">
      <alignment horizontal="center" vertical="center" wrapText="1"/>
    </xf>
    <xf numFmtId="0" fontId="3" fillId="29" borderId="0" xfId="88" applyFill="1" applyProtection="1">
      <protection locked="0"/>
    </xf>
    <xf numFmtId="0" fontId="32" fillId="25" borderId="2" xfId="88" applyFont="1" applyFill="1" applyBorder="1" applyAlignment="1">
      <alignment horizontal="center" vertical="center" wrapText="1"/>
    </xf>
    <xf numFmtId="0" fontId="40" fillId="0" borderId="0" xfId="88" applyFont="1" applyProtection="1">
      <protection locked="0"/>
    </xf>
    <xf numFmtId="0" fontId="29" fillId="0" borderId="0" xfId="88" applyFont="1" applyAlignment="1" applyProtection="1">
      <protection locked="0"/>
    </xf>
    <xf numFmtId="2" fontId="29" fillId="0" borderId="0" xfId="88" applyNumberFormat="1" applyFont="1" applyAlignment="1" applyProtection="1">
      <protection locked="0"/>
    </xf>
    <xf numFmtId="9" fontId="29" fillId="0" borderId="0" xfId="88" applyNumberFormat="1" applyFont="1" applyAlignment="1" applyProtection="1">
      <protection locked="0"/>
    </xf>
    <xf numFmtId="165" fontId="29" fillId="0" borderId="0" xfId="5" applyNumberFormat="1" applyFont="1" applyAlignment="1" applyProtection="1">
      <protection locked="0"/>
    </xf>
    <xf numFmtId="0" fontId="3" fillId="0" borderId="0" xfId="88" applyAlignment="1" applyProtection="1">
      <alignment horizontal="center"/>
      <protection locked="0"/>
    </xf>
    <xf numFmtId="0" fontId="3" fillId="0" borderId="0" xfId="88" applyAlignment="1" applyProtection="1">
      <protection locked="0"/>
    </xf>
    <xf numFmtId="0" fontId="28" fillId="0" borderId="0" xfId="79" applyFont="1" applyAlignment="1" applyProtection="1">
      <protection locked="0"/>
    </xf>
    <xf numFmtId="165" fontId="31" fillId="0" borderId="0" xfId="5" applyNumberFormat="1" applyFont="1" applyAlignment="1" applyProtection="1">
      <alignment horizontal="center"/>
      <protection locked="0"/>
    </xf>
    <xf numFmtId="0" fontId="30" fillId="25" borderId="12" xfId="79" applyFont="1" applyFill="1" applyBorder="1" applyAlignment="1">
      <alignment horizontal="center"/>
    </xf>
    <xf numFmtId="0" fontId="31" fillId="0" borderId="13" xfId="88" applyFont="1" applyBorder="1" applyAlignment="1" applyProtection="1">
      <protection locked="0"/>
    </xf>
    <xf numFmtId="2" fontId="31" fillId="0" borderId="13" xfId="88" applyNumberFormat="1" applyFont="1" applyBorder="1" applyAlignment="1" applyProtection="1">
      <protection locked="0"/>
    </xf>
    <xf numFmtId="9" fontId="31" fillId="0" borderId="13" xfId="88" applyNumberFormat="1" applyFont="1" applyBorder="1" applyAlignment="1" applyProtection="1">
      <protection locked="0"/>
    </xf>
    <xf numFmtId="165" fontId="31" fillId="0" borderId="12" xfId="5" applyNumberFormat="1" applyFont="1" applyBorder="1" applyAlignment="1" applyProtection="1">
      <protection locked="0"/>
    </xf>
    <xf numFmtId="0" fontId="3" fillId="0" borderId="2" xfId="88" applyBorder="1" applyAlignment="1" applyProtection="1">
      <alignment horizontal="center"/>
      <protection locked="0"/>
    </xf>
    <xf numFmtId="2" fontId="31" fillId="0" borderId="19" xfId="89" applyNumberFormat="1" applyFont="1" applyFill="1" applyBorder="1" applyAlignment="1" applyProtection="1">
      <alignment horizontal="center"/>
      <protection locked="0"/>
    </xf>
    <xf numFmtId="9" fontId="31" fillId="0" borderId="19" xfId="89" applyNumberFormat="1" applyFont="1" applyFill="1" applyBorder="1" applyAlignment="1" applyProtection="1">
      <alignment horizontal="center"/>
      <protection locked="0"/>
    </xf>
    <xf numFmtId="165" fontId="31" fillId="0" borderId="2" xfId="5" applyNumberFormat="1" applyFont="1" applyBorder="1" applyAlignment="1" applyProtection="1">
      <alignment horizontal="center" wrapText="1"/>
      <protection locked="0"/>
    </xf>
    <xf numFmtId="165" fontId="1" fillId="0" borderId="2" xfId="38" applyNumberFormat="1" applyFont="1" applyFill="1" applyBorder="1" applyAlignment="1" applyProtection="1">
      <alignment horizontal="center"/>
      <protection locked="0"/>
    </xf>
    <xf numFmtId="165" fontId="31" fillId="0" borderId="19" xfId="38" applyNumberFormat="1" applyFont="1" applyFill="1" applyBorder="1" applyAlignment="1" applyProtection="1">
      <alignment horizontal="center"/>
      <protection locked="0"/>
    </xf>
    <xf numFmtId="2" fontId="31" fillId="0" borderId="19" xfId="38" applyNumberFormat="1" applyFont="1" applyFill="1" applyBorder="1" applyAlignment="1" applyProtection="1">
      <alignment horizontal="center"/>
      <protection locked="0"/>
    </xf>
    <xf numFmtId="9" fontId="31" fillId="0" borderId="19" xfId="38" applyNumberFormat="1" applyFont="1" applyFill="1" applyBorder="1" applyAlignment="1" applyProtection="1">
      <alignment horizontal="center"/>
      <protection locked="0"/>
    </xf>
    <xf numFmtId="43" fontId="3" fillId="0" borderId="2" xfId="88" applyNumberFormat="1" applyBorder="1" applyAlignment="1" applyProtection="1">
      <alignment horizontal="center"/>
      <protection locked="0"/>
    </xf>
    <xf numFmtId="0" fontId="32" fillId="25" borderId="2" xfId="88" applyFont="1" applyFill="1" applyBorder="1" applyAlignment="1">
      <alignment horizontal="center" wrapText="1"/>
    </xf>
    <xf numFmtId="3" fontId="30" fillId="31" borderId="2" xfId="79" applyNumberFormat="1" applyFont="1" applyFill="1" applyBorder="1" applyAlignment="1" applyProtection="1">
      <alignment horizontal="center"/>
      <protection locked="0"/>
    </xf>
    <xf numFmtId="165" fontId="32" fillId="31" borderId="19" xfId="89" applyNumberFormat="1" applyFont="1" applyFill="1" applyBorder="1" applyAlignment="1" applyProtection="1">
      <alignment horizontal="center"/>
      <protection locked="0"/>
    </xf>
    <xf numFmtId="2" fontId="32" fillId="31" borderId="19" xfId="89" applyNumberFormat="1" applyFont="1" applyFill="1" applyBorder="1" applyAlignment="1" applyProtection="1">
      <alignment horizontal="center"/>
      <protection locked="0"/>
    </xf>
    <xf numFmtId="9" fontId="32" fillId="31" borderId="19" xfId="89" applyNumberFormat="1" applyFont="1" applyFill="1" applyBorder="1" applyAlignment="1" applyProtection="1">
      <alignment horizontal="center"/>
      <protection locked="0"/>
    </xf>
    <xf numFmtId="165" fontId="32" fillId="31" borderId="2" xfId="5" applyNumberFormat="1" applyFont="1" applyFill="1" applyBorder="1" applyAlignment="1" applyProtection="1">
      <alignment horizontal="center" wrapText="1"/>
      <protection locked="0"/>
    </xf>
    <xf numFmtId="165" fontId="32" fillId="0" borderId="2" xfId="5" applyNumberFormat="1" applyFont="1" applyBorder="1" applyAlignment="1" applyProtection="1">
      <alignment horizontal="center" wrapText="1"/>
      <protection locked="0"/>
    </xf>
    <xf numFmtId="3" fontId="1" fillId="25" borderId="2" xfId="79" applyNumberFormat="1" applyFill="1" applyBorder="1" applyAlignment="1" applyProtection="1">
      <alignment horizontal="center"/>
      <protection locked="0"/>
    </xf>
    <xf numFmtId="3" fontId="30" fillId="25" borderId="2" xfId="79" applyNumberFormat="1" applyFont="1" applyFill="1" applyBorder="1" applyAlignment="1" applyProtection="1">
      <alignment horizontal="center"/>
      <protection locked="0"/>
    </xf>
    <xf numFmtId="165" fontId="32" fillId="25" borderId="19" xfId="89" applyNumberFormat="1" applyFont="1" applyFill="1" applyBorder="1" applyAlignment="1" applyProtection="1">
      <alignment horizontal="center"/>
      <protection locked="0"/>
    </xf>
    <xf numFmtId="2" fontId="32" fillId="25" borderId="19" xfId="89" applyNumberFormat="1" applyFont="1" applyFill="1" applyBorder="1" applyAlignment="1" applyProtection="1">
      <alignment horizontal="center"/>
      <protection locked="0"/>
    </xf>
    <xf numFmtId="9" fontId="32" fillId="25" borderId="19" xfId="89" applyNumberFormat="1" applyFont="1" applyFill="1" applyBorder="1" applyAlignment="1" applyProtection="1">
      <alignment horizontal="center"/>
      <protection locked="0"/>
    </xf>
    <xf numFmtId="0" fontId="24" fillId="0" borderId="0" xfId="88" applyFont="1" applyAlignment="1" applyProtection="1">
      <protection locked="0"/>
    </xf>
    <xf numFmtId="0" fontId="25" fillId="0" borderId="0" xfId="88" applyFont="1" applyAlignment="1" applyProtection="1">
      <protection locked="0"/>
    </xf>
    <xf numFmtId="43" fontId="23" fillId="0" borderId="0" xfId="88" applyNumberFormat="1" applyFont="1" applyAlignment="1" applyProtection="1">
      <protection locked="0"/>
    </xf>
    <xf numFmtId="2" fontId="23" fillId="0" borderId="0" xfId="88" applyNumberFormat="1" applyFont="1" applyAlignment="1" applyProtection="1">
      <protection locked="0"/>
    </xf>
    <xf numFmtId="9" fontId="23" fillId="0" borderId="0" xfId="88" applyNumberFormat="1" applyFont="1" applyAlignment="1" applyProtection="1">
      <protection locked="0"/>
    </xf>
    <xf numFmtId="165" fontId="3" fillId="0" borderId="0" xfId="5" applyNumberFormat="1" applyAlignment="1" applyProtection="1">
      <protection locked="0"/>
    </xf>
    <xf numFmtId="165" fontId="3" fillId="0" borderId="0" xfId="38" applyNumberFormat="1" applyFont="1" applyBorder="1" applyAlignment="1" applyProtection="1">
      <protection locked="0"/>
    </xf>
    <xf numFmtId="2" fontId="3" fillId="0" borderId="0" xfId="38" applyNumberFormat="1" applyFont="1" applyBorder="1" applyAlignment="1" applyProtection="1">
      <protection locked="0"/>
    </xf>
    <xf numFmtId="9" fontId="3" fillId="0" borderId="0" xfId="38" applyNumberFormat="1" applyFont="1" applyBorder="1" applyAlignment="1" applyProtection="1">
      <protection locked="0"/>
    </xf>
    <xf numFmtId="9" fontId="3" fillId="0" borderId="0" xfId="91" applyFont="1" applyBorder="1" applyAlignment="1" applyProtection="1">
      <protection locked="0"/>
    </xf>
    <xf numFmtId="2" fontId="3" fillId="0" borderId="0" xfId="91" applyNumberFormat="1" applyFont="1" applyBorder="1" applyAlignment="1" applyProtection="1">
      <protection locked="0"/>
    </xf>
    <xf numFmtId="9" fontId="3" fillId="0" borderId="0" xfId="91" applyNumberFormat="1" applyFont="1" applyBorder="1" applyAlignment="1" applyProtection="1">
      <protection locked="0"/>
    </xf>
    <xf numFmtId="43" fontId="3" fillId="0" borderId="0" xfId="89" applyFont="1" applyAlignment="1" applyProtection="1">
      <protection locked="0"/>
    </xf>
    <xf numFmtId="2" fontId="3" fillId="0" borderId="0" xfId="89" applyNumberFormat="1" applyFont="1" applyAlignment="1" applyProtection="1">
      <protection locked="0"/>
    </xf>
    <xf numFmtId="9" fontId="3" fillId="0" borderId="0" xfId="89" applyNumberFormat="1" applyFont="1" applyAlignment="1" applyProtection="1">
      <protection locked="0"/>
    </xf>
    <xf numFmtId="43" fontId="3" fillId="0" borderId="0" xfId="88" applyNumberFormat="1" applyAlignment="1" applyProtection="1">
      <protection locked="0"/>
    </xf>
    <xf numFmtId="2" fontId="3" fillId="0" borderId="0" xfId="88" applyNumberFormat="1" applyAlignment="1" applyProtection="1">
      <protection locked="0"/>
    </xf>
    <xf numFmtId="9" fontId="3" fillId="0" borderId="0" xfId="88" applyNumberFormat="1" applyAlignment="1" applyProtection="1">
      <protection locked="0"/>
    </xf>
    <xf numFmtId="0" fontId="40" fillId="30" borderId="2" xfId="88" applyFont="1" applyFill="1" applyBorder="1" applyAlignment="1" applyProtection="1">
      <alignment horizontal="center" vertical="center" wrapText="1"/>
      <protection locked="0"/>
    </xf>
    <xf numFmtId="43" fontId="3" fillId="0" borderId="0" xfId="5" applyAlignment="1" applyProtection="1">
      <alignment horizontal="center"/>
      <protection locked="0"/>
    </xf>
    <xf numFmtId="43" fontId="40" fillId="30" borderId="2" xfId="5" applyFont="1" applyFill="1" applyBorder="1" applyAlignment="1" applyProtection="1">
      <alignment horizontal="center" vertical="center" wrapText="1"/>
      <protection locked="0"/>
    </xf>
    <xf numFmtId="43" fontId="3" fillId="0" borderId="2" xfId="5" applyBorder="1" applyAlignment="1" applyProtection="1">
      <alignment horizontal="center"/>
      <protection locked="0"/>
    </xf>
    <xf numFmtId="165" fontId="31" fillId="29" borderId="19" xfId="5" applyNumberFormat="1" applyFont="1" applyFill="1" applyBorder="1" applyAlignment="1" applyProtection="1">
      <alignment horizontal="center" vertical="center" wrapText="1"/>
      <protection locked="0"/>
    </xf>
    <xf numFmtId="2" fontId="31" fillId="29" borderId="19" xfId="89" applyNumberFormat="1" applyFont="1" applyFill="1" applyBorder="1" applyAlignment="1" applyProtection="1">
      <alignment horizontal="center" vertical="center"/>
      <protection locked="0"/>
    </xf>
    <xf numFmtId="165" fontId="3" fillId="29" borderId="2" xfId="5" applyNumberFormat="1" applyFill="1" applyBorder="1" applyProtection="1">
      <protection locked="0"/>
    </xf>
    <xf numFmtId="165" fontId="1" fillId="0" borderId="2" xfId="5" applyNumberFormat="1" applyFont="1" applyFill="1" applyBorder="1" applyAlignment="1" applyProtection="1">
      <alignment horizontal="center" wrapText="1"/>
      <protection locked="0"/>
    </xf>
    <xf numFmtId="165" fontId="1" fillId="0" borderId="19" xfId="89" applyNumberFormat="1" applyFont="1" applyFill="1" applyBorder="1" applyAlignment="1" applyProtection="1">
      <alignment horizontal="center"/>
      <protection locked="0"/>
    </xf>
    <xf numFmtId="2" fontId="1" fillId="0" borderId="19" xfId="89" applyNumberFormat="1" applyFont="1" applyFill="1" applyBorder="1" applyAlignment="1" applyProtection="1">
      <alignment horizontal="center"/>
      <protection locked="0"/>
    </xf>
    <xf numFmtId="9" fontId="1" fillId="0" borderId="19" xfId="89" applyNumberFormat="1" applyFont="1" applyFill="1" applyBorder="1" applyAlignment="1" applyProtection="1">
      <alignment horizontal="center"/>
      <protection locked="0"/>
    </xf>
    <xf numFmtId="43" fontId="40" fillId="31" borderId="2" xfId="5" applyFont="1" applyFill="1" applyBorder="1" applyAlignment="1" applyProtection="1">
      <alignment horizontal="center"/>
      <protection locked="0"/>
    </xf>
    <xf numFmtId="43" fontId="40" fillId="31" borderId="2" xfId="88" applyNumberFormat="1" applyFont="1" applyFill="1" applyBorder="1" applyAlignment="1" applyProtection="1">
      <alignment horizontal="center"/>
      <protection locked="0"/>
    </xf>
    <xf numFmtId="0" fontId="40" fillId="31" borderId="2" xfId="88" applyFont="1" applyFill="1" applyBorder="1" applyAlignment="1" applyProtection="1">
      <alignment horizontal="center"/>
      <protection locked="0"/>
    </xf>
    <xf numFmtId="43" fontId="3" fillId="29" borderId="2" xfId="5" applyFill="1" applyBorder="1" applyAlignment="1" applyProtection="1">
      <alignment horizontal="center"/>
      <protection locked="0"/>
    </xf>
    <xf numFmtId="43" fontId="3" fillId="29" borderId="2" xfId="88" applyNumberFormat="1" applyFill="1" applyBorder="1" applyAlignment="1" applyProtection="1">
      <alignment horizontal="center"/>
      <protection locked="0"/>
    </xf>
    <xf numFmtId="0" fontId="0" fillId="0" borderId="0" xfId="88" applyFont="1" applyProtection="1">
      <protection locked="0"/>
    </xf>
    <xf numFmtId="0" fontId="1" fillId="29" borderId="2" xfId="88" applyFont="1" applyFill="1" applyBorder="1" applyAlignment="1">
      <alignment horizontal="justify" vertical="justify" wrapText="1"/>
    </xf>
    <xf numFmtId="3" fontId="1" fillId="29" borderId="2" xfId="79" applyNumberFormat="1" applyFill="1" applyBorder="1" applyAlignment="1" applyProtection="1">
      <alignment horizontal="center" vertical="center"/>
      <protection locked="0"/>
    </xf>
    <xf numFmtId="165" fontId="31" fillId="29" borderId="19" xfId="89" applyNumberFormat="1" applyFont="1" applyFill="1" applyBorder="1" applyAlignment="1" applyProtection="1">
      <alignment horizontal="center" vertical="center"/>
      <protection locked="0"/>
    </xf>
    <xf numFmtId="9" fontId="31" fillId="29" borderId="19" xfId="89" applyNumberFormat="1" applyFont="1" applyFill="1" applyBorder="1" applyAlignment="1" applyProtection="1">
      <alignment horizontal="center" vertical="center"/>
      <protection locked="0"/>
    </xf>
    <xf numFmtId="165" fontId="31" fillId="29" borderId="2" xfId="5" applyNumberFormat="1" applyFont="1" applyFill="1" applyBorder="1" applyAlignment="1" applyProtection="1">
      <alignment horizontal="center" vertical="center" wrapText="1"/>
      <protection locked="0"/>
    </xf>
    <xf numFmtId="0" fontId="31" fillId="29" borderId="20" xfId="88" applyFont="1" applyFill="1" applyBorder="1" applyAlignment="1">
      <alignment horizontal="justify" vertical="justify" wrapText="1"/>
    </xf>
    <xf numFmtId="165" fontId="3" fillId="29" borderId="2" xfId="5" applyNumberFormat="1" applyFill="1" applyBorder="1" applyAlignment="1" applyProtection="1">
      <alignment horizontal="center" vertical="center"/>
      <protection locked="0"/>
    </xf>
    <xf numFmtId="0" fontId="30" fillId="0" borderId="2" xfId="79" applyFont="1" applyFill="1" applyBorder="1" applyAlignment="1">
      <alignment horizontal="center" vertical="center"/>
    </xf>
    <xf numFmtId="3" fontId="30" fillId="0" borderId="2" xfId="79" applyNumberFormat="1" applyFont="1" applyFill="1" applyBorder="1" applyAlignment="1">
      <alignment horizontal="center" vertical="center"/>
    </xf>
    <xf numFmtId="0" fontId="30" fillId="0" borderId="2" xfId="79" applyFont="1" applyFill="1" applyBorder="1" applyAlignment="1" applyProtection="1">
      <alignment horizontal="center" vertical="center" wrapText="1"/>
      <protection locked="0"/>
    </xf>
    <xf numFmtId="0" fontId="30" fillId="0" borderId="19" xfId="79" applyFont="1" applyFill="1" applyBorder="1" applyAlignment="1" applyProtection="1">
      <alignment horizontal="center" vertical="center" wrapText="1"/>
      <protection locked="0"/>
    </xf>
    <xf numFmtId="2" fontId="30" fillId="0" borderId="22" xfId="79" applyNumberFormat="1" applyFont="1" applyFill="1" applyBorder="1" applyAlignment="1" applyProtection="1">
      <alignment horizontal="center" vertical="center" wrapText="1"/>
      <protection locked="0"/>
    </xf>
    <xf numFmtId="9" fontId="30" fillId="0" borderId="23" xfId="79" applyNumberFormat="1" applyFont="1" applyFill="1" applyBorder="1" applyAlignment="1" applyProtection="1">
      <alignment horizontal="center" vertical="center" wrapText="1"/>
      <protection locked="0"/>
    </xf>
    <xf numFmtId="165" fontId="30" fillId="0" borderId="24" xfId="5" applyNumberFormat="1" applyFont="1" applyFill="1" applyBorder="1" applyAlignment="1" applyProtection="1">
      <alignment horizontal="center" vertical="center" wrapText="1"/>
      <protection locked="0"/>
    </xf>
    <xf numFmtId="165" fontId="40" fillId="0" borderId="2" xfId="5" applyNumberFormat="1" applyFont="1" applyFill="1" applyBorder="1" applyAlignment="1" applyProtection="1">
      <alignment horizontal="center" vertical="center" wrapText="1"/>
      <protection locked="0"/>
    </xf>
    <xf numFmtId="165" fontId="3" fillId="0" borderId="2" xfId="5" applyNumberFormat="1" applyFill="1" applyBorder="1" applyProtection="1">
      <protection locked="0"/>
    </xf>
    <xf numFmtId="165" fontId="40" fillId="0" borderId="2" xfId="5" applyNumberFormat="1" applyFont="1" applyFill="1" applyBorder="1" applyProtection="1">
      <protection locked="0"/>
    </xf>
    <xf numFmtId="0" fontId="3" fillId="0" borderId="0" xfId="88" applyFill="1" applyProtection="1">
      <protection locked="0"/>
    </xf>
    <xf numFmtId="0" fontId="0" fillId="0" borderId="0" xfId="88" applyFont="1" applyFill="1" applyAlignment="1" applyProtection="1">
      <alignment horizontal="justify" vertical="justify"/>
      <protection locked="0"/>
    </xf>
    <xf numFmtId="0" fontId="3" fillId="32" borderId="0" xfId="88" applyFill="1" applyProtection="1">
      <protection locked="0"/>
    </xf>
    <xf numFmtId="0" fontId="31" fillId="32" borderId="20" xfId="88" applyFont="1" applyFill="1" applyBorder="1" applyAlignment="1">
      <alignment horizontal="justify" vertical="justify" wrapText="1"/>
    </xf>
    <xf numFmtId="0" fontId="31" fillId="32" borderId="2" xfId="88" applyFont="1" applyFill="1" applyBorder="1" applyAlignment="1">
      <alignment horizontal="center" vertical="center" wrapText="1"/>
    </xf>
    <xf numFmtId="165" fontId="31" fillId="32" borderId="19" xfId="89" applyNumberFormat="1" applyFont="1" applyFill="1" applyBorder="1" applyAlignment="1" applyProtection="1">
      <alignment horizontal="center" vertical="center"/>
      <protection locked="0"/>
    </xf>
    <xf numFmtId="2" fontId="1" fillId="32" borderId="19" xfId="89" applyNumberFormat="1" applyFont="1" applyFill="1" applyBorder="1" applyAlignment="1" applyProtection="1">
      <alignment horizontal="center" vertical="center"/>
      <protection locked="0"/>
    </xf>
    <xf numFmtId="9" fontId="1" fillId="32" borderId="19" xfId="89" applyNumberFormat="1" applyFont="1" applyFill="1" applyBorder="1" applyAlignment="1" applyProtection="1">
      <alignment horizontal="center" vertical="center"/>
      <protection locked="0"/>
    </xf>
    <xf numFmtId="165" fontId="31" fillId="32" borderId="2" xfId="5" applyNumberFormat="1" applyFont="1" applyFill="1" applyBorder="1" applyAlignment="1" applyProtection="1">
      <alignment horizontal="center" vertical="center" wrapText="1"/>
      <protection locked="0"/>
    </xf>
    <xf numFmtId="165" fontId="31" fillId="32" borderId="19" xfId="5" applyNumberFormat="1" applyFont="1" applyFill="1" applyBorder="1" applyAlignment="1" applyProtection="1">
      <alignment horizontal="center" vertical="center" wrapText="1"/>
      <protection locked="0"/>
    </xf>
    <xf numFmtId="165" fontId="3" fillId="32" borderId="2" xfId="5" applyNumberFormat="1" applyFill="1" applyBorder="1" applyProtection="1">
      <protection locked="0"/>
    </xf>
    <xf numFmtId="2" fontId="31" fillId="32" borderId="19" xfId="89" applyNumberFormat="1" applyFont="1" applyFill="1" applyBorder="1" applyAlignment="1" applyProtection="1">
      <alignment horizontal="center" vertical="center"/>
      <protection locked="0"/>
    </xf>
    <xf numFmtId="9" fontId="31" fillId="32" borderId="19" xfId="89" applyNumberFormat="1" applyFont="1" applyFill="1" applyBorder="1" applyAlignment="1" applyProtection="1">
      <alignment horizontal="center" vertical="center"/>
      <protection locked="0"/>
    </xf>
    <xf numFmtId="165" fontId="3" fillId="32" borderId="2" xfId="5" applyNumberFormat="1" applyFill="1" applyBorder="1" applyAlignment="1" applyProtection="1">
      <alignment vertical="center"/>
      <protection locked="0"/>
    </xf>
    <xf numFmtId="165" fontId="3" fillId="32" borderId="2" xfId="5" applyNumberFormat="1" applyFill="1" applyBorder="1" applyAlignment="1" applyProtection="1">
      <alignment horizontal="center" vertical="center"/>
      <protection locked="0"/>
    </xf>
    <xf numFmtId="0" fontId="1" fillId="32" borderId="2" xfId="88" applyFont="1" applyFill="1" applyBorder="1" applyAlignment="1">
      <alignment horizontal="justify" vertical="justify" wrapText="1"/>
    </xf>
    <xf numFmtId="0" fontId="3" fillId="33" borderId="0" xfId="88" applyFill="1" applyProtection="1">
      <protection locked="0"/>
    </xf>
    <xf numFmtId="0" fontId="31" fillId="33" borderId="20" xfId="88" applyFont="1" applyFill="1" applyBorder="1" applyAlignment="1">
      <alignment horizontal="justify" vertical="justify" wrapText="1"/>
    </xf>
    <xf numFmtId="0" fontId="31" fillId="33" borderId="2" xfId="88" applyFont="1" applyFill="1" applyBorder="1" applyAlignment="1">
      <alignment horizontal="center" vertical="center" wrapText="1"/>
    </xf>
    <xf numFmtId="165" fontId="31" fillId="33" borderId="19" xfId="89" applyNumberFormat="1" applyFont="1" applyFill="1" applyBorder="1" applyAlignment="1" applyProtection="1">
      <alignment horizontal="center" vertical="center"/>
      <protection locked="0"/>
    </xf>
    <xf numFmtId="2" fontId="31" fillId="33" borderId="19" xfId="89" applyNumberFormat="1" applyFont="1" applyFill="1" applyBorder="1" applyAlignment="1" applyProtection="1">
      <alignment horizontal="center" vertical="center"/>
      <protection locked="0"/>
    </xf>
    <xf numFmtId="9" fontId="31" fillId="33" borderId="19" xfId="89" applyNumberFormat="1" applyFont="1" applyFill="1" applyBorder="1" applyAlignment="1" applyProtection="1">
      <alignment horizontal="center" vertical="center"/>
      <protection locked="0"/>
    </xf>
    <xf numFmtId="165" fontId="31" fillId="33" borderId="2" xfId="5" applyNumberFormat="1" applyFont="1" applyFill="1" applyBorder="1" applyAlignment="1" applyProtection="1">
      <alignment horizontal="center" vertical="center" wrapText="1"/>
      <protection locked="0"/>
    </xf>
    <xf numFmtId="165" fontId="31" fillId="33" borderId="19" xfId="5" applyNumberFormat="1" applyFont="1" applyFill="1" applyBorder="1" applyAlignment="1" applyProtection="1">
      <alignment horizontal="center" vertical="center" wrapText="1"/>
      <protection locked="0"/>
    </xf>
    <xf numFmtId="165" fontId="3" fillId="33" borderId="2" xfId="5" applyNumberFormat="1" applyFill="1" applyBorder="1" applyAlignment="1" applyProtection="1">
      <alignment vertical="center"/>
      <protection locked="0"/>
    </xf>
    <xf numFmtId="43" fontId="3" fillId="0" borderId="2" xfId="5" applyFill="1" applyBorder="1" applyAlignment="1" applyProtection="1">
      <alignment horizontal="center"/>
      <protection locked="0"/>
    </xf>
    <xf numFmtId="0" fontId="3" fillId="0" borderId="2" xfId="88" applyFill="1" applyBorder="1" applyAlignment="1" applyProtection="1">
      <alignment horizontal="center"/>
      <protection locked="0"/>
    </xf>
    <xf numFmtId="43" fontId="3" fillId="0" borderId="2" xfId="88" applyNumberFormat="1" applyFill="1" applyBorder="1" applyAlignment="1" applyProtection="1">
      <alignment horizontal="center"/>
      <protection locked="0"/>
    </xf>
    <xf numFmtId="0" fontId="1" fillId="29" borderId="2" xfId="88" applyFont="1" applyFill="1" applyBorder="1" applyAlignment="1">
      <alignment horizontal="justify" vertical="top" wrapText="1"/>
    </xf>
    <xf numFmtId="0" fontId="31" fillId="29" borderId="2" xfId="88" applyFont="1" applyFill="1" applyBorder="1" applyAlignment="1">
      <alignment horizontal="center" wrapText="1"/>
    </xf>
    <xf numFmtId="165" fontId="1" fillId="29" borderId="2" xfId="38" applyNumberFormat="1" applyFont="1" applyFill="1" applyBorder="1" applyAlignment="1" applyProtection="1">
      <alignment horizontal="center"/>
      <protection locked="0"/>
    </xf>
    <xf numFmtId="165" fontId="1" fillId="29" borderId="19" xfId="38" applyNumberFormat="1" applyFont="1" applyFill="1" applyBorder="1" applyAlignment="1" applyProtection="1">
      <alignment horizontal="center"/>
      <protection locked="0"/>
    </xf>
    <xf numFmtId="2" fontId="1" fillId="29" borderId="19" xfId="38" applyNumberFormat="1" applyFont="1" applyFill="1" applyBorder="1" applyAlignment="1" applyProtection="1">
      <alignment horizontal="center"/>
      <protection locked="0"/>
    </xf>
    <xf numFmtId="9" fontId="1" fillId="29" borderId="19" xfId="38" applyNumberFormat="1" applyFont="1" applyFill="1" applyBorder="1" applyAlignment="1" applyProtection="1">
      <alignment horizontal="center"/>
      <protection locked="0"/>
    </xf>
    <xf numFmtId="165" fontId="1" fillId="29" borderId="2" xfId="5" applyNumberFormat="1" applyFont="1" applyFill="1" applyBorder="1" applyAlignment="1" applyProtection="1">
      <alignment horizontal="center" wrapText="1"/>
      <protection locked="0"/>
    </xf>
    <xf numFmtId="165" fontId="31" fillId="29" borderId="19" xfId="38" applyNumberFormat="1" applyFont="1" applyFill="1" applyBorder="1" applyAlignment="1" applyProtection="1">
      <alignment horizontal="center"/>
      <protection locked="0"/>
    </xf>
    <xf numFmtId="2" fontId="31" fillId="29" borderId="19" xfId="38" applyNumberFormat="1" applyFont="1" applyFill="1" applyBorder="1" applyAlignment="1" applyProtection="1">
      <alignment horizontal="center"/>
      <protection locked="0"/>
    </xf>
    <xf numFmtId="9" fontId="31" fillId="29" borderId="19" xfId="38" applyNumberFormat="1" applyFont="1" applyFill="1" applyBorder="1" applyAlignment="1" applyProtection="1">
      <alignment horizontal="center"/>
      <protection locked="0"/>
    </xf>
    <xf numFmtId="165" fontId="31" fillId="29" borderId="2" xfId="5" applyNumberFormat="1" applyFont="1" applyFill="1" applyBorder="1" applyAlignment="1" applyProtection="1">
      <alignment horizontal="center" wrapText="1"/>
      <protection locked="0"/>
    </xf>
    <xf numFmtId="0" fontId="31" fillId="29" borderId="20" xfId="88" applyFont="1" applyFill="1" applyBorder="1" applyAlignment="1">
      <alignment vertical="center" wrapText="1"/>
    </xf>
    <xf numFmtId="0" fontId="31" fillId="29" borderId="20" xfId="88" applyFont="1" applyFill="1" applyBorder="1" applyAlignment="1">
      <alignment vertical="top" wrapText="1"/>
    </xf>
    <xf numFmtId="43" fontId="31" fillId="29" borderId="2" xfId="5" applyNumberFormat="1" applyFont="1" applyFill="1" applyBorder="1" applyAlignment="1" applyProtection="1">
      <alignment horizontal="center" wrapText="1"/>
      <protection locked="0"/>
    </xf>
    <xf numFmtId="0" fontId="31" fillId="32" borderId="20" xfId="88" applyFont="1" applyFill="1" applyBorder="1" applyAlignment="1">
      <alignment vertical="center" wrapText="1"/>
    </xf>
    <xf numFmtId="0" fontId="31" fillId="32" borderId="2" xfId="88" applyFont="1" applyFill="1" applyBorder="1" applyAlignment="1">
      <alignment horizontal="center" wrapText="1"/>
    </xf>
    <xf numFmtId="165" fontId="1" fillId="32" borderId="2" xfId="38" applyNumberFormat="1" applyFont="1" applyFill="1" applyBorder="1" applyAlignment="1" applyProtection="1">
      <alignment horizontal="center"/>
      <protection locked="0"/>
    </xf>
    <xf numFmtId="165" fontId="31" fillId="32" borderId="19" xfId="38" applyNumberFormat="1" applyFont="1" applyFill="1" applyBorder="1" applyAlignment="1" applyProtection="1">
      <alignment horizontal="center"/>
      <protection locked="0"/>
    </xf>
    <xf numFmtId="2" fontId="31" fillId="32" borderId="19" xfId="38" applyNumberFormat="1" applyFont="1" applyFill="1" applyBorder="1" applyAlignment="1" applyProtection="1">
      <alignment horizontal="center"/>
      <protection locked="0"/>
    </xf>
    <xf numFmtId="9" fontId="31" fillId="32" borderId="19" xfId="38" applyNumberFormat="1" applyFont="1" applyFill="1" applyBorder="1" applyAlignment="1" applyProtection="1">
      <alignment horizontal="center"/>
      <protection locked="0"/>
    </xf>
    <xf numFmtId="165" fontId="31" fillId="32" borderId="2" xfId="5" applyNumberFormat="1" applyFont="1" applyFill="1" applyBorder="1" applyAlignment="1" applyProtection="1">
      <alignment horizontal="center" wrapText="1"/>
      <protection locked="0"/>
    </xf>
    <xf numFmtId="43" fontId="3" fillId="32" borderId="2" xfId="5" applyFill="1" applyBorder="1" applyAlignment="1" applyProtection="1">
      <alignment horizontal="center"/>
      <protection locked="0"/>
    </xf>
    <xf numFmtId="43" fontId="3" fillId="32" borderId="2" xfId="88" applyNumberFormat="1" applyFill="1" applyBorder="1" applyAlignment="1" applyProtection="1">
      <alignment horizontal="center"/>
      <protection locked="0"/>
    </xf>
    <xf numFmtId="0" fontId="1" fillId="29" borderId="2" xfId="88" applyFont="1" applyFill="1" applyBorder="1" applyAlignment="1">
      <alignment horizontal="justify" vertical="center" wrapText="1"/>
    </xf>
    <xf numFmtId="165" fontId="1" fillId="29" borderId="2" xfId="38" applyNumberFormat="1" applyFont="1" applyFill="1" applyBorder="1" applyAlignment="1" applyProtection="1">
      <alignment horizontal="center" vertical="center"/>
      <protection locked="0"/>
    </xf>
    <xf numFmtId="0" fontId="1" fillId="32" borderId="2" xfId="88" applyFont="1" applyFill="1" applyBorder="1" applyAlignment="1">
      <alignment horizontal="justify" vertical="center" wrapText="1"/>
    </xf>
    <xf numFmtId="165" fontId="1" fillId="32" borderId="2" xfId="38" applyNumberFormat="1" applyFont="1" applyFill="1" applyBorder="1" applyAlignment="1" applyProtection="1">
      <alignment horizontal="center" vertical="center"/>
      <protection locked="0"/>
    </xf>
    <xf numFmtId="0" fontId="30" fillId="30" borderId="2" xfId="79" applyFont="1" applyFill="1" applyBorder="1" applyAlignment="1">
      <alignment horizontal="center" vertical="center"/>
    </xf>
    <xf numFmtId="165" fontId="3" fillId="29" borderId="2" xfId="5" applyNumberFormat="1" applyFill="1" applyBorder="1" applyAlignment="1" applyProtection="1">
      <alignment vertical="center"/>
      <protection locked="0"/>
    </xf>
    <xf numFmtId="2" fontId="31" fillId="0" borderId="13" xfId="88" applyNumberFormat="1" applyFont="1" applyFill="1" applyBorder="1" applyAlignment="1" applyProtection="1">
      <alignment horizontal="center"/>
      <protection locked="0"/>
    </xf>
    <xf numFmtId="9" fontId="31" fillId="0" borderId="13" xfId="88" applyNumberFormat="1" applyFont="1" applyFill="1" applyBorder="1" applyAlignment="1" applyProtection="1">
      <alignment horizontal="center"/>
      <protection locked="0"/>
    </xf>
    <xf numFmtId="165" fontId="31" fillId="0" borderId="12" xfId="5" applyNumberFormat="1" applyFont="1" applyFill="1" applyBorder="1" applyProtection="1">
      <protection locked="0"/>
    </xf>
    <xf numFmtId="165" fontId="31" fillId="0" borderId="13" xfId="5" applyNumberFormat="1" applyFont="1" applyFill="1" applyBorder="1" applyProtection="1">
      <protection locked="0"/>
    </xf>
    <xf numFmtId="2" fontId="31" fillId="0" borderId="19" xfId="89" applyNumberFormat="1" applyFont="1" applyFill="1" applyBorder="1" applyAlignment="1" applyProtection="1">
      <alignment horizontal="center" vertical="center"/>
      <protection locked="0"/>
    </xf>
    <xf numFmtId="9" fontId="31" fillId="0" borderId="19" xfId="89" applyNumberFormat="1" applyFont="1" applyFill="1" applyBorder="1" applyAlignment="1" applyProtection="1">
      <alignment horizontal="center" vertical="center"/>
      <protection locked="0"/>
    </xf>
    <xf numFmtId="165" fontId="31" fillId="0" borderId="2" xfId="5" applyNumberFormat="1" applyFont="1" applyFill="1" applyBorder="1" applyAlignment="1" applyProtection="1">
      <alignment horizontal="center" vertical="center" wrapText="1"/>
      <protection locked="0"/>
    </xf>
    <xf numFmtId="165" fontId="31" fillId="0" borderId="19" xfId="5" applyNumberFormat="1" applyFont="1" applyFill="1" applyBorder="1" applyAlignment="1" applyProtection="1">
      <alignment horizontal="center" vertical="center" wrapText="1"/>
      <protection locked="0"/>
    </xf>
    <xf numFmtId="2" fontId="32" fillId="0" borderId="19" xfId="89" applyNumberFormat="1" applyFont="1" applyFill="1" applyBorder="1" applyAlignment="1" applyProtection="1">
      <alignment horizontal="center" vertical="center"/>
      <protection locked="0"/>
    </xf>
    <xf numFmtId="9" fontId="32" fillId="0" borderId="19" xfId="89" applyNumberFormat="1" applyFont="1" applyFill="1" applyBorder="1" applyAlignment="1" applyProtection="1">
      <alignment horizontal="center" vertical="center"/>
      <protection locked="0"/>
    </xf>
    <xf numFmtId="165" fontId="32" fillId="0" borderId="19" xfId="5" applyNumberFormat="1" applyFont="1" applyFill="1" applyBorder="1" applyAlignment="1" applyProtection="1">
      <alignment horizontal="center" vertical="center"/>
      <protection locked="0"/>
    </xf>
    <xf numFmtId="165" fontId="32" fillId="0" borderId="2" xfId="5" applyNumberFormat="1" applyFont="1" applyFill="1" applyBorder="1" applyAlignment="1" applyProtection="1">
      <alignment horizontal="center" vertical="center" wrapText="1"/>
      <protection locked="0"/>
    </xf>
    <xf numFmtId="165" fontId="32" fillId="0" borderId="19" xfId="5" applyNumberFormat="1" applyFont="1" applyFill="1" applyBorder="1" applyAlignment="1" applyProtection="1">
      <alignment horizontal="center" vertical="center" wrapText="1"/>
      <protection locked="0"/>
    </xf>
    <xf numFmtId="165" fontId="31" fillId="0" borderId="2" xfId="5" applyNumberFormat="1" applyFont="1" applyFill="1" applyBorder="1" applyAlignment="1" applyProtection="1">
      <alignment horizontal="center" wrapText="1"/>
      <protection locked="0"/>
    </xf>
    <xf numFmtId="165" fontId="31" fillId="0" borderId="19" xfId="5" applyNumberFormat="1" applyFont="1" applyFill="1" applyBorder="1" applyAlignment="1" applyProtection="1">
      <alignment horizontal="center" wrapText="1"/>
      <protection locked="0"/>
    </xf>
    <xf numFmtId="0" fontId="31" fillId="0" borderId="2" xfId="88" applyFont="1" applyFill="1" applyBorder="1" applyAlignment="1">
      <alignment horizontal="center" vertical="center" wrapText="1"/>
    </xf>
    <xf numFmtId="0" fontId="40" fillId="0" borderId="27" xfId="88" applyFont="1" applyFill="1" applyBorder="1" applyAlignment="1" applyProtection="1">
      <alignment horizontal="center" vertical="center" wrapText="1"/>
      <protection locked="0"/>
    </xf>
    <xf numFmtId="0" fontId="32" fillId="0" borderId="28" xfId="88" applyFont="1" applyBorder="1" applyAlignment="1" applyProtection="1">
      <alignment horizontal="center" vertical="center"/>
      <protection locked="0"/>
    </xf>
    <xf numFmtId="0" fontId="3" fillId="0" borderId="27" xfId="88" applyFill="1" applyBorder="1" applyProtection="1">
      <protection locked="0"/>
    </xf>
    <xf numFmtId="1" fontId="30" fillId="25" borderId="26" xfId="79" applyNumberFormat="1" applyFont="1" applyFill="1" applyBorder="1" applyAlignment="1" applyProtection="1">
      <alignment horizontal="center" vertical="center"/>
      <protection locked="0"/>
    </xf>
    <xf numFmtId="1" fontId="1" fillId="25" borderId="26" xfId="79" applyNumberFormat="1" applyFill="1" applyBorder="1" applyAlignment="1" applyProtection="1">
      <alignment horizontal="center" vertical="top"/>
      <protection locked="0"/>
    </xf>
    <xf numFmtId="164" fontId="1" fillId="29" borderId="26" xfId="79" applyNumberFormat="1" applyFill="1" applyBorder="1" applyAlignment="1" applyProtection="1">
      <alignment horizontal="center" vertical="center"/>
      <protection locked="0"/>
    </xf>
    <xf numFmtId="165" fontId="3" fillId="29" borderId="27" xfId="88" applyNumberFormat="1" applyFill="1" applyBorder="1" applyProtection="1">
      <protection locked="0"/>
    </xf>
    <xf numFmtId="164" fontId="1" fillId="25" borderId="26" xfId="79" applyNumberFormat="1" applyFill="1" applyBorder="1" applyAlignment="1" applyProtection="1">
      <alignment horizontal="center" vertical="center"/>
      <protection locked="0"/>
    </xf>
    <xf numFmtId="164" fontId="1" fillId="0" borderId="26" xfId="79" applyNumberFormat="1" applyBorder="1" applyAlignment="1" applyProtection="1">
      <alignment horizontal="center" vertical="center"/>
      <protection locked="0"/>
    </xf>
    <xf numFmtId="165" fontId="40" fillId="0" borderId="27" xfId="5" applyNumberFormat="1" applyFont="1" applyFill="1" applyBorder="1" applyProtection="1">
      <protection locked="0"/>
    </xf>
    <xf numFmtId="1" fontId="30" fillId="0" borderId="26" xfId="79" applyNumberFormat="1" applyFont="1" applyBorder="1" applyAlignment="1" applyProtection="1">
      <alignment horizontal="center" vertical="center"/>
      <protection locked="0"/>
    </xf>
    <xf numFmtId="1" fontId="1" fillId="0" borderId="26" xfId="79" applyNumberFormat="1" applyBorder="1" applyAlignment="1" applyProtection="1">
      <alignment horizontal="center" vertical="top"/>
      <protection locked="0"/>
    </xf>
    <xf numFmtId="165" fontId="3" fillId="29" borderId="27" xfId="88" applyNumberFormat="1" applyFill="1" applyBorder="1" applyAlignment="1" applyProtection="1">
      <alignment vertical="center"/>
      <protection locked="0"/>
    </xf>
    <xf numFmtId="165" fontId="40" fillId="0" borderId="27" xfId="88" applyNumberFormat="1" applyFont="1" applyFill="1" applyBorder="1" applyProtection="1">
      <protection locked="0"/>
    </xf>
    <xf numFmtId="164" fontId="1" fillId="32" borderId="26" xfId="79" applyNumberFormat="1" applyFill="1" applyBorder="1" applyAlignment="1" applyProtection="1">
      <alignment horizontal="center" vertical="center"/>
      <protection locked="0"/>
    </xf>
    <xf numFmtId="165" fontId="3" fillId="32" borderId="27" xfId="88" applyNumberFormat="1" applyFill="1" applyBorder="1" applyProtection="1">
      <protection locked="0"/>
    </xf>
    <xf numFmtId="0" fontId="40" fillId="0" borderId="27" xfId="88" applyFont="1" applyFill="1" applyBorder="1" applyProtection="1">
      <protection locked="0"/>
    </xf>
    <xf numFmtId="2" fontId="1" fillId="29" borderId="26" xfId="79" applyNumberFormat="1" applyFill="1" applyBorder="1" applyAlignment="1" applyProtection="1">
      <alignment horizontal="center" vertical="center"/>
      <protection locked="0"/>
    </xf>
    <xf numFmtId="165" fontId="3" fillId="0" borderId="27" xfId="88" applyNumberFormat="1" applyFill="1" applyBorder="1" applyProtection="1">
      <protection locked="0"/>
    </xf>
    <xf numFmtId="1" fontId="1" fillId="32" borderId="26" xfId="79" applyNumberFormat="1" applyFill="1" applyBorder="1" applyAlignment="1" applyProtection="1">
      <alignment horizontal="center" vertical="top"/>
      <protection locked="0"/>
    </xf>
    <xf numFmtId="165" fontId="3" fillId="32" borderId="27" xfId="88" applyNumberFormat="1" applyFill="1" applyBorder="1" applyAlignment="1" applyProtection="1">
      <alignment vertical="center"/>
      <protection locked="0"/>
    </xf>
    <xf numFmtId="1" fontId="1" fillId="33" borderId="26" xfId="79" applyNumberFormat="1" applyFill="1" applyBorder="1" applyAlignment="1" applyProtection="1">
      <alignment horizontal="center" vertical="top"/>
      <protection locked="0"/>
    </xf>
    <xf numFmtId="165" fontId="3" fillId="33" borderId="27" xfId="88" applyNumberFormat="1" applyFill="1" applyBorder="1" applyAlignment="1" applyProtection="1">
      <alignment vertical="center"/>
      <protection locked="0"/>
    </xf>
    <xf numFmtId="165" fontId="3" fillId="32" borderId="27" xfId="88" applyNumberFormat="1" applyFill="1" applyBorder="1" applyAlignment="1" applyProtection="1">
      <alignment horizontal="center" vertical="center"/>
      <protection locked="0"/>
    </xf>
    <xf numFmtId="1" fontId="1" fillId="29" borderId="26" xfId="79" applyNumberFormat="1" applyFill="1" applyBorder="1" applyAlignment="1" applyProtection="1">
      <alignment horizontal="center" vertical="top"/>
      <protection locked="0"/>
    </xf>
    <xf numFmtId="165" fontId="3" fillId="29" borderId="27" xfId="88" applyNumberFormat="1" applyFill="1" applyBorder="1" applyAlignment="1" applyProtection="1">
      <alignment horizontal="center" vertical="center"/>
      <protection locked="0"/>
    </xf>
    <xf numFmtId="164" fontId="1" fillId="28" borderId="22" xfId="6" applyNumberFormat="1" applyFill="1" applyBorder="1" applyAlignment="1" applyProtection="1">
      <alignment horizontal="center" vertical="center"/>
      <protection locked="0"/>
    </xf>
    <xf numFmtId="165" fontId="43" fillId="28" borderId="23" xfId="5" applyNumberFormat="1" applyFont="1" applyFill="1" applyBorder="1" applyAlignment="1" applyProtection="1">
      <alignment vertical="center"/>
      <protection locked="0"/>
    </xf>
    <xf numFmtId="2" fontId="30" fillId="28" borderId="29" xfId="88" applyNumberFormat="1" applyFont="1" applyFill="1" applyBorder="1" applyAlignment="1" applyProtection="1">
      <alignment horizontal="center" vertical="center"/>
      <protection locked="0"/>
    </xf>
    <xf numFmtId="9" fontId="30" fillId="28" borderId="29" xfId="88" applyNumberFormat="1" applyFont="1" applyFill="1" applyBorder="1" applyAlignment="1" applyProtection="1">
      <alignment horizontal="center" vertical="center"/>
      <protection locked="0"/>
    </xf>
    <xf numFmtId="165" fontId="43" fillId="28" borderId="29" xfId="5" applyNumberFormat="1" applyFont="1" applyFill="1" applyBorder="1" applyAlignment="1" applyProtection="1">
      <alignment vertical="center"/>
      <protection locked="0"/>
    </xf>
    <xf numFmtId="165" fontId="43" fillId="28" borderId="24" xfId="5" applyNumberFormat="1" applyFont="1" applyFill="1" applyBorder="1" applyAlignment="1" applyProtection="1">
      <alignment vertical="center"/>
      <protection locked="0"/>
    </xf>
    <xf numFmtId="164" fontId="1" fillId="29" borderId="22" xfId="79" applyNumberFormat="1" applyFill="1" applyBorder="1" applyAlignment="1" applyProtection="1">
      <alignment horizontal="center" vertical="center"/>
      <protection locked="0"/>
    </xf>
    <xf numFmtId="0" fontId="1" fillId="29" borderId="23" xfId="88" applyFont="1" applyFill="1" applyBorder="1" applyAlignment="1">
      <alignment horizontal="justify" vertical="justify" wrapText="1"/>
    </xf>
    <xf numFmtId="0" fontId="31" fillId="29" borderId="23" xfId="88" applyFont="1" applyFill="1" applyBorder="1" applyAlignment="1">
      <alignment horizontal="center" vertical="center" wrapText="1"/>
    </xf>
    <xf numFmtId="165" fontId="31" fillId="29" borderId="29" xfId="89" applyNumberFormat="1" applyFont="1" applyFill="1" applyBorder="1" applyAlignment="1" applyProtection="1">
      <alignment horizontal="center" vertical="center"/>
      <protection locked="0"/>
    </xf>
    <xf numFmtId="2" fontId="31" fillId="29" borderId="29" xfId="89" applyNumberFormat="1" applyFont="1" applyFill="1" applyBorder="1" applyAlignment="1" applyProtection="1">
      <alignment horizontal="center" vertical="center"/>
      <protection locked="0"/>
    </xf>
    <xf numFmtId="9" fontId="31" fillId="29" borderId="29" xfId="89" applyNumberFormat="1" applyFont="1" applyFill="1" applyBorder="1" applyAlignment="1" applyProtection="1">
      <alignment horizontal="center" vertical="center"/>
      <protection locked="0"/>
    </xf>
    <xf numFmtId="165" fontId="31" fillId="29" borderId="23" xfId="5" applyNumberFormat="1" applyFont="1" applyFill="1" applyBorder="1" applyAlignment="1" applyProtection="1">
      <alignment horizontal="center" vertical="center" wrapText="1"/>
      <protection locked="0"/>
    </xf>
    <xf numFmtId="165" fontId="31" fillId="29" borderId="29" xfId="5" applyNumberFormat="1" applyFont="1" applyFill="1" applyBorder="1" applyAlignment="1" applyProtection="1">
      <alignment horizontal="center" vertical="center" wrapText="1"/>
      <protection locked="0"/>
    </xf>
    <xf numFmtId="165" fontId="3" fillId="29" borderId="23" xfId="5" applyNumberFormat="1" applyFill="1" applyBorder="1" applyProtection="1">
      <protection locked="0"/>
    </xf>
    <xf numFmtId="165" fontId="3" fillId="29" borderId="24" xfId="88" applyNumberFormat="1" applyFill="1" applyBorder="1" applyProtection="1">
      <protection locked="0"/>
    </xf>
    <xf numFmtId="164" fontId="1" fillId="0" borderId="17" xfId="79" applyNumberFormat="1" applyBorder="1" applyAlignment="1" applyProtection="1">
      <alignment horizontal="center" vertical="center"/>
      <protection locked="0"/>
    </xf>
    <xf numFmtId="0" fontId="31" fillId="25" borderId="1" xfId="88" applyFont="1" applyFill="1" applyBorder="1" applyAlignment="1">
      <alignment horizontal="justify" vertical="justify" wrapText="1"/>
    </xf>
    <xf numFmtId="0" fontId="31" fillId="25" borderId="1" xfId="88" applyFont="1" applyFill="1" applyBorder="1" applyAlignment="1">
      <alignment horizontal="center" vertical="center" wrapText="1"/>
    </xf>
    <xf numFmtId="3" fontId="1" fillId="0" borderId="1" xfId="79" applyNumberFormat="1" applyBorder="1" applyAlignment="1" applyProtection="1">
      <alignment horizontal="center" vertical="center"/>
      <protection locked="0"/>
    </xf>
    <xf numFmtId="165" fontId="31" fillId="0" borderId="25" xfId="89" applyNumberFormat="1" applyFont="1" applyFill="1" applyBorder="1" applyAlignment="1" applyProtection="1">
      <alignment horizontal="center" vertical="center"/>
      <protection locked="0"/>
    </xf>
    <xf numFmtId="2" fontId="31" fillId="0" borderId="25" xfId="89" applyNumberFormat="1" applyFont="1" applyFill="1" applyBorder="1" applyAlignment="1" applyProtection="1">
      <alignment horizontal="center" vertical="center"/>
      <protection locked="0"/>
    </xf>
    <xf numFmtId="9" fontId="31" fillId="0" borderId="25" xfId="89" applyNumberFormat="1" applyFont="1" applyFill="1" applyBorder="1" applyAlignment="1" applyProtection="1">
      <alignment horizontal="center" vertical="center"/>
      <protection locked="0"/>
    </xf>
    <xf numFmtId="165" fontId="31" fillId="0" borderId="1" xfId="5" applyNumberFormat="1" applyFont="1" applyFill="1" applyBorder="1" applyAlignment="1" applyProtection="1">
      <alignment horizontal="center" vertical="center" wrapText="1"/>
      <protection locked="0"/>
    </xf>
    <xf numFmtId="165" fontId="31" fillId="0" borderId="25" xfId="5" applyNumberFormat="1" applyFont="1" applyFill="1" applyBorder="1" applyAlignment="1" applyProtection="1">
      <alignment horizontal="center" vertical="center" wrapText="1"/>
      <protection locked="0"/>
    </xf>
    <xf numFmtId="165" fontId="3" fillId="0" borderId="1" xfId="5" applyNumberFormat="1" applyFill="1" applyBorder="1" applyProtection="1">
      <protection locked="0"/>
    </xf>
    <xf numFmtId="0" fontId="3" fillId="0" borderId="21" xfId="88" applyFill="1" applyBorder="1" applyProtection="1">
      <protection locked="0"/>
    </xf>
    <xf numFmtId="164" fontId="1" fillId="0" borderId="22" xfId="79" applyNumberFormat="1" applyBorder="1" applyAlignment="1" applyProtection="1">
      <alignment horizontal="center" vertical="center"/>
      <protection locked="0"/>
    </xf>
    <xf numFmtId="39" fontId="33" fillId="0" borderId="23" xfId="6" applyNumberFormat="1" applyFont="1" applyBorder="1" applyAlignment="1">
      <alignment horizontal="justify" vertical="justify" wrapText="1"/>
    </xf>
    <xf numFmtId="0" fontId="31" fillId="25" borderId="23" xfId="88" applyFont="1" applyFill="1" applyBorder="1" applyAlignment="1">
      <alignment horizontal="center" vertical="center" wrapText="1"/>
    </xf>
    <xf numFmtId="3" fontId="30" fillId="26" borderId="23" xfId="79" applyNumberFormat="1" applyFont="1" applyFill="1" applyBorder="1" applyAlignment="1" applyProtection="1">
      <alignment horizontal="center" vertical="center"/>
      <protection locked="0"/>
    </xf>
    <xf numFmtId="165" fontId="32" fillId="26" borderId="29" xfId="89" applyNumberFormat="1" applyFont="1" applyFill="1" applyBorder="1" applyAlignment="1" applyProtection="1">
      <alignment horizontal="center" vertical="center"/>
      <protection locked="0"/>
    </xf>
    <xf numFmtId="2" fontId="32" fillId="0" borderId="29" xfId="89" applyNumberFormat="1" applyFont="1" applyFill="1" applyBorder="1" applyAlignment="1" applyProtection="1">
      <alignment horizontal="center" vertical="center"/>
      <protection locked="0"/>
    </xf>
    <xf numFmtId="9" fontId="32" fillId="0" borderId="29" xfId="89" applyNumberFormat="1" applyFont="1" applyFill="1" applyBorder="1" applyAlignment="1" applyProtection="1">
      <alignment horizontal="center" vertical="center"/>
      <protection locked="0"/>
    </xf>
    <xf numFmtId="165" fontId="32" fillId="0" borderId="23" xfId="5" applyNumberFormat="1" applyFont="1" applyFill="1" applyBorder="1" applyAlignment="1" applyProtection="1">
      <alignment horizontal="center" vertical="center" wrapText="1"/>
      <protection locked="0"/>
    </xf>
    <xf numFmtId="165" fontId="32" fillId="0" borderId="29" xfId="5" applyNumberFormat="1" applyFont="1" applyFill="1" applyBorder="1" applyAlignment="1" applyProtection="1">
      <alignment horizontal="center" vertical="center" wrapText="1"/>
      <protection locked="0"/>
    </xf>
    <xf numFmtId="165" fontId="40" fillId="0" borderId="23" xfId="5" applyNumberFormat="1" applyFont="1" applyFill="1" applyBorder="1" applyProtection="1">
      <protection locked="0"/>
    </xf>
    <xf numFmtId="165" fontId="40" fillId="0" borderId="24" xfId="88" applyNumberFormat="1" applyFont="1" applyFill="1" applyBorder="1" applyProtection="1">
      <protection locked="0"/>
    </xf>
    <xf numFmtId="39" fontId="33" fillId="0" borderId="1" xfId="6" applyNumberFormat="1" applyFont="1" applyBorder="1" applyAlignment="1">
      <alignment horizontal="justify" vertical="justify" wrapText="1"/>
    </xf>
    <xf numFmtId="3" fontId="30" fillId="25" borderId="1" xfId="79" applyNumberFormat="1" applyFont="1" applyFill="1" applyBorder="1" applyAlignment="1" applyProtection="1">
      <alignment horizontal="center" vertical="center"/>
      <protection locked="0"/>
    </xf>
    <xf numFmtId="165" fontId="32" fillId="25" borderId="25" xfId="89" applyNumberFormat="1" applyFont="1" applyFill="1" applyBorder="1" applyAlignment="1" applyProtection="1">
      <alignment horizontal="center" vertical="center"/>
      <protection locked="0"/>
    </xf>
    <xf numFmtId="2" fontId="32" fillId="0" borderId="25" xfId="89" applyNumberFormat="1" applyFont="1" applyFill="1" applyBorder="1" applyAlignment="1" applyProtection="1">
      <alignment horizontal="center" vertical="center"/>
      <protection locked="0"/>
    </xf>
    <xf numFmtId="9" fontId="32" fillId="0" borderId="25" xfId="89" applyNumberFormat="1" applyFont="1" applyFill="1" applyBorder="1" applyAlignment="1" applyProtection="1">
      <alignment horizontal="center" vertical="center"/>
      <protection locked="0"/>
    </xf>
    <xf numFmtId="39" fontId="30" fillId="25" borderId="23" xfId="6" applyNumberFormat="1" applyFont="1" applyFill="1" applyBorder="1" applyAlignment="1">
      <alignment horizontal="justify" vertical="justify" wrapText="1"/>
    </xf>
    <xf numFmtId="3" fontId="1" fillId="25" borderId="23" xfId="79" applyNumberFormat="1" applyFill="1" applyBorder="1" applyAlignment="1" applyProtection="1">
      <alignment horizontal="center" vertical="center"/>
      <protection locked="0"/>
    </xf>
    <xf numFmtId="165" fontId="31" fillId="0" borderId="29" xfId="89" applyNumberFormat="1" applyFont="1" applyFill="1" applyBorder="1" applyAlignment="1" applyProtection="1">
      <alignment horizontal="center" vertical="center"/>
      <protection locked="0"/>
    </xf>
    <xf numFmtId="2" fontId="31" fillId="0" borderId="29" xfId="89" applyNumberFormat="1" applyFont="1" applyFill="1" applyBorder="1" applyAlignment="1" applyProtection="1">
      <alignment horizontal="center" vertical="center"/>
      <protection locked="0"/>
    </xf>
    <xf numFmtId="9" fontId="31" fillId="0" borderId="29" xfId="89" applyNumberFormat="1" applyFont="1" applyFill="1" applyBorder="1" applyAlignment="1" applyProtection="1">
      <alignment horizontal="center" vertical="center"/>
      <protection locked="0"/>
    </xf>
    <xf numFmtId="165" fontId="31" fillId="0" borderId="23" xfId="5" applyNumberFormat="1" applyFont="1" applyFill="1" applyBorder="1" applyAlignment="1" applyProtection="1">
      <alignment horizontal="center" vertical="center" wrapText="1"/>
      <protection locked="0"/>
    </xf>
    <xf numFmtId="165" fontId="31" fillId="0" borderId="29" xfId="5" applyNumberFormat="1" applyFont="1" applyFill="1" applyBorder="1" applyAlignment="1" applyProtection="1">
      <alignment horizontal="center" vertical="center" wrapText="1"/>
      <protection locked="0"/>
    </xf>
    <xf numFmtId="165" fontId="3" fillId="0" borderId="23" xfId="5" applyNumberFormat="1" applyFill="1" applyBorder="1" applyProtection="1">
      <protection locked="0"/>
    </xf>
    <xf numFmtId="0" fontId="3" fillId="0" borderId="24" xfId="88" applyFill="1" applyBorder="1" applyProtection="1">
      <protection locked="0"/>
    </xf>
    <xf numFmtId="1" fontId="30" fillId="25" borderId="17" xfId="79" applyNumberFormat="1" applyFont="1" applyFill="1" applyBorder="1" applyAlignment="1" applyProtection="1">
      <alignment horizontal="center" vertical="center"/>
      <protection locked="0"/>
    </xf>
    <xf numFmtId="0" fontId="32" fillId="26" borderId="25" xfId="88" applyFont="1" applyFill="1" applyBorder="1" applyAlignment="1">
      <alignment horizontal="justify" vertical="justify" wrapText="1"/>
    </xf>
    <xf numFmtId="1" fontId="30" fillId="0" borderId="17" xfId="79" applyNumberFormat="1" applyFont="1" applyBorder="1" applyAlignment="1" applyProtection="1">
      <alignment horizontal="center" vertical="center"/>
      <protection locked="0"/>
    </xf>
    <xf numFmtId="0" fontId="30" fillId="26" borderId="1" xfId="79" applyFont="1" applyFill="1" applyBorder="1" applyAlignment="1">
      <alignment horizontal="justify" vertical="justify"/>
    </xf>
    <xf numFmtId="0" fontId="31" fillId="0" borderId="1" xfId="88" applyFont="1" applyBorder="1" applyAlignment="1">
      <alignment horizontal="center" vertical="center" wrapText="1"/>
    </xf>
    <xf numFmtId="3" fontId="30" fillId="25" borderId="23" xfId="79" applyNumberFormat="1" applyFont="1" applyFill="1" applyBorder="1" applyAlignment="1" applyProtection="1">
      <alignment horizontal="center" vertical="center"/>
      <protection locked="0"/>
    </xf>
    <xf numFmtId="165" fontId="32" fillId="25" borderId="29" xfId="89" applyNumberFormat="1" applyFont="1" applyFill="1" applyBorder="1" applyAlignment="1" applyProtection="1">
      <alignment horizontal="center" vertical="center"/>
      <protection locked="0"/>
    </xf>
    <xf numFmtId="39" fontId="30" fillId="25" borderId="1" xfId="6" applyNumberFormat="1" applyFont="1" applyFill="1" applyBorder="1" applyAlignment="1">
      <alignment horizontal="justify" vertical="justify" wrapText="1"/>
    </xf>
    <xf numFmtId="3" fontId="1" fillId="25" borderId="1" xfId="79" applyNumberFormat="1" applyFill="1" applyBorder="1" applyAlignment="1" applyProtection="1">
      <alignment horizontal="center" vertical="center"/>
      <protection locked="0"/>
    </xf>
    <xf numFmtId="39" fontId="30" fillId="25" borderId="23" xfId="6" applyNumberFormat="1" applyFont="1" applyFill="1" applyBorder="1" applyAlignment="1">
      <alignment horizontal="justify" vertical="center" wrapText="1"/>
    </xf>
    <xf numFmtId="0" fontId="31" fillId="25" borderId="23" xfId="88" applyFont="1" applyFill="1" applyBorder="1" applyAlignment="1">
      <alignment horizontal="center" wrapText="1"/>
    </xf>
    <xf numFmtId="3" fontId="1" fillId="25" borderId="23" xfId="79" applyNumberFormat="1" applyFill="1" applyBorder="1" applyAlignment="1" applyProtection="1">
      <alignment horizontal="center"/>
      <protection locked="0"/>
    </xf>
    <xf numFmtId="165" fontId="31" fillId="0" borderId="29" xfId="89" applyNumberFormat="1" applyFont="1" applyFill="1" applyBorder="1" applyAlignment="1" applyProtection="1">
      <alignment horizontal="center"/>
      <protection locked="0"/>
    </xf>
    <xf numFmtId="2" fontId="31" fillId="0" borderId="29" xfId="89" applyNumberFormat="1" applyFont="1" applyFill="1" applyBorder="1" applyAlignment="1" applyProtection="1">
      <alignment horizontal="center"/>
      <protection locked="0"/>
    </xf>
    <xf numFmtId="9" fontId="31" fillId="0" borderId="29" xfId="89" applyNumberFormat="1" applyFont="1" applyFill="1" applyBorder="1" applyAlignment="1" applyProtection="1">
      <alignment horizontal="center"/>
      <protection locked="0"/>
    </xf>
    <xf numFmtId="165" fontId="31" fillId="0" borderId="23" xfId="5" applyNumberFormat="1" applyFont="1" applyBorder="1" applyAlignment="1" applyProtection="1">
      <alignment horizontal="center" wrapText="1"/>
      <protection locked="0"/>
    </xf>
    <xf numFmtId="43" fontId="3" fillId="0" borderId="23" xfId="5" applyBorder="1" applyAlignment="1" applyProtection="1">
      <alignment horizontal="center"/>
      <protection locked="0"/>
    </xf>
    <xf numFmtId="0" fontId="3" fillId="0" borderId="23" xfId="88" applyBorder="1" applyAlignment="1" applyProtection="1">
      <alignment horizontal="center"/>
      <protection locked="0"/>
    </xf>
    <xf numFmtId="0" fontId="32" fillId="26" borderId="25" xfId="88" applyFont="1" applyFill="1" applyBorder="1" applyAlignment="1">
      <alignment vertical="center" wrapText="1"/>
    </xf>
    <xf numFmtId="0" fontId="31" fillId="25" borderId="1" xfId="88" applyFont="1" applyFill="1" applyBorder="1" applyAlignment="1">
      <alignment horizontal="center" wrapText="1"/>
    </xf>
    <xf numFmtId="3" fontId="1" fillId="0" borderId="1" xfId="79" applyNumberFormat="1" applyBorder="1" applyAlignment="1" applyProtection="1">
      <alignment horizontal="center"/>
      <protection locked="0"/>
    </xf>
    <xf numFmtId="165" fontId="31" fillId="0" borderId="25" xfId="89" applyNumberFormat="1" applyFont="1" applyFill="1" applyBorder="1" applyAlignment="1" applyProtection="1">
      <alignment horizontal="center"/>
      <protection locked="0"/>
    </xf>
    <xf numFmtId="2" fontId="31" fillId="0" borderId="25" xfId="89" applyNumberFormat="1" applyFont="1" applyFill="1" applyBorder="1" applyAlignment="1" applyProtection="1">
      <alignment horizontal="center"/>
      <protection locked="0"/>
    </xf>
    <xf numFmtId="9" fontId="31" fillId="0" borderId="25" xfId="89" applyNumberFormat="1" applyFont="1" applyFill="1" applyBorder="1" applyAlignment="1" applyProtection="1">
      <alignment horizontal="center"/>
      <protection locked="0"/>
    </xf>
    <xf numFmtId="165" fontId="31" fillId="0" borderId="1" xfId="5" applyNumberFormat="1" applyFont="1" applyBorder="1" applyAlignment="1" applyProtection="1">
      <alignment horizontal="center" wrapText="1"/>
      <protection locked="0"/>
    </xf>
    <xf numFmtId="43" fontId="3" fillId="0" borderId="1" xfId="5" applyBorder="1" applyAlignment="1" applyProtection="1">
      <alignment horizontal="center"/>
      <protection locked="0"/>
    </xf>
    <xf numFmtId="0" fontId="3" fillId="0" borderId="1" xfId="88" applyBorder="1" applyAlignment="1" applyProtection="1">
      <alignment horizontal="center"/>
      <protection locked="0"/>
    </xf>
    <xf numFmtId="0" fontId="32" fillId="25" borderId="23" xfId="88" applyFont="1" applyFill="1" applyBorder="1" applyAlignment="1">
      <alignment horizontal="center" vertical="center" wrapText="1"/>
    </xf>
    <xf numFmtId="0" fontId="32" fillId="25" borderId="23" xfId="88" applyFont="1" applyFill="1" applyBorder="1" applyAlignment="1">
      <alignment horizontal="center" wrapText="1"/>
    </xf>
    <xf numFmtId="3" fontId="30" fillId="31" borderId="23" xfId="79" applyNumberFormat="1" applyFont="1" applyFill="1" applyBorder="1" applyAlignment="1" applyProtection="1">
      <alignment horizontal="center"/>
      <protection locked="0"/>
    </xf>
    <xf numFmtId="165" fontId="32" fillId="31" borderId="29" xfId="89" applyNumberFormat="1" applyFont="1" applyFill="1" applyBorder="1" applyAlignment="1" applyProtection="1">
      <alignment horizontal="center"/>
      <protection locked="0"/>
    </xf>
    <xf numFmtId="2" fontId="32" fillId="31" borderId="29" xfId="89" applyNumberFormat="1" applyFont="1" applyFill="1" applyBorder="1" applyAlignment="1" applyProtection="1">
      <alignment horizontal="center"/>
      <protection locked="0"/>
    </xf>
    <xf numFmtId="9" fontId="32" fillId="31" borderId="29" xfId="89" applyNumberFormat="1" applyFont="1" applyFill="1" applyBorder="1" applyAlignment="1" applyProtection="1">
      <alignment horizontal="center"/>
      <protection locked="0"/>
    </xf>
    <xf numFmtId="165" fontId="32" fillId="31" borderId="23" xfId="5" applyNumberFormat="1" applyFont="1" applyFill="1" applyBorder="1" applyAlignment="1" applyProtection="1">
      <alignment horizontal="center" wrapText="1"/>
      <protection locked="0"/>
    </xf>
    <xf numFmtId="43" fontId="40" fillId="31" borderId="23" xfId="5" applyFont="1" applyFill="1" applyBorder="1" applyAlignment="1" applyProtection="1">
      <alignment horizontal="center"/>
      <protection locked="0"/>
    </xf>
    <xf numFmtId="43" fontId="40" fillId="31" borderId="23" xfId="88" applyNumberFormat="1" applyFont="1" applyFill="1" applyBorder="1" applyAlignment="1" applyProtection="1">
      <alignment horizontal="center"/>
      <protection locked="0"/>
    </xf>
    <xf numFmtId="0" fontId="40" fillId="30" borderId="27" xfId="88" applyFont="1" applyFill="1" applyBorder="1" applyAlignment="1" applyProtection="1">
      <alignment horizontal="center" vertical="center" wrapText="1"/>
      <protection locked="0"/>
    </xf>
    <xf numFmtId="0" fontId="3" fillId="0" borderId="27" xfId="88" applyBorder="1" applyAlignment="1" applyProtection="1">
      <protection locked="0"/>
    </xf>
    <xf numFmtId="43" fontId="3" fillId="32" borderId="27" xfId="88" applyNumberFormat="1" applyFill="1" applyBorder="1" applyAlignment="1" applyProtection="1">
      <protection locked="0"/>
    </xf>
    <xf numFmtId="164" fontId="30" fillId="0" borderId="26" xfId="79" applyNumberFormat="1" applyFont="1" applyBorder="1" applyAlignment="1" applyProtection="1">
      <alignment horizontal="center" vertical="center"/>
      <protection locked="0"/>
    </xf>
    <xf numFmtId="43" fontId="40" fillId="31" borderId="27" xfId="88" applyNumberFormat="1" applyFont="1" applyFill="1" applyBorder="1" applyAlignment="1" applyProtection="1">
      <alignment horizontal="center"/>
      <protection locked="0"/>
    </xf>
    <xf numFmtId="0" fontId="3" fillId="0" borderId="27" xfId="88" applyFill="1" applyBorder="1" applyAlignment="1" applyProtection="1">
      <protection locked="0"/>
    </xf>
    <xf numFmtId="43" fontId="3" fillId="29" borderId="27" xfId="88" applyNumberFormat="1" applyFill="1" applyBorder="1" applyAlignment="1" applyProtection="1">
      <protection locked="0"/>
    </xf>
    <xf numFmtId="0" fontId="40" fillId="31" borderId="27" xfId="88" applyFont="1" applyFill="1" applyBorder="1" applyAlignment="1" applyProtection="1">
      <protection locked="0"/>
    </xf>
    <xf numFmtId="0" fontId="3" fillId="0" borderId="24" xfId="88" applyBorder="1" applyAlignment="1" applyProtection="1">
      <protection locked="0"/>
    </xf>
    <xf numFmtId="0" fontId="3" fillId="0" borderId="21" xfId="88" applyBorder="1" applyAlignment="1" applyProtection="1">
      <protection locked="0"/>
    </xf>
    <xf numFmtId="43" fontId="3" fillId="0" borderId="27" xfId="88" applyNumberFormat="1" applyBorder="1" applyAlignment="1" applyProtection="1">
      <protection locked="0"/>
    </xf>
    <xf numFmtId="164" fontId="30" fillId="0" borderId="22" xfId="79" applyNumberFormat="1" applyFont="1" applyBorder="1" applyAlignment="1" applyProtection="1">
      <alignment horizontal="center" vertical="center"/>
      <protection locked="0"/>
    </xf>
    <xf numFmtId="43" fontId="40" fillId="31" borderId="24" xfId="88" applyNumberFormat="1" applyFont="1" applyFill="1" applyBorder="1" applyAlignment="1" applyProtection="1">
      <alignment horizontal="center"/>
      <protection locked="0"/>
    </xf>
    <xf numFmtId="1" fontId="1" fillId="29" borderId="26" xfId="79" applyNumberFormat="1" applyFill="1" applyBorder="1" applyAlignment="1" applyProtection="1">
      <alignment horizontal="center" vertical="center"/>
      <protection locked="0"/>
    </xf>
    <xf numFmtId="164" fontId="1" fillId="28" borderId="14" xfId="6" applyNumberFormat="1" applyFill="1" applyBorder="1" applyAlignment="1" applyProtection="1">
      <alignment horizontal="center" vertical="center"/>
      <protection locked="0"/>
    </xf>
    <xf numFmtId="165" fontId="43" fillId="28" borderId="15" xfId="5" applyNumberFormat="1" applyFont="1" applyFill="1" applyBorder="1" applyAlignment="1" applyProtection="1">
      <alignment vertical="center"/>
      <protection locked="0"/>
    </xf>
    <xf numFmtId="2" fontId="30" fillId="28" borderId="35" xfId="88" applyNumberFormat="1" applyFont="1" applyFill="1" applyBorder="1" applyAlignment="1" applyProtection="1">
      <alignment horizontal="center" vertical="center"/>
      <protection locked="0"/>
    </xf>
    <xf numFmtId="9" fontId="30" fillId="28" borderId="35" xfId="88" applyNumberFormat="1" applyFont="1" applyFill="1" applyBorder="1" applyAlignment="1" applyProtection="1">
      <alignment horizontal="center" vertical="center"/>
      <protection locked="0"/>
    </xf>
    <xf numFmtId="43" fontId="3" fillId="28" borderId="15" xfId="5" applyFill="1" applyBorder="1" applyAlignment="1" applyProtection="1">
      <alignment horizontal="center" vertical="center"/>
      <protection locked="0"/>
    </xf>
    <xf numFmtId="165" fontId="43" fillId="28" borderId="16" xfId="5" applyNumberFormat="1" applyFont="1" applyFill="1" applyBorder="1" applyAlignment="1" applyProtection="1">
      <alignment vertical="center"/>
      <protection locked="0"/>
    </xf>
    <xf numFmtId="0" fontId="31" fillId="0" borderId="21" xfId="88" applyFont="1" applyBorder="1" applyProtection="1">
      <protection locked="0"/>
    </xf>
    <xf numFmtId="0" fontId="31" fillId="0" borderId="27" xfId="88" applyFont="1" applyBorder="1" applyAlignment="1" applyProtection="1">
      <alignment horizontal="center" vertical="center" wrapText="1"/>
      <protection locked="0"/>
    </xf>
    <xf numFmtId="0" fontId="31" fillId="29" borderId="27" xfId="88" applyFont="1" applyFill="1" applyBorder="1" applyAlignment="1" applyProtection="1">
      <alignment horizontal="center" vertical="center" wrapText="1"/>
      <protection locked="0"/>
    </xf>
    <xf numFmtId="1" fontId="1" fillId="0" borderId="26" xfId="79" applyNumberFormat="1" applyBorder="1" applyAlignment="1" applyProtection="1">
      <alignment horizontal="center" vertical="center"/>
      <protection locked="0"/>
    </xf>
    <xf numFmtId="0" fontId="31" fillId="32" borderId="27" xfId="88" applyFont="1" applyFill="1" applyBorder="1" applyAlignment="1" applyProtection="1">
      <alignment horizontal="center" vertical="center" wrapText="1"/>
      <protection locked="0"/>
    </xf>
    <xf numFmtId="165" fontId="30" fillId="28" borderId="29" xfId="88" applyNumberFormat="1" applyFont="1" applyFill="1" applyBorder="1" applyAlignment="1" applyProtection="1">
      <alignment horizontal="center" vertical="center"/>
      <protection locked="0"/>
    </xf>
    <xf numFmtId="0" fontId="31" fillId="28" borderId="24" xfId="88" applyFont="1" applyFill="1" applyBorder="1" applyAlignment="1" applyProtection="1">
      <alignment vertical="center"/>
      <protection locked="0"/>
    </xf>
    <xf numFmtId="39" fontId="33" fillId="0" borderId="23" xfId="6" applyNumberFormat="1" applyFont="1" applyBorder="1" applyAlignment="1">
      <alignment horizontal="justify" vertical="center" wrapText="1"/>
    </xf>
    <xf numFmtId="0" fontId="31" fillId="0" borderId="24" xfId="88" applyFont="1" applyBorder="1" applyAlignment="1" applyProtection="1">
      <alignment horizontal="center" vertical="center" wrapText="1"/>
      <protection locked="0"/>
    </xf>
    <xf numFmtId="0" fontId="31" fillId="0" borderId="21" xfId="88" applyFont="1" applyBorder="1" applyAlignment="1" applyProtection="1">
      <alignment horizontal="center" vertical="center" wrapText="1"/>
      <protection locked="0"/>
    </xf>
    <xf numFmtId="39" fontId="33" fillId="0" borderId="1" xfId="6" applyNumberFormat="1" applyFont="1" applyBorder="1" applyAlignment="1">
      <alignment horizontal="justify" vertical="center" wrapText="1"/>
    </xf>
    <xf numFmtId="165" fontId="3" fillId="0" borderId="0" xfId="88" applyNumberFormat="1" applyProtection="1">
      <protection locked="0"/>
    </xf>
    <xf numFmtId="43" fontId="40" fillId="0" borderId="0" xfId="88" applyNumberFormat="1" applyFont="1" applyProtection="1">
      <protection locked="0"/>
    </xf>
    <xf numFmtId="43" fontId="3" fillId="0" borderId="2" xfId="88" applyNumberFormat="1" applyBorder="1" applyAlignment="1" applyProtection="1">
      <alignment horizontal="center" vertical="center"/>
      <protection locked="0"/>
    </xf>
    <xf numFmtId="2" fontId="3" fillId="0" borderId="2" xfId="88" applyNumberFormat="1" applyBorder="1" applyAlignment="1" applyProtection="1">
      <alignment horizontal="center" vertical="center"/>
      <protection locked="0"/>
    </xf>
    <xf numFmtId="9" fontId="3" fillId="0" borderId="2" xfId="88" applyNumberFormat="1" applyBorder="1" applyAlignment="1" applyProtection="1">
      <alignment horizontal="center" vertical="center"/>
      <protection locked="0"/>
    </xf>
    <xf numFmtId="165" fontId="3" fillId="0" borderId="2" xfId="5" applyNumberFormat="1" applyBorder="1" applyAlignment="1" applyProtection="1">
      <alignment horizontal="center" vertical="center"/>
      <protection locked="0"/>
    </xf>
    <xf numFmtId="2" fontId="40" fillId="0" borderId="2" xfId="88" applyNumberFormat="1" applyFont="1" applyBorder="1" applyAlignment="1" applyProtection="1">
      <alignment horizontal="center" vertical="center"/>
      <protection locked="0"/>
    </xf>
    <xf numFmtId="43" fontId="40" fillId="0" borderId="2" xfId="88" applyNumberFormat="1" applyFont="1" applyBorder="1" applyAlignment="1" applyProtection="1">
      <alignment horizontal="center" vertical="center" wrapText="1"/>
      <protection locked="0"/>
    </xf>
    <xf numFmtId="2" fontId="40" fillId="0" borderId="2" xfId="88" applyNumberFormat="1" applyFont="1" applyBorder="1" applyAlignment="1" applyProtection="1">
      <alignment horizontal="center"/>
      <protection locked="0"/>
    </xf>
    <xf numFmtId="9" fontId="40" fillId="0" borderId="2" xfId="88" applyNumberFormat="1" applyFont="1" applyBorder="1" applyAlignment="1" applyProtection="1">
      <alignment horizontal="center"/>
      <protection locked="0"/>
    </xf>
    <xf numFmtId="165" fontId="40" fillId="0" borderId="2" xfId="5" applyNumberFormat="1" applyFont="1" applyBorder="1" applyProtection="1">
      <protection locked="0"/>
    </xf>
    <xf numFmtId="2" fontId="40" fillId="0" borderId="2" xfId="88" applyNumberFormat="1" applyFont="1" applyBorder="1" applyAlignment="1" applyProtection="1">
      <alignment horizontal="center" vertical="center" wrapText="1"/>
      <protection locked="0"/>
    </xf>
    <xf numFmtId="0" fontId="40" fillId="0" borderId="2" xfId="88" applyFont="1" applyBorder="1" applyAlignment="1" applyProtection="1">
      <alignment horizontal="center" vertical="center" wrapText="1"/>
      <protection locked="0"/>
    </xf>
    <xf numFmtId="165" fontId="30" fillId="0" borderId="29" xfId="5" applyNumberFormat="1" applyFont="1" applyFill="1" applyBorder="1" applyAlignment="1" applyProtection="1">
      <alignment horizontal="center" vertical="center" wrapText="1"/>
      <protection locked="0"/>
    </xf>
    <xf numFmtId="2" fontId="40" fillId="0" borderId="26" xfId="88" applyNumberFormat="1" applyFont="1" applyFill="1" applyBorder="1" applyAlignment="1" applyProtection="1">
      <alignment horizontal="center" vertical="center" wrapText="1"/>
      <protection locked="0"/>
    </xf>
    <xf numFmtId="2" fontId="3" fillId="0" borderId="26" xfId="88" applyNumberFormat="1" applyFill="1" applyBorder="1" applyProtection="1">
      <protection locked="0"/>
    </xf>
    <xf numFmtId="2" fontId="3" fillId="29" borderId="26" xfId="88" applyNumberFormat="1" applyFill="1" applyBorder="1" applyProtection="1">
      <protection locked="0"/>
    </xf>
    <xf numFmtId="2" fontId="3" fillId="29" borderId="22" xfId="88" applyNumberFormat="1" applyFill="1" applyBorder="1" applyProtection="1">
      <protection locked="0"/>
    </xf>
    <xf numFmtId="2" fontId="3" fillId="0" borderId="17" xfId="88" applyNumberFormat="1" applyFill="1" applyBorder="1" applyProtection="1">
      <protection locked="0"/>
    </xf>
    <xf numFmtId="2" fontId="3" fillId="29" borderId="26" xfId="88" applyNumberFormat="1" applyFill="1" applyBorder="1" applyAlignment="1" applyProtection="1">
      <alignment vertical="center"/>
      <protection locked="0"/>
    </xf>
    <xf numFmtId="2" fontId="3" fillId="0" borderId="22" xfId="88" applyNumberFormat="1" applyFill="1" applyBorder="1" applyProtection="1">
      <protection locked="0"/>
    </xf>
    <xf numFmtId="2" fontId="3" fillId="32" borderId="26" xfId="88" applyNumberFormat="1" applyFill="1" applyBorder="1" applyProtection="1">
      <protection locked="0"/>
    </xf>
    <xf numFmtId="2" fontId="3" fillId="32" borderId="26" xfId="88" applyNumberFormat="1" applyFill="1" applyBorder="1" applyAlignment="1" applyProtection="1">
      <alignment vertical="center"/>
      <protection locked="0"/>
    </xf>
    <xf numFmtId="2" fontId="3" fillId="33" borderId="26" xfId="88" applyNumberFormat="1" applyFill="1" applyBorder="1" applyAlignment="1" applyProtection="1">
      <alignment vertical="center"/>
      <protection locked="0"/>
    </xf>
    <xf numFmtId="2" fontId="3" fillId="32" borderId="26" xfId="88" applyNumberFormat="1" applyFill="1" applyBorder="1" applyAlignment="1" applyProtection="1">
      <alignment horizontal="center" vertical="center"/>
      <protection locked="0"/>
    </xf>
    <xf numFmtId="2" fontId="3" fillId="29" borderId="26" xfId="88" applyNumberFormat="1" applyFill="1" applyBorder="1" applyAlignment="1" applyProtection="1">
      <alignment horizontal="center" vertical="center"/>
      <protection locked="0"/>
    </xf>
    <xf numFmtId="2" fontId="3" fillId="28" borderId="22" xfId="88" applyNumberFormat="1" applyFill="1" applyBorder="1" applyProtection="1">
      <protection locked="0"/>
    </xf>
    <xf numFmtId="0" fontId="31" fillId="25" borderId="23" xfId="88" applyFont="1" applyFill="1" applyBorder="1" applyAlignment="1">
      <alignment horizontal="justify" vertical="justify" wrapText="1"/>
    </xf>
    <xf numFmtId="3" fontId="1" fillId="0" borderId="23" xfId="79" applyNumberFormat="1" applyBorder="1" applyAlignment="1" applyProtection="1">
      <alignment horizontal="center" vertical="center"/>
      <protection locked="0"/>
    </xf>
    <xf numFmtId="0" fontId="1" fillId="0" borderId="1" xfId="88" applyFont="1" applyBorder="1" applyAlignment="1">
      <alignment horizontal="justify" vertical="justify" wrapText="1"/>
    </xf>
    <xf numFmtId="164" fontId="1" fillId="29" borderId="17" xfId="79" applyNumberFormat="1" applyFill="1" applyBorder="1" applyAlignment="1" applyProtection="1">
      <alignment horizontal="center" vertical="center"/>
      <protection locked="0"/>
    </xf>
    <xf numFmtId="0" fontId="1" fillId="29" borderId="1" xfId="88" applyFont="1" applyFill="1" applyBorder="1" applyAlignment="1">
      <alignment horizontal="justify" vertical="justify" wrapText="1"/>
    </xf>
    <xf numFmtId="0" fontId="31" fillId="29" borderId="1" xfId="88" applyFont="1" applyFill="1" applyBorder="1" applyAlignment="1">
      <alignment horizontal="center" vertical="center" wrapText="1"/>
    </xf>
    <xf numFmtId="165" fontId="31" fillId="29" borderId="25" xfId="89" applyNumberFormat="1" applyFont="1" applyFill="1" applyBorder="1" applyAlignment="1" applyProtection="1">
      <alignment horizontal="center" vertical="center"/>
      <protection locked="0"/>
    </xf>
    <xf numFmtId="2" fontId="31" fillId="29" borderId="25" xfId="89" applyNumberFormat="1" applyFont="1" applyFill="1" applyBorder="1" applyAlignment="1" applyProtection="1">
      <alignment horizontal="center" vertical="center"/>
      <protection locked="0"/>
    </xf>
    <xf numFmtId="9" fontId="31" fillId="29" borderId="25" xfId="89" applyNumberFormat="1" applyFont="1" applyFill="1" applyBorder="1" applyAlignment="1" applyProtection="1">
      <alignment horizontal="center" vertical="center"/>
      <protection locked="0"/>
    </xf>
    <xf numFmtId="165" fontId="31" fillId="29" borderId="1" xfId="5" applyNumberFormat="1" applyFont="1" applyFill="1" applyBorder="1" applyAlignment="1" applyProtection="1">
      <alignment horizontal="center" vertical="center" wrapText="1"/>
      <protection locked="0"/>
    </xf>
    <xf numFmtId="165" fontId="31" fillId="29" borderId="25" xfId="5" applyNumberFormat="1" applyFont="1" applyFill="1" applyBorder="1" applyAlignment="1" applyProtection="1">
      <alignment horizontal="center" vertical="center" wrapText="1"/>
      <protection locked="0"/>
    </xf>
    <xf numFmtId="2" fontId="3" fillId="29" borderId="17" xfId="88" applyNumberFormat="1" applyFill="1" applyBorder="1" applyProtection="1">
      <protection locked="0"/>
    </xf>
    <xf numFmtId="165" fontId="3" fillId="29" borderId="1" xfId="5" applyNumberFormat="1" applyFill="1" applyBorder="1" applyProtection="1">
      <protection locked="0"/>
    </xf>
    <xf numFmtId="165" fontId="3" fillId="29" borderId="21" xfId="88" applyNumberFormat="1" applyFill="1" applyBorder="1" applyProtection="1">
      <protection locked="0"/>
    </xf>
    <xf numFmtId="0" fontId="32" fillId="26" borderId="19" xfId="88" applyFont="1" applyFill="1" applyBorder="1" applyAlignment="1">
      <alignment horizontal="justify" vertical="justify" wrapText="1"/>
    </xf>
    <xf numFmtId="2" fontId="1" fillId="29" borderId="22" xfId="79" applyNumberFormat="1" applyFill="1" applyBorder="1" applyAlignment="1" applyProtection="1">
      <alignment horizontal="center" vertical="center"/>
      <protection locked="0"/>
    </xf>
    <xf numFmtId="0" fontId="31" fillId="29" borderId="29" xfId="88" applyFont="1" applyFill="1" applyBorder="1" applyAlignment="1">
      <alignment horizontal="justify" vertical="justify" wrapText="1"/>
    </xf>
    <xf numFmtId="2" fontId="1" fillId="29" borderId="17" xfId="79" applyNumberFormat="1" applyFill="1" applyBorder="1" applyAlignment="1" applyProtection="1">
      <alignment horizontal="center" vertical="center"/>
      <protection locked="0"/>
    </xf>
    <xf numFmtId="0" fontId="31" fillId="29" borderId="25" xfId="88" applyFont="1" applyFill="1" applyBorder="1" applyAlignment="1">
      <alignment horizontal="justify" vertical="justify" wrapText="1"/>
    </xf>
    <xf numFmtId="3" fontId="30" fillId="25" borderId="2" xfId="79" applyNumberFormat="1" applyFont="1" applyFill="1" applyBorder="1" applyAlignment="1" applyProtection="1">
      <alignment horizontal="center" vertical="center"/>
      <protection locked="0"/>
    </xf>
    <xf numFmtId="165" fontId="32" fillId="25" borderId="19" xfId="89" applyNumberFormat="1" applyFont="1" applyFill="1" applyBorder="1" applyAlignment="1" applyProtection="1">
      <alignment horizontal="center" vertical="center"/>
      <protection locked="0"/>
    </xf>
    <xf numFmtId="3" fontId="30" fillId="25" borderId="1" xfId="79" applyNumberFormat="1" applyFont="1" applyFill="1" applyBorder="1" applyAlignment="1" applyProtection="1">
      <alignment horizontal="center"/>
      <protection locked="0"/>
    </xf>
    <xf numFmtId="165" fontId="32" fillId="25" borderId="25" xfId="89" applyNumberFormat="1" applyFont="1" applyFill="1" applyBorder="1" applyAlignment="1" applyProtection="1">
      <alignment horizontal="center"/>
      <protection locked="0"/>
    </xf>
    <xf numFmtId="2" fontId="32" fillId="25" borderId="25" xfId="89" applyNumberFormat="1" applyFont="1" applyFill="1" applyBorder="1" applyAlignment="1" applyProtection="1">
      <alignment horizontal="center"/>
      <protection locked="0"/>
    </xf>
    <xf numFmtId="9" fontId="32" fillId="25" borderId="25" xfId="89" applyNumberFormat="1" applyFont="1" applyFill="1" applyBorder="1" applyAlignment="1" applyProtection="1">
      <alignment horizontal="center"/>
      <protection locked="0"/>
    </xf>
    <xf numFmtId="0" fontId="32" fillId="26" borderId="19" xfId="88" applyFont="1" applyFill="1" applyBorder="1" applyAlignment="1">
      <alignment vertical="center" wrapText="1"/>
    </xf>
    <xf numFmtId="0" fontId="31" fillId="29" borderId="29" xfId="88" applyFont="1" applyFill="1" applyBorder="1" applyAlignment="1">
      <alignment vertical="center" wrapText="1"/>
    </xf>
    <xf numFmtId="0" fontId="31" fillId="29" borderId="23" xfId="88" applyFont="1" applyFill="1" applyBorder="1" applyAlignment="1">
      <alignment horizontal="center" wrapText="1"/>
    </xf>
    <xf numFmtId="165" fontId="1" fillId="29" borderId="23" xfId="38" applyNumberFormat="1" applyFont="1" applyFill="1" applyBorder="1" applyAlignment="1" applyProtection="1">
      <alignment horizontal="center"/>
      <protection locked="0"/>
    </xf>
    <xf numFmtId="165" fontId="31" fillId="29" borderId="29" xfId="38" applyNumberFormat="1" applyFont="1" applyFill="1" applyBorder="1" applyAlignment="1" applyProtection="1">
      <alignment horizontal="center"/>
      <protection locked="0"/>
    </xf>
    <xf numFmtId="2" fontId="31" fillId="29" borderId="29" xfId="38" applyNumberFormat="1" applyFont="1" applyFill="1" applyBorder="1" applyAlignment="1" applyProtection="1">
      <alignment horizontal="center"/>
      <protection locked="0"/>
    </xf>
    <xf numFmtId="9" fontId="31" fillId="29" borderId="29" xfId="38" applyNumberFormat="1" applyFont="1" applyFill="1" applyBorder="1" applyAlignment="1" applyProtection="1">
      <alignment horizontal="center"/>
      <protection locked="0"/>
    </xf>
    <xf numFmtId="165" fontId="31" fillId="29" borderId="23" xfId="5" applyNumberFormat="1" applyFont="1" applyFill="1" applyBorder="1" applyAlignment="1" applyProtection="1">
      <alignment horizontal="center" wrapText="1"/>
      <protection locked="0"/>
    </xf>
    <xf numFmtId="43" fontId="3" fillId="29" borderId="23" xfId="5" applyFill="1" applyBorder="1" applyAlignment="1" applyProtection="1">
      <alignment horizontal="center"/>
      <protection locked="0"/>
    </xf>
    <xf numFmtId="43" fontId="3" fillId="29" borderId="23" xfId="88" applyNumberFormat="1" applyFill="1" applyBorder="1" applyAlignment="1" applyProtection="1">
      <alignment horizontal="center"/>
      <protection locked="0"/>
    </xf>
    <xf numFmtId="43" fontId="3" fillId="29" borderId="24" xfId="88" applyNumberFormat="1" applyFill="1" applyBorder="1" applyAlignment="1" applyProtection="1">
      <protection locked="0"/>
    </xf>
    <xf numFmtId="0" fontId="31" fillId="29" borderId="25" xfId="88" applyFont="1" applyFill="1" applyBorder="1" applyAlignment="1">
      <alignment vertical="center" wrapText="1"/>
    </xf>
    <xf numFmtId="0" fontId="31" fillId="29" borderId="1" xfId="88" applyFont="1" applyFill="1" applyBorder="1" applyAlignment="1">
      <alignment horizontal="center" wrapText="1"/>
    </xf>
    <xf numFmtId="165" fontId="1" fillId="29" borderId="1" xfId="38" applyNumberFormat="1" applyFont="1" applyFill="1" applyBorder="1" applyAlignment="1" applyProtection="1">
      <alignment horizontal="center"/>
      <protection locked="0"/>
    </xf>
    <xf numFmtId="165" fontId="31" fillId="29" borderId="25" xfId="38" applyNumberFormat="1" applyFont="1" applyFill="1" applyBorder="1" applyAlignment="1" applyProtection="1">
      <alignment horizontal="center"/>
      <protection locked="0"/>
    </xf>
    <xf numFmtId="2" fontId="31" fillId="29" borderId="25" xfId="38" applyNumberFormat="1" applyFont="1" applyFill="1" applyBorder="1" applyAlignment="1" applyProtection="1">
      <alignment horizontal="center"/>
      <protection locked="0"/>
    </xf>
    <xf numFmtId="9" fontId="31" fillId="29" borderId="25" xfId="38" applyNumberFormat="1" applyFont="1" applyFill="1" applyBorder="1" applyAlignment="1" applyProtection="1">
      <alignment horizontal="center"/>
      <protection locked="0"/>
    </xf>
    <xf numFmtId="165" fontId="31" fillId="29" borderId="1" xfId="5" applyNumberFormat="1" applyFont="1" applyFill="1" applyBorder="1" applyAlignment="1" applyProtection="1">
      <alignment horizontal="center" wrapText="1"/>
      <protection locked="0"/>
    </xf>
    <xf numFmtId="43" fontId="3" fillId="29" borderId="1" xfId="5" applyFill="1" applyBorder="1" applyAlignment="1" applyProtection="1">
      <alignment horizontal="center"/>
      <protection locked="0"/>
    </xf>
    <xf numFmtId="43" fontId="3" fillId="29" borderId="1" xfId="88" applyNumberFormat="1" applyFill="1" applyBorder="1" applyAlignment="1" applyProtection="1">
      <alignment horizontal="center"/>
      <protection locked="0"/>
    </xf>
    <xf numFmtId="43" fontId="3" fillId="29" borderId="21" xfId="88" applyNumberFormat="1" applyFill="1" applyBorder="1" applyAlignment="1" applyProtection="1">
      <protection locked="0"/>
    </xf>
    <xf numFmtId="0" fontId="0" fillId="0" borderId="0" xfId="88" applyFont="1" applyAlignment="1" applyProtection="1">
      <alignment horizontal="left" vertical="center" wrapText="1"/>
      <protection locked="0"/>
    </xf>
    <xf numFmtId="0" fontId="43" fillId="0" borderId="17" xfId="88" applyFont="1" applyFill="1" applyBorder="1" applyAlignment="1" applyProtection="1">
      <alignment horizontal="center" vertical="center"/>
      <protection locked="0"/>
    </xf>
    <xf numFmtId="0" fontId="43" fillId="0" borderId="1" xfId="88" applyFont="1" applyFill="1" applyBorder="1" applyAlignment="1" applyProtection="1">
      <alignment horizontal="center" vertical="center"/>
      <protection locked="0"/>
    </xf>
    <xf numFmtId="0" fontId="43" fillId="0" borderId="21" xfId="88" applyFont="1" applyFill="1" applyBorder="1" applyAlignment="1" applyProtection="1">
      <alignment horizontal="center" vertical="center"/>
      <protection locked="0"/>
    </xf>
    <xf numFmtId="0" fontId="32" fillId="28" borderId="29" xfId="88" applyFont="1" applyFill="1" applyBorder="1" applyAlignment="1" applyProtection="1">
      <alignment horizontal="right" vertical="center"/>
      <protection locked="0"/>
    </xf>
    <xf numFmtId="0" fontId="32" fillId="28" borderId="30" xfId="88" applyFont="1" applyFill="1" applyBorder="1" applyAlignment="1" applyProtection="1">
      <alignment horizontal="right" vertical="center"/>
      <protection locked="0"/>
    </xf>
    <xf numFmtId="0" fontId="32" fillId="28" borderId="31" xfId="88" applyFont="1" applyFill="1" applyBorder="1" applyAlignment="1" applyProtection="1">
      <alignment horizontal="right" vertical="center"/>
      <protection locked="0"/>
    </xf>
    <xf numFmtId="0" fontId="28" fillId="0" borderId="0" xfId="1" applyFont="1" applyAlignment="1" applyProtection="1">
      <alignment horizontal="center" vertical="center"/>
      <protection locked="0"/>
    </xf>
    <xf numFmtId="0" fontId="28" fillId="0" borderId="0" xfId="1" applyFont="1" applyAlignment="1" applyProtection="1">
      <alignment horizontal="center" vertical="center" wrapText="1"/>
      <protection locked="0"/>
    </xf>
    <xf numFmtId="1" fontId="30" fillId="0" borderId="17" xfId="79" applyNumberFormat="1" applyFont="1" applyFill="1" applyBorder="1" applyAlignment="1" applyProtection="1">
      <alignment horizontal="center" vertical="center" wrapText="1"/>
      <protection locked="0"/>
    </xf>
    <xf numFmtId="1" fontId="30" fillId="0" borderId="26" xfId="79" applyNumberFormat="1" applyFont="1" applyFill="1" applyBorder="1" applyAlignment="1" applyProtection="1">
      <alignment horizontal="center" vertical="center" wrapText="1"/>
      <protection locked="0"/>
    </xf>
    <xf numFmtId="0" fontId="30" fillId="0" borderId="1" xfId="79" applyFont="1" applyFill="1" applyBorder="1" applyAlignment="1">
      <alignment horizontal="center" vertical="center"/>
    </xf>
    <xf numFmtId="0" fontId="30" fillId="0" borderId="2" xfId="79" applyFont="1" applyFill="1" applyBorder="1" applyAlignment="1">
      <alignment horizontal="center" vertical="center"/>
    </xf>
    <xf numFmtId="0" fontId="28" fillId="0" borderId="1" xfId="79" applyFont="1" applyFill="1" applyBorder="1" applyAlignment="1" applyProtection="1">
      <alignment horizontal="center" vertical="center"/>
      <protection locked="0"/>
    </xf>
    <xf numFmtId="0" fontId="28" fillId="0" borderId="25" xfId="79" applyFont="1" applyFill="1" applyBorder="1" applyAlignment="1" applyProtection="1">
      <alignment horizontal="center" vertical="center"/>
      <protection locked="0"/>
    </xf>
    <xf numFmtId="0" fontId="43" fillId="0" borderId="25" xfId="88" applyFont="1" applyFill="1" applyBorder="1" applyAlignment="1" applyProtection="1">
      <alignment horizontal="center" vertical="center"/>
      <protection locked="0"/>
    </xf>
    <xf numFmtId="0" fontId="43" fillId="30" borderId="25" xfId="88" applyFont="1" applyFill="1" applyBorder="1" applyAlignment="1" applyProtection="1">
      <alignment horizontal="center" vertical="center"/>
      <protection locked="0"/>
    </xf>
    <xf numFmtId="0" fontId="43" fillId="30" borderId="32" xfId="88" applyFont="1" applyFill="1" applyBorder="1" applyAlignment="1" applyProtection="1">
      <alignment horizontal="center" vertical="center"/>
      <protection locked="0"/>
    </xf>
    <xf numFmtId="0" fontId="43" fillId="30" borderId="34" xfId="88" applyFont="1" applyFill="1" applyBorder="1" applyAlignment="1" applyProtection="1">
      <alignment horizontal="center" vertical="center"/>
      <protection locked="0"/>
    </xf>
    <xf numFmtId="0" fontId="32" fillId="28" borderId="35" xfId="88" applyFont="1" applyFill="1" applyBorder="1" applyAlignment="1" applyProtection="1">
      <alignment horizontal="right" vertical="center"/>
      <protection locked="0"/>
    </xf>
    <xf numFmtId="0" fontId="32" fillId="28" borderId="36" xfId="88" applyFont="1" applyFill="1" applyBorder="1" applyAlignment="1" applyProtection="1">
      <alignment horizontal="right" vertical="center"/>
      <protection locked="0"/>
    </xf>
    <xf numFmtId="0" fontId="32" fillId="28" borderId="37" xfId="88" applyFont="1" applyFill="1" applyBorder="1" applyAlignment="1" applyProtection="1">
      <alignment horizontal="right" vertical="center"/>
      <protection locked="0"/>
    </xf>
    <xf numFmtId="1" fontId="30" fillId="30" borderId="17" xfId="79" applyNumberFormat="1" applyFont="1" applyFill="1" applyBorder="1" applyAlignment="1" applyProtection="1">
      <alignment horizontal="center" vertical="center" wrapText="1"/>
      <protection locked="0"/>
    </xf>
    <xf numFmtId="1" fontId="30" fillId="30" borderId="26" xfId="79" applyNumberFormat="1" applyFont="1" applyFill="1" applyBorder="1" applyAlignment="1" applyProtection="1">
      <alignment horizontal="center" vertical="center" wrapText="1"/>
      <protection locked="0"/>
    </xf>
    <xf numFmtId="0" fontId="30" fillId="30" borderId="1" xfId="79" applyFont="1" applyFill="1" applyBorder="1" applyAlignment="1">
      <alignment horizontal="center" vertical="center"/>
    </xf>
    <xf numFmtId="0" fontId="30" fillId="30" borderId="2" xfId="79" applyFont="1" applyFill="1" applyBorder="1" applyAlignment="1">
      <alignment horizontal="center" vertical="center"/>
    </xf>
    <xf numFmtId="0" fontId="28" fillId="30" borderId="25" xfId="79" applyFont="1" applyFill="1" applyBorder="1" applyAlignment="1" applyProtection="1">
      <alignment horizontal="center" vertical="center"/>
      <protection locked="0"/>
    </xf>
    <xf numFmtId="0" fontId="28" fillId="30" borderId="32" xfId="79" applyFont="1" applyFill="1" applyBorder="1" applyAlignment="1" applyProtection="1">
      <alignment horizontal="center" vertical="center"/>
      <protection locked="0"/>
    </xf>
    <xf numFmtId="0" fontId="28" fillId="30" borderId="33" xfId="79" applyFont="1" applyFill="1" applyBorder="1" applyAlignment="1" applyProtection="1">
      <alignment horizontal="center" vertical="center"/>
      <protection locked="0"/>
    </xf>
    <xf numFmtId="0" fontId="43" fillId="30" borderId="33" xfId="88" applyFont="1" applyFill="1" applyBorder="1" applyAlignment="1" applyProtection="1">
      <alignment horizontal="center" vertical="center"/>
      <protection locked="0"/>
    </xf>
    <xf numFmtId="0" fontId="46" fillId="0" borderId="0" xfId="0" applyFont="1" applyAlignment="1">
      <alignment horizontal="center" vertical="center"/>
    </xf>
    <xf numFmtId="0" fontId="44" fillId="0" borderId="0" xfId="0" applyFont="1" applyAlignment="1">
      <alignment horizontal="center" vertical="center"/>
    </xf>
    <xf numFmtId="0" fontId="45" fillId="0" borderId="18" xfId="0" applyFont="1" applyBorder="1" applyAlignment="1">
      <alignment horizontal="center" vertical="center"/>
    </xf>
    <xf numFmtId="165" fontId="31" fillId="29" borderId="19" xfId="38" applyNumberFormat="1" applyFont="1" applyFill="1" applyBorder="1" applyAlignment="1" applyProtection="1">
      <alignment horizontal="center" vertical="center"/>
      <protection locked="0"/>
    </xf>
  </cellXfs>
  <cellStyles count="103">
    <cellStyle name="20% - Accent1 2" xfId="8"/>
    <cellStyle name="20% - Accent2 2" xfId="9"/>
    <cellStyle name="20% - Accent2 3" xfId="10"/>
    <cellStyle name="20% - Accent3 2" xfId="11"/>
    <cellStyle name="20% - Accent4 2" xfId="12"/>
    <cellStyle name="20% - Accent5 2" xfId="13"/>
    <cellStyle name="20% - Accent6 2" xfId="14"/>
    <cellStyle name="40% - Accent1 2" xfId="15"/>
    <cellStyle name="40% - Accent2 2" xfId="16"/>
    <cellStyle name="40% - Accent3 2" xfId="17"/>
    <cellStyle name="40% - Accent4 2" xfId="18"/>
    <cellStyle name="40% - Accent5 2" xfId="19"/>
    <cellStyle name="40% - Accent6 2" xfId="20"/>
    <cellStyle name="60% - Accent1 2" xfId="21"/>
    <cellStyle name="60% - Accent2 2" xfId="22"/>
    <cellStyle name="60% - Accent3 2" xfId="23"/>
    <cellStyle name="60% - Accent4 2" xfId="24"/>
    <cellStyle name="60% - Accent5 2" xfId="25"/>
    <cellStyle name="60% - Accent6 2" xfId="26"/>
    <cellStyle name="Accent1 2" xfId="27"/>
    <cellStyle name="Accent2 2" xfId="28"/>
    <cellStyle name="Accent3 2" xfId="29"/>
    <cellStyle name="Accent4 2" xfId="30"/>
    <cellStyle name="Accent5 2" xfId="31"/>
    <cellStyle name="Accent6 2" xfId="32"/>
    <cellStyle name="Bad 2" xfId="33"/>
    <cellStyle name="Calculation 2" xfId="34"/>
    <cellStyle name="Check Cell 2" xfId="35"/>
    <cellStyle name="Comma" xfId="5" builtinId="3"/>
    <cellStyle name="Comma [0] 2" xfId="90"/>
    <cellStyle name="Comma 10" xfId="97"/>
    <cellStyle name="Comma 2" xfId="4"/>
    <cellStyle name="Comma 2 2" xfId="7"/>
    <cellStyle name="Comma 2 3" xfId="36"/>
    <cellStyle name="Comma 2 4" xfId="99"/>
    <cellStyle name="Comma 3" xfId="37"/>
    <cellStyle name="Comma 3 2" xfId="38"/>
    <cellStyle name="Comma 3 3" xfId="96"/>
    <cellStyle name="Comma 4" xfId="39"/>
    <cellStyle name="Comma 4 2" xfId="40"/>
    <cellStyle name="Comma 5" xfId="41"/>
    <cellStyle name="Comma 5 2" xfId="42"/>
    <cellStyle name="Comma 5 3" xfId="89"/>
    <cellStyle name="Comma 6" xfId="43"/>
    <cellStyle name="Comma 6 2" xfId="44"/>
    <cellStyle name="Comma 7" xfId="45"/>
    <cellStyle name="Comma 7 2" xfId="46"/>
    <cellStyle name="Comma 8" xfId="47"/>
    <cellStyle name="Comma 9" xfId="93"/>
    <cellStyle name="Comma0" xfId="48"/>
    <cellStyle name="Currency0" xfId="49"/>
    <cellStyle name="Date" xfId="50"/>
    <cellStyle name="Explanatory Text 2" xfId="51"/>
    <cellStyle name="Fixed" xfId="52"/>
    <cellStyle name="Good 2" xfId="53"/>
    <cellStyle name="Heading 1 2" xfId="54"/>
    <cellStyle name="Heading 2 2" xfId="55"/>
    <cellStyle name="Heading 3 2" xfId="56"/>
    <cellStyle name="Heading 4 2" xfId="57"/>
    <cellStyle name="Input 2" xfId="58"/>
    <cellStyle name="Linked Cell 2" xfId="59"/>
    <cellStyle name="Neutral 2" xfId="60"/>
    <cellStyle name="Normal" xfId="0" builtinId="0"/>
    <cellStyle name="Normal 10" xfId="61"/>
    <cellStyle name="Normal 10 2" xfId="80"/>
    <cellStyle name="Normal 11" xfId="62"/>
    <cellStyle name="Normal 12" xfId="63"/>
    <cellStyle name="Normal 13" xfId="2"/>
    <cellStyle name="Normal 13 2" xfId="6"/>
    <cellStyle name="Normal 14" xfId="83"/>
    <cellStyle name="Normal 15" xfId="92"/>
    <cellStyle name="Normal 16" xfId="98"/>
    <cellStyle name="Normal 2" xfId="3"/>
    <cellStyle name="Normal 2 2" xfId="64"/>
    <cellStyle name="Normal 2 2 2" xfId="87"/>
    <cellStyle name="Normal 2 2 2 2" xfId="102"/>
    <cellStyle name="Normal 2 2 3" xfId="94"/>
    <cellStyle name="Normal 2 3" xfId="79"/>
    <cellStyle name="Normal 2 4" xfId="85"/>
    <cellStyle name="Normal 2 4 2" xfId="100"/>
    <cellStyle name="Normal 3" xfId="65"/>
    <cellStyle name="Normal 3 2" xfId="82"/>
    <cellStyle name="Normal 3 7" xfId="95"/>
    <cellStyle name="Normal 4" xfId="66"/>
    <cellStyle name="Normal 4 2" xfId="86"/>
    <cellStyle name="Normal 4 2 2" xfId="101"/>
    <cellStyle name="Normal 5" xfId="67"/>
    <cellStyle name="Normal 5 2" xfId="81"/>
    <cellStyle name="Normal 6" xfId="68"/>
    <cellStyle name="Normal 6 2" xfId="88"/>
    <cellStyle name="Normal 7" xfId="69"/>
    <cellStyle name="Normal 8" xfId="70"/>
    <cellStyle name="Normal 9" xfId="71"/>
    <cellStyle name="Normal_front page" xfId="1"/>
    <cellStyle name="Note 2" xfId="72"/>
    <cellStyle name="Output 2" xfId="73"/>
    <cellStyle name="Percent 2" xfId="74"/>
    <cellStyle name="Percent 3" xfId="75"/>
    <cellStyle name="Percent 4" xfId="84"/>
    <cellStyle name="Percent 5" xfId="91"/>
    <cellStyle name="Title 2" xfId="76"/>
    <cellStyle name="Total 2" xfId="77"/>
    <cellStyle name="Warning Text 2" xfId="7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cbre-my.sharepoint.com/Documents%20and%20Settings/hameed/Local%20Settings/Temporary%20Internet%20Files/OLK4/Metro%20Hanoi%201/Tendering/Packages/Store%20building/Package%203/DOCUMENT/DAUTHAU/Dungquat/GOI3/DUNGQUAT-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ocuments%20and%20Settings/hameed/Local%20Settings/Temporary%20Internet%20Files/OLK4/Metro%20Hanoi%201/Tendering/Packages/Store%20building/Package%203/DOCUMENT/DAUTHAU/Dungquat/GOI3/DUNGQUAT-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Junaid\D\F\Documents%20and%20Settings\A%20TO%20Z\Application%20Data\Microsoft\Excel\JPMC%20Woodworksx.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Junaid\D\F\F\Users\A%20TO%20Z\Desktop\1.BOQ%20Archi%20Tower-A%2025.04.13.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Junaid\D\F\Documents%20and%20Settings\All%20Users\Documents\JPMC\JPMC%20final%20BOQ%20170115%20architecture%20working.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cbre-my.sharepoint.com/Documents%20and%20Settings/hameed/Local%20Settings/Temporary%20Internet%20Files/OLK4/Metro%20Hanoi%201/Tendering/Packages/Store%20building/Package%203/CS3408/Standard/RP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uments%20and%20Settings/hameed/Local%20Settings/Temporary%20Internet%20Files/OLK4/Metro%20Hanoi%201/Tendering/Packages/Store%20building/Package%203/CS3408/Standard/RP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Junaid\D\Tender\VMI%20Institute\BOQ-VM%20Institute%20LS%20110815%20final%20final.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Junaid\D\F\F\F\All%20projects%20210115%20(Hafsa)\Projects\Tenders\Arkadians\Arkadians%20Finishing%20works%20Tower%20A\Architectural%20Arkadians%201.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Laptop%20Backup%20-%20Abdul%20Sammad\all%20Working%20data\J.Peshawar\New%20Final%20bill.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Junaid\D\F\Users\Junaid%20Baig\Desktop\VM%20INSTITUTE\Architectural%20JPMC\Archt%20JPMC%20final%20BOQ%2020012015%20F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nt01\d%20drive\IBA\IBA%20Projects\Acadamic%20Block%20-%20Main%20Campus\CM%20Form%20for%20HVAC\Material%20Submittal%20for%20HVAC.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bre-my.sharepoint.com/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6-user%20data\Backup%20Data\MY%20DOCUMENT\My%20Documents%20UP%20TO%202009\BILLS%20FILE%20UP%20TO%20DEC%202009\ATLAS%20HONDA\500K\Power%20hous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Civil Works"/>
      <sheetName val="Sheet2"/>
      <sheetName val="Sheet2 (2)"/>
      <sheetName val="Sheet1"/>
    </sheetNames>
    <sheetDataSet>
      <sheetData sheetId="0">
        <row r="178">
          <cell r="B178" t="str">
            <v>CABINETS, COUNTERS AND VANITY TOPS</v>
          </cell>
        </row>
      </sheetData>
      <sheetData sheetId="1"/>
      <sheetData sheetId="2"/>
      <sheetData sheetId="3">
        <row r="11">
          <cell r="K11">
            <v>200</v>
          </cell>
        </row>
        <row r="12">
          <cell r="K12">
            <v>15</v>
          </cell>
        </row>
        <row r="16">
          <cell r="K16">
            <v>150</v>
          </cell>
        </row>
        <row r="17">
          <cell r="K17">
            <v>42</v>
          </cell>
        </row>
        <row r="18">
          <cell r="K18">
            <v>8</v>
          </cell>
        </row>
        <row r="19">
          <cell r="K19">
            <v>20</v>
          </cell>
        </row>
        <row r="20">
          <cell r="K20">
            <v>300</v>
          </cell>
        </row>
        <row r="22">
          <cell r="K22">
            <v>20</v>
          </cell>
        </row>
        <row r="23">
          <cell r="K23">
            <v>200</v>
          </cell>
        </row>
        <row r="24">
          <cell r="K24">
            <v>3500</v>
          </cell>
        </row>
        <row r="25">
          <cell r="K25">
            <v>300</v>
          </cell>
        </row>
        <row r="26">
          <cell r="K26">
            <v>150</v>
          </cell>
        </row>
        <row r="27">
          <cell r="K27">
            <v>4000</v>
          </cell>
        </row>
        <row r="28">
          <cell r="K28">
            <v>100</v>
          </cell>
        </row>
        <row r="29">
          <cell r="K29">
            <v>150</v>
          </cell>
        </row>
        <row r="30">
          <cell r="K30">
            <v>7</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M.D.B Analysis "/>
      <sheetName val="Civil Materials"/>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ill - 1"/>
      <sheetName val="Matl Sum"/>
      <sheetName val="Sheet2"/>
      <sheetName val="Backup (Dist. Net work)"/>
      <sheetName val="Bw"/>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sheetData sheetId="53" refreshError="1"/>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OQ"/>
      <sheetName val="Architecture"/>
      <sheetName val="Woodwork rates"/>
      <sheetName val="Finish Basic Rates"/>
    </sheetNames>
    <sheetDataSet>
      <sheetData sheetId="0" refreshError="1"/>
      <sheetData sheetId="1" refreshError="1"/>
      <sheetData sheetId="2" refreshError="1"/>
      <sheetData sheetId="3" refreshError="1"/>
      <sheetData sheetId="4" refreshError="1">
        <row r="15">
          <cell r="F15">
            <v>75</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Civil Works"/>
      <sheetName val="Structures"/>
      <sheetName val="Working of FW"/>
      <sheetName val="Materials Basic Rates"/>
      <sheetName val="Footing Schedule"/>
      <sheetName val="Column Schedule "/>
      <sheetName val="Format Structures"/>
      <sheetName val="2. Plumbing"/>
      <sheetName val="3. Electrical"/>
      <sheetName val="4. Telecomm"/>
      <sheetName val="5. HVAC"/>
      <sheetName val="6. Mechanical"/>
      <sheetName val="Materials Basic Rates(finis (2)"/>
      <sheetName val="Materials Basic Rates(finishes)"/>
      <sheetName val="Equipment"/>
      <sheetName val="Sub contractor Items"/>
      <sheetName val="Architecture Pre"/>
      <sheetName val="Sheet1"/>
    </sheetNames>
    <sheetDataSet>
      <sheetData sheetId="0" refreshError="1"/>
      <sheetData sheetId="1" refreshError="1"/>
      <sheetData sheetId="2" refreshError="1"/>
      <sheetData sheetId="3" refreshError="1">
        <row r="13">
          <cell r="F13">
            <v>167</v>
          </cell>
        </row>
        <row r="14">
          <cell r="F14">
            <v>143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OQ Prelimaries"/>
      <sheetName val="ABST"/>
      <sheetName val="Rate Analysis"/>
      <sheetName val="BOQ Block 1 "/>
      <sheetName val="UGWT"/>
      <sheetName val="OHWT - Block 1"/>
      <sheetName val="BOQ Block 2"/>
      <sheetName val="OHWT - Block 2"/>
      <sheetName val="BOQ Block 3"/>
      <sheetName val="Substation"/>
      <sheetName val="UGWT - Block 3"/>
      <sheetName val="Overheads"/>
      <sheetName val="Sheet1"/>
      <sheetName val="Ready Mix Quotation"/>
      <sheetName val="working tender"/>
      <sheetName val="Summary PB"/>
      <sheetName val="Fire Fighting"/>
      <sheetName val="Plumbing Work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7">
          <cell r="C7">
            <v>84000</v>
          </cell>
        </row>
        <row r="8">
          <cell r="C8">
            <v>558</v>
          </cell>
        </row>
        <row r="15">
          <cell r="D15" t="str">
            <v> 6800</v>
          </cell>
        </row>
        <row r="16">
          <cell r="D16">
            <v>7550</v>
          </cell>
        </row>
      </sheetData>
      <sheetData sheetId="14" refreshError="1"/>
      <sheetData sheetId="15" refreshError="1"/>
      <sheetData sheetId="16" refreshError="1"/>
      <sheetData sheetId="17" refreshError="1"/>
      <sheetData sheetId="1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1. Civil Works"/>
      <sheetName val="Architecture"/>
      <sheetName val="Woodwork rates"/>
      <sheetName val="Finish Basic Rates"/>
      <sheetName val="Structures (2)"/>
      <sheetName val="Structures"/>
      <sheetName val="Format Structures"/>
      <sheetName val="2. Plumbing"/>
      <sheetName val="3. Electrical"/>
      <sheetName val="4. Telecomm"/>
      <sheetName val="Summary HVAC"/>
      <sheetName val="5. HVAC"/>
      <sheetName val="6. Mechanical"/>
      <sheetName val="Equipment"/>
      <sheetName val="Sub contractor Items"/>
    </sheetNames>
    <sheetDataSet>
      <sheetData sheetId="0" refreshError="1"/>
      <sheetData sheetId="1" refreshError="1"/>
      <sheetData sheetId="2" refreshError="1"/>
      <sheetData sheetId="3" refreshError="1"/>
      <sheetData sheetId="4" refreshError="1">
        <row r="8">
          <cell r="F8">
            <v>27</v>
          </cell>
        </row>
        <row r="180">
          <cell r="F180">
            <v>85.5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M Sheet without verify"/>
      <sheetName val="BOQ M Sheet verify"/>
      <sheetName val="Plumbing M.Sheet"/>
      <sheetName val="Add.M.Sheet"/>
      <sheetName val="BOQ Summary"/>
      <sheetName val="Main Summary"/>
      <sheetName val="HVAC Work"/>
      <sheetName val="FURNITURE "/>
      <sheetName val="Plumbing Works"/>
    </sheetNames>
    <sheetDataSet>
      <sheetData sheetId="0"/>
      <sheetData sheetId="1"/>
      <sheetData sheetId="2"/>
      <sheetData sheetId="3"/>
      <sheetData sheetId="4"/>
      <sheetData sheetId="5"/>
      <sheetData sheetId="6"/>
      <sheetData sheetId="7"/>
      <sheetData sheetId="8"/>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1. Civil Works"/>
      <sheetName val="Architecture"/>
      <sheetName val="Woodwork rates"/>
      <sheetName val="Finish Basic Rates"/>
      <sheetName val="Structures (2)"/>
      <sheetName val="Structures"/>
      <sheetName val="Format Structures"/>
      <sheetName val="2. Plumbing"/>
      <sheetName val="3. Electrical"/>
      <sheetName val="4. Telecomm"/>
      <sheetName val="Summary HVAC"/>
      <sheetName val="5. HVAC"/>
      <sheetName val="6. Mechanical"/>
      <sheetName val="Equipment"/>
      <sheetName val="Sub contractor Items"/>
    </sheetNames>
    <sheetDataSet>
      <sheetData sheetId="0"/>
      <sheetData sheetId="1"/>
      <sheetData sheetId="2"/>
      <sheetData sheetId="3"/>
      <sheetData sheetId="4">
        <row r="8">
          <cell r="F8">
            <v>27</v>
          </cell>
        </row>
        <row r="19">
          <cell r="F19">
            <v>950</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 Submittal for HVAC"/>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 val="갑지"/>
      <sheetName val="PROCUR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v>887</v>
          </cell>
          <cell r="B42">
            <v>3</v>
          </cell>
          <cell r="C42">
            <v>39605</v>
          </cell>
          <cell r="D42" t="str">
            <v>PROPOSED BEACON HOUSE CAMPUS SURVERY SHEET NO. 35/P/I, BLOCK-6, P.E.C.H.S IMAM AHMED ROAD</v>
          </cell>
          <cell r="E42" t="str">
            <v>Mr. Tariq Qaiser</v>
          </cell>
          <cell r="F42" t="str">
            <v>TAQ, ASSOCIATES   ( PVT.)   LIMITED,ARCHITECTURE  AND  INTERIOR  DESIGN,7-G BLOCK 6 PECHS KARACHI 2905 PAKISTANTEL: 4543442  4541510  FAX: 4520785</v>
          </cell>
          <cell r="G42">
            <v>900000</v>
          </cell>
          <cell r="H42">
            <v>225000</v>
          </cell>
          <cell r="I42">
            <v>450000</v>
          </cell>
          <cell r="J42">
            <v>225000</v>
          </cell>
          <cell r="O42" t="str">
            <v>MAQ</v>
          </cell>
          <cell r="P42">
            <v>39542</v>
          </cell>
        </row>
        <row r="51">
          <cell r="A51">
            <v>910</v>
          </cell>
          <cell r="B51">
            <v>0</v>
          </cell>
          <cell r="C51">
            <v>39878</v>
          </cell>
          <cell r="D51" t="str">
            <v>Fatima Jinnah Post Graduate College (Muzafferabad)</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Architect12-A, Hasan Homes, BL-5, Clifton, Karachi - PakistanPh:    021-574538/579071/5868896,Fax:  021-5870729, E-Mail: thearchs@cyber.net.pk</v>
          </cell>
          <cell r="G53">
            <v>20000</v>
          </cell>
          <cell r="H53">
            <v>10000</v>
          </cell>
          <cell r="I53">
            <v>10000</v>
          </cell>
          <cell r="O53" t="str">
            <v>A.D.N</v>
          </cell>
        </row>
        <row r="57">
          <cell r="A57">
            <v>872</v>
          </cell>
          <cell r="B57">
            <v>2</v>
          </cell>
          <cell r="C57">
            <v>39505</v>
          </cell>
          <cell r="D57" t="str">
            <v>PROPOSED COMMERCIAL BUILDING ON PLOT NO. 14-C/I COMM. LANE NO. 3 PH. VI DHA KARACHI  FOR MR. IFTIKHAR SOOMRO</v>
          </cell>
          <cell r="E57" t="str">
            <v>Mr. Ahsan Najmi</v>
          </cell>
          <cell r="F57" t="str">
            <v>Najmi Bilgrami CollaborativeRawal Masjid Annexe Block 6 Hillpark Karachi-Pakistan</v>
          </cell>
          <cell r="G57">
            <v>32000</v>
          </cell>
          <cell r="H57">
            <v>16000</v>
          </cell>
          <cell r="I57">
            <v>18000</v>
          </cell>
          <cell r="J57">
            <v>26000</v>
          </cell>
          <cell r="O57" t="str">
            <v>A.D.N</v>
          </cell>
        </row>
        <row r="58">
          <cell r="A58">
            <v>873</v>
          </cell>
          <cell r="B58">
            <v>2</v>
          </cell>
          <cell r="C58">
            <v>39505</v>
          </cell>
          <cell r="D58" t="str">
            <v>PROPOSED BUNGALOW ON PLOT NO.156/II D.H.A. PH. VIII.19TH STREET FOR MR ADNAN ABIDIN</v>
          </cell>
          <cell r="E58" t="str">
            <v>Mr. Ahsan Najmi</v>
          </cell>
          <cell r="F58" t="str">
            <v>Najmi Bilgrami CollaborativeRawal Masjid Annexe Block 6 Hillpark Karachi-Pakistan</v>
          </cell>
          <cell r="G58">
            <v>31400</v>
          </cell>
          <cell r="H58">
            <v>10990</v>
          </cell>
          <cell r="I58">
            <v>21400</v>
          </cell>
          <cell r="J58">
            <v>26000</v>
          </cell>
          <cell r="O58" t="str">
            <v>M.A.Q</v>
          </cell>
          <cell r="P58">
            <v>39542</v>
          </cell>
        </row>
        <row r="59">
          <cell r="A59">
            <v>872</v>
          </cell>
          <cell r="B59">
            <v>2</v>
          </cell>
          <cell r="C59">
            <v>39505</v>
          </cell>
          <cell r="D59" t="str">
            <v>PROPOSED COMMERCIAL BUILDING ON PLOT NO. 14-C/I COMM. LANE NO. 3 PH. VI DHA KARACHI  FOR MR. IFTIKHAR SOOMRO</v>
          </cell>
          <cell r="E59" t="str">
            <v>Mr. Ahsan Najmi</v>
          </cell>
          <cell r="F59" t="str">
            <v>Najmi Bilgrami CollaborativeRawal Masjid Annexe Block 6 Hillpark Karachi-Pakistan</v>
          </cell>
          <cell r="G59">
            <v>32000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Design,Planning Architecture and Interior Design Group,301-302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Architect12-A, Hasan Homes, BL-5, Clifton, Karachi - PakistanPh:    021-574538/579071/5868896,Fax: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3"/>
  <sheetViews>
    <sheetView view="pageBreakPreview" zoomScale="85" zoomScaleNormal="120" zoomScaleSheetLayoutView="85" workbookViewId="0">
      <selection activeCell="Q10" sqref="Q10"/>
    </sheetView>
  </sheetViews>
  <sheetFormatPr defaultColWidth="8.85546875" defaultRowHeight="15" x14ac:dyDescent="0.25"/>
  <cols>
    <col min="1" max="1" width="5.7109375" style="6" customWidth="1"/>
    <col min="2" max="2" width="45.7109375" style="80" customWidth="1"/>
    <col min="3" max="3" width="6.7109375" style="6" customWidth="1"/>
    <col min="4" max="4" width="6.28515625" style="6" customWidth="1"/>
    <col min="5" max="5" width="10.28515625" style="6" customWidth="1"/>
    <col min="6" max="6" width="15.140625" style="6" bestFit="1" customWidth="1"/>
    <col min="7" max="7" width="6.85546875" style="39" hidden="1" customWidth="1"/>
    <col min="8" max="8" width="6.42578125" style="82" hidden="1" customWidth="1"/>
    <col min="9" max="9" width="14.7109375" style="61" hidden="1" customWidth="1"/>
    <col min="10" max="10" width="7.5703125" style="39" hidden="1" customWidth="1"/>
    <col min="11" max="11" width="6.5703125" style="82" hidden="1" customWidth="1"/>
    <col min="12" max="12" width="14.7109375" style="61" hidden="1" customWidth="1"/>
    <col min="13" max="13" width="15.28515625" style="41" customWidth="1"/>
    <col min="14" max="14" width="15.140625" style="61" bestFit="1" customWidth="1"/>
    <col min="15" max="15" width="13.7109375" style="6" bestFit="1" customWidth="1"/>
    <col min="16" max="17" width="11.5703125" style="6" bestFit="1" customWidth="1"/>
    <col min="18" max="18" width="8.85546875" style="6"/>
    <col min="19" max="19" width="11.42578125" style="6" bestFit="1" customWidth="1"/>
    <col min="20" max="20" width="16" style="6" bestFit="1" customWidth="1"/>
    <col min="21" max="16384" width="8.85546875" style="6"/>
  </cols>
  <sheetData>
    <row r="1" spans="1:15" ht="6" customHeight="1" x14ac:dyDescent="0.25">
      <c r="A1" s="1"/>
      <c r="B1" s="58"/>
      <c r="C1" s="5"/>
      <c r="D1" s="5" t="s">
        <v>12</v>
      </c>
      <c r="E1" s="5"/>
      <c r="F1" s="5"/>
      <c r="G1" s="32"/>
      <c r="H1" s="59"/>
      <c r="I1" s="60"/>
      <c r="J1" s="32"/>
      <c r="K1" s="59"/>
      <c r="L1" s="60"/>
    </row>
    <row r="2" spans="1:15" ht="15.75" x14ac:dyDescent="0.25">
      <c r="A2" s="476" t="s">
        <v>14</v>
      </c>
      <c r="B2" s="476"/>
      <c r="C2" s="476"/>
      <c r="D2" s="476"/>
      <c r="E2" s="476"/>
      <c r="F2" s="476"/>
      <c r="G2" s="476"/>
      <c r="H2" s="476"/>
      <c r="I2" s="476"/>
      <c r="J2" s="476"/>
      <c r="K2" s="476"/>
      <c r="L2" s="476"/>
    </row>
    <row r="3" spans="1:15" ht="15.75" x14ac:dyDescent="0.25">
      <c r="A3" s="476" t="s">
        <v>15</v>
      </c>
      <c r="B3" s="476"/>
      <c r="C3" s="476"/>
      <c r="D3" s="476"/>
      <c r="E3" s="476"/>
      <c r="F3" s="476"/>
      <c r="G3" s="476"/>
      <c r="H3" s="476"/>
      <c r="I3" s="476"/>
      <c r="J3" s="476"/>
      <c r="K3" s="476"/>
      <c r="L3" s="476"/>
    </row>
    <row r="4" spans="1:15" ht="15.75" x14ac:dyDescent="0.25">
      <c r="A4" s="477" t="s">
        <v>254</v>
      </c>
      <c r="B4" s="477"/>
      <c r="C4" s="477"/>
      <c r="D4" s="477"/>
      <c r="E4" s="477"/>
      <c r="F4" s="477"/>
      <c r="G4" s="477"/>
      <c r="H4" s="477"/>
      <c r="I4" s="477"/>
      <c r="J4" s="477"/>
      <c r="K4" s="477"/>
      <c r="L4" s="477"/>
    </row>
    <row r="5" spans="1:15" ht="6" customHeight="1" thickBot="1" x14ac:dyDescent="0.3">
      <c r="A5" s="62"/>
      <c r="B5" s="63"/>
      <c r="C5" s="62"/>
      <c r="D5" s="62"/>
      <c r="E5" s="5"/>
      <c r="F5" s="5"/>
      <c r="G5" s="32"/>
      <c r="H5" s="59"/>
      <c r="I5" s="64"/>
      <c r="J5" s="32"/>
      <c r="K5" s="59"/>
      <c r="L5" s="64"/>
    </row>
    <row r="6" spans="1:15" s="33" customFormat="1" ht="18" customHeight="1" x14ac:dyDescent="0.25">
      <c r="A6" s="478" t="s">
        <v>5</v>
      </c>
      <c r="B6" s="480" t="s">
        <v>0</v>
      </c>
      <c r="C6" s="482" t="s">
        <v>178</v>
      </c>
      <c r="D6" s="482"/>
      <c r="E6" s="482"/>
      <c r="F6" s="483"/>
      <c r="G6" s="470" t="s">
        <v>255</v>
      </c>
      <c r="H6" s="471"/>
      <c r="I6" s="472"/>
      <c r="J6" s="470" t="s">
        <v>182</v>
      </c>
      <c r="K6" s="471"/>
      <c r="L6" s="484"/>
      <c r="M6" s="470" t="s">
        <v>256</v>
      </c>
      <c r="N6" s="471"/>
      <c r="O6" s="472"/>
    </row>
    <row r="7" spans="1:15" ht="18" customHeight="1" thickBot="1" x14ac:dyDescent="0.3">
      <c r="A7" s="479"/>
      <c r="B7" s="481"/>
      <c r="C7" s="168" t="s">
        <v>1</v>
      </c>
      <c r="D7" s="169" t="s">
        <v>10</v>
      </c>
      <c r="E7" s="170" t="s">
        <v>16</v>
      </c>
      <c r="F7" s="171" t="s">
        <v>288</v>
      </c>
      <c r="G7" s="172" t="s">
        <v>179</v>
      </c>
      <c r="H7" s="173" t="s">
        <v>257</v>
      </c>
      <c r="I7" s="174" t="s">
        <v>180</v>
      </c>
      <c r="J7" s="172" t="s">
        <v>179</v>
      </c>
      <c r="K7" s="173" t="s">
        <v>257</v>
      </c>
      <c r="L7" s="409" t="s">
        <v>180</v>
      </c>
      <c r="M7" s="410" t="s">
        <v>253</v>
      </c>
      <c r="N7" s="175" t="s">
        <v>258</v>
      </c>
      <c r="O7" s="251" t="s">
        <v>259</v>
      </c>
    </row>
    <row r="8" spans="1:15" ht="17.25" customHeight="1" x14ac:dyDescent="0.25">
      <c r="A8" s="252"/>
      <c r="B8" s="65" t="s">
        <v>27</v>
      </c>
      <c r="C8" s="22"/>
      <c r="D8" s="23"/>
      <c r="E8" s="7"/>
      <c r="F8" s="8"/>
      <c r="G8" s="235"/>
      <c r="H8" s="236"/>
      <c r="I8" s="237"/>
      <c r="J8" s="235"/>
      <c r="K8" s="236"/>
      <c r="L8" s="238"/>
      <c r="M8" s="411"/>
      <c r="N8" s="176"/>
      <c r="O8" s="253"/>
    </row>
    <row r="9" spans="1:15" ht="16.5" customHeight="1" x14ac:dyDescent="0.25">
      <c r="A9" s="254">
        <v>1</v>
      </c>
      <c r="B9" s="66" t="s">
        <v>37</v>
      </c>
      <c r="C9" s="24"/>
      <c r="D9" s="24"/>
      <c r="E9" s="9"/>
      <c r="F9" s="67"/>
      <c r="G9" s="239"/>
      <c r="H9" s="240"/>
      <c r="I9" s="241"/>
      <c r="J9" s="239"/>
      <c r="K9" s="240"/>
      <c r="L9" s="242"/>
      <c r="M9" s="411"/>
      <c r="N9" s="176"/>
      <c r="O9" s="253"/>
    </row>
    <row r="10" spans="1:15" ht="153" x14ac:dyDescent="0.25">
      <c r="A10" s="255">
        <v>1.1000000000000001</v>
      </c>
      <c r="B10" s="68" t="s">
        <v>38</v>
      </c>
      <c r="C10" s="24"/>
      <c r="D10" s="24"/>
      <c r="E10" s="9"/>
      <c r="F10" s="67"/>
      <c r="G10" s="239"/>
      <c r="H10" s="240"/>
      <c r="I10" s="241"/>
      <c r="J10" s="239"/>
      <c r="K10" s="240"/>
      <c r="L10" s="242"/>
      <c r="M10" s="411"/>
      <c r="N10" s="176"/>
      <c r="O10" s="253"/>
    </row>
    <row r="11" spans="1:15" x14ac:dyDescent="0.25">
      <c r="A11" s="256">
        <v>1.1000000000000001</v>
      </c>
      <c r="B11" s="166" t="s">
        <v>39</v>
      </c>
      <c r="C11" s="88" t="s">
        <v>19</v>
      </c>
      <c r="D11" s="88">
        <v>1</v>
      </c>
      <c r="E11" s="162">
        <v>470903</v>
      </c>
      <c r="F11" s="163">
        <f>D11*E11</f>
        <v>470903</v>
      </c>
      <c r="G11" s="149">
        <v>1</v>
      </c>
      <c r="H11" s="164">
        <v>0.7</v>
      </c>
      <c r="I11" s="165">
        <f>H11*G11*E11</f>
        <v>329632.09999999998</v>
      </c>
      <c r="J11" s="149">
        <v>1</v>
      </c>
      <c r="K11" s="164">
        <v>0.2</v>
      </c>
      <c r="L11" s="148">
        <f>K11*J11*E11</f>
        <v>94180.6</v>
      </c>
      <c r="M11" s="412">
        <v>1</v>
      </c>
      <c r="N11" s="150">
        <f>M11*E11</f>
        <v>470903</v>
      </c>
      <c r="O11" s="257">
        <f>N11-L11-I11</f>
        <v>47090.300000000047</v>
      </c>
    </row>
    <row r="12" spans="1:15" x14ac:dyDescent="0.25">
      <c r="A12" s="256">
        <v>1.2</v>
      </c>
      <c r="B12" s="166" t="s">
        <v>40</v>
      </c>
      <c r="C12" s="88" t="s">
        <v>19</v>
      </c>
      <c r="D12" s="88">
        <v>1</v>
      </c>
      <c r="E12" s="162">
        <v>1039656</v>
      </c>
      <c r="F12" s="163">
        <f t="shared" ref="F12" si="0">D12*E12</f>
        <v>1039656</v>
      </c>
      <c r="G12" s="149"/>
      <c r="H12" s="164">
        <v>0</v>
      </c>
      <c r="I12" s="165">
        <f>H12*G12*E12</f>
        <v>0</v>
      </c>
      <c r="J12" s="149">
        <v>1</v>
      </c>
      <c r="K12" s="164">
        <v>0.9</v>
      </c>
      <c r="L12" s="148">
        <f>K12*J12*E12</f>
        <v>935690.4</v>
      </c>
      <c r="M12" s="412">
        <v>1</v>
      </c>
      <c r="N12" s="150">
        <f>M12*E12</f>
        <v>1039656</v>
      </c>
      <c r="O12" s="257">
        <f>N12-L12-I12</f>
        <v>103965.59999999998</v>
      </c>
    </row>
    <row r="13" spans="1:15" x14ac:dyDescent="0.25">
      <c r="A13" s="258"/>
      <c r="B13" s="68"/>
      <c r="C13" s="24"/>
      <c r="D13" s="24"/>
      <c r="E13" s="9"/>
      <c r="F13" s="67"/>
      <c r="G13" s="239"/>
      <c r="H13" s="240"/>
      <c r="I13" s="241"/>
      <c r="J13" s="239"/>
      <c r="K13" s="240"/>
      <c r="L13" s="242"/>
      <c r="M13" s="411"/>
      <c r="N13" s="176"/>
      <c r="O13" s="253"/>
    </row>
    <row r="14" spans="1:15" x14ac:dyDescent="0.25">
      <c r="A14" s="259"/>
      <c r="B14" s="69"/>
      <c r="C14" s="24"/>
      <c r="D14" s="24"/>
      <c r="E14" s="10" t="s">
        <v>26</v>
      </c>
      <c r="F14" s="70">
        <f>SUM(F11:F13)</f>
        <v>1510559</v>
      </c>
      <c r="G14" s="243"/>
      <c r="H14" s="244"/>
      <c r="I14" s="245">
        <f>SUM(I11:I13)</f>
        <v>329632.09999999998</v>
      </c>
      <c r="J14" s="243"/>
      <c r="K14" s="244"/>
      <c r="L14" s="245">
        <f>SUM(L11:L13)</f>
        <v>1029871</v>
      </c>
      <c r="M14" s="411"/>
      <c r="N14" s="177">
        <f>SUM(N11:N13)</f>
        <v>1510559</v>
      </c>
      <c r="O14" s="260">
        <f>SUM(O11:O13)</f>
        <v>151055.90000000002</v>
      </c>
    </row>
    <row r="15" spans="1:15" x14ac:dyDescent="0.25">
      <c r="A15" s="259"/>
      <c r="B15" s="69"/>
      <c r="C15" s="24"/>
      <c r="D15" s="24"/>
      <c r="E15" s="11"/>
      <c r="F15" s="67"/>
      <c r="G15" s="239"/>
      <c r="H15" s="240"/>
      <c r="I15" s="241"/>
      <c r="J15" s="239"/>
      <c r="K15" s="240"/>
      <c r="L15" s="242"/>
      <c r="M15" s="411"/>
      <c r="N15" s="176"/>
      <c r="O15" s="253"/>
    </row>
    <row r="16" spans="1:15" x14ac:dyDescent="0.25">
      <c r="A16" s="261">
        <v>2</v>
      </c>
      <c r="B16" s="71" t="s">
        <v>33</v>
      </c>
      <c r="C16" s="26"/>
      <c r="D16" s="24"/>
      <c r="E16" s="9"/>
      <c r="F16" s="67"/>
      <c r="G16" s="239"/>
      <c r="H16" s="240"/>
      <c r="I16" s="241"/>
      <c r="J16" s="239"/>
      <c r="K16" s="240"/>
      <c r="L16" s="242"/>
      <c r="M16" s="411"/>
      <c r="N16" s="176"/>
      <c r="O16" s="253"/>
    </row>
    <row r="17" spans="1:15" ht="63.75" x14ac:dyDescent="0.25">
      <c r="A17" s="262">
        <v>2</v>
      </c>
      <c r="B17" s="72" t="s">
        <v>41</v>
      </c>
      <c r="C17" s="24"/>
      <c r="D17" s="24"/>
      <c r="E17" s="9"/>
      <c r="F17" s="67"/>
      <c r="G17" s="239"/>
      <c r="H17" s="240"/>
      <c r="I17" s="241"/>
      <c r="J17" s="239"/>
      <c r="K17" s="240"/>
      <c r="L17" s="242"/>
      <c r="M17" s="411"/>
      <c r="N17" s="176"/>
      <c r="O17" s="253"/>
    </row>
    <row r="18" spans="1:15" x14ac:dyDescent="0.25">
      <c r="A18" s="259"/>
      <c r="B18" s="73"/>
      <c r="C18" s="24"/>
      <c r="D18" s="24"/>
      <c r="E18" s="9"/>
      <c r="F18" s="67"/>
      <c r="G18" s="239"/>
      <c r="H18" s="240"/>
      <c r="I18" s="241"/>
      <c r="J18" s="239"/>
      <c r="K18" s="240"/>
      <c r="L18" s="242"/>
      <c r="M18" s="411"/>
      <c r="N18" s="176"/>
      <c r="O18" s="253"/>
    </row>
    <row r="19" spans="1:15" x14ac:dyDescent="0.25">
      <c r="A19" s="259"/>
      <c r="B19" s="74" t="s">
        <v>42</v>
      </c>
      <c r="C19" s="24"/>
      <c r="D19" s="24"/>
      <c r="E19" s="9"/>
      <c r="F19" s="67"/>
      <c r="G19" s="239"/>
      <c r="H19" s="240"/>
      <c r="I19" s="241"/>
      <c r="J19" s="239"/>
      <c r="K19" s="240"/>
      <c r="L19" s="242"/>
      <c r="M19" s="411"/>
      <c r="N19" s="176"/>
      <c r="O19" s="253"/>
    </row>
    <row r="20" spans="1:15" x14ac:dyDescent="0.25">
      <c r="A20" s="259">
        <v>2.1</v>
      </c>
      <c r="B20" s="75" t="s">
        <v>43</v>
      </c>
      <c r="C20" s="24"/>
      <c r="D20" s="24"/>
      <c r="E20" s="9"/>
      <c r="F20" s="67"/>
      <c r="G20" s="239"/>
      <c r="H20" s="240"/>
      <c r="I20" s="241"/>
      <c r="J20" s="239"/>
      <c r="K20" s="240"/>
      <c r="L20" s="242"/>
      <c r="M20" s="411"/>
      <c r="N20" s="176"/>
      <c r="O20" s="253"/>
    </row>
    <row r="21" spans="1:15" x14ac:dyDescent="0.25">
      <c r="A21" s="256" t="s">
        <v>2</v>
      </c>
      <c r="B21" s="161" t="s">
        <v>44</v>
      </c>
      <c r="C21" s="88" t="s">
        <v>4</v>
      </c>
      <c r="D21" s="88">
        <v>4</v>
      </c>
      <c r="E21" s="9">
        <v>6500</v>
      </c>
      <c r="F21" s="163">
        <f>D21*E21</f>
        <v>26000</v>
      </c>
      <c r="G21" s="149">
        <v>2</v>
      </c>
      <c r="H21" s="164">
        <v>0.7</v>
      </c>
      <c r="I21" s="165">
        <f>H21*G21*E21</f>
        <v>9100</v>
      </c>
      <c r="J21" s="149">
        <v>2</v>
      </c>
      <c r="K21" s="164">
        <v>0.2</v>
      </c>
      <c r="L21" s="148">
        <f>K21*J21*E21</f>
        <v>2600</v>
      </c>
      <c r="M21" s="412">
        <v>2</v>
      </c>
      <c r="N21" s="150">
        <f>M21*E21</f>
        <v>13000</v>
      </c>
      <c r="O21" s="257">
        <f>N21-L21-I21</f>
        <v>1300</v>
      </c>
    </row>
    <row r="22" spans="1:15" ht="15.75" thickBot="1" x14ac:dyDescent="0.3">
      <c r="A22" s="304"/>
      <c r="B22" s="423"/>
      <c r="C22" s="306"/>
      <c r="D22" s="306"/>
      <c r="E22" s="9"/>
      <c r="F22" s="322"/>
      <c r="G22" s="323"/>
      <c r="H22" s="324"/>
      <c r="I22" s="325"/>
      <c r="J22" s="323"/>
      <c r="K22" s="324"/>
      <c r="L22" s="326"/>
      <c r="M22" s="416"/>
      <c r="N22" s="327"/>
      <c r="O22" s="328"/>
    </row>
    <row r="23" spans="1:15" x14ac:dyDescent="0.25">
      <c r="A23" s="293">
        <f>A20+0.1</f>
        <v>2.2000000000000002</v>
      </c>
      <c r="B23" s="425" t="s">
        <v>45</v>
      </c>
      <c r="C23" s="295"/>
      <c r="D23" s="295"/>
      <c r="E23" s="9"/>
      <c r="F23" s="297"/>
      <c r="G23" s="298"/>
      <c r="H23" s="299"/>
      <c r="I23" s="300"/>
      <c r="J23" s="298"/>
      <c r="K23" s="299"/>
      <c r="L23" s="301"/>
      <c r="M23" s="414"/>
      <c r="N23" s="302"/>
      <c r="O23" s="303"/>
    </row>
    <row r="24" spans="1:15" ht="15.75" thickBot="1" x14ac:dyDescent="0.3">
      <c r="A24" s="283" t="s">
        <v>2</v>
      </c>
      <c r="B24" s="284" t="s">
        <v>44</v>
      </c>
      <c r="C24" s="285" t="s">
        <v>19</v>
      </c>
      <c r="D24" s="285">
        <v>1</v>
      </c>
      <c r="E24" s="9">
        <v>5900</v>
      </c>
      <c r="F24" s="286">
        <f>D24*E24</f>
        <v>5900</v>
      </c>
      <c r="G24" s="287">
        <v>1</v>
      </c>
      <c r="H24" s="288">
        <v>0.7</v>
      </c>
      <c r="I24" s="289">
        <f>H24*G24*E24</f>
        <v>4130</v>
      </c>
      <c r="J24" s="287">
        <v>1</v>
      </c>
      <c r="K24" s="288">
        <v>0.2</v>
      </c>
      <c r="L24" s="290">
        <f>K24*J24*E24</f>
        <v>1180</v>
      </c>
      <c r="M24" s="413">
        <v>1</v>
      </c>
      <c r="N24" s="291">
        <f>M24*E24</f>
        <v>5900</v>
      </c>
      <c r="O24" s="292">
        <f>N24-L24-I24</f>
        <v>590</v>
      </c>
    </row>
    <row r="25" spans="1:15" ht="9.9499999999999993" customHeight="1" x14ac:dyDescent="0.25">
      <c r="A25" s="293"/>
      <c r="B25" s="294"/>
      <c r="C25" s="295"/>
      <c r="D25" s="295"/>
      <c r="E25" s="9"/>
      <c r="F25" s="297"/>
      <c r="G25" s="298"/>
      <c r="H25" s="299"/>
      <c r="I25" s="300"/>
      <c r="J25" s="298"/>
      <c r="K25" s="299"/>
      <c r="L25" s="301"/>
      <c r="M25" s="414"/>
      <c r="N25" s="302"/>
      <c r="O25" s="303"/>
    </row>
    <row r="26" spans="1:15" ht="25.5" x14ac:dyDescent="0.25">
      <c r="A26" s="259">
        <f>A23+0.1</f>
        <v>2.3000000000000003</v>
      </c>
      <c r="B26" s="75" t="s">
        <v>46</v>
      </c>
      <c r="C26" s="24"/>
      <c r="D26" s="24"/>
      <c r="E26" s="9"/>
      <c r="F26" s="67"/>
      <c r="G26" s="239"/>
      <c r="H26" s="240"/>
      <c r="I26" s="241"/>
      <c r="J26" s="239"/>
      <c r="K26" s="240"/>
      <c r="L26" s="242"/>
      <c r="M26" s="411"/>
      <c r="N26" s="176"/>
      <c r="O26" s="253"/>
    </row>
    <row r="27" spans="1:15" x14ac:dyDescent="0.25">
      <c r="A27" s="256" t="s">
        <v>2</v>
      </c>
      <c r="B27" s="161" t="s">
        <v>44</v>
      </c>
      <c r="C27" s="88" t="s">
        <v>19</v>
      </c>
      <c r="D27" s="88">
        <v>1</v>
      </c>
      <c r="E27" s="9">
        <v>14500</v>
      </c>
      <c r="F27" s="163">
        <f>D27*E27</f>
        <v>14500</v>
      </c>
      <c r="G27" s="149">
        <v>1</v>
      </c>
      <c r="H27" s="164">
        <v>0.7</v>
      </c>
      <c r="I27" s="165">
        <f>H27*G27*E27</f>
        <v>10150</v>
      </c>
      <c r="J27" s="149">
        <v>1</v>
      </c>
      <c r="K27" s="164">
        <v>0.2</v>
      </c>
      <c r="L27" s="148">
        <f>K27*J27*E27</f>
        <v>2900</v>
      </c>
      <c r="M27" s="412">
        <v>1</v>
      </c>
      <c r="N27" s="150">
        <f>M27*E27</f>
        <v>14500</v>
      </c>
      <c r="O27" s="257">
        <f>N27-L27-I27</f>
        <v>1450</v>
      </c>
    </row>
    <row r="28" spans="1:15" ht="9.9499999999999993" customHeight="1" x14ac:dyDescent="0.25">
      <c r="A28" s="259"/>
      <c r="B28" s="73"/>
      <c r="C28" s="24"/>
      <c r="D28" s="24"/>
      <c r="E28" s="9"/>
      <c r="F28" s="67"/>
      <c r="G28" s="239"/>
      <c r="H28" s="240"/>
      <c r="I28" s="241"/>
      <c r="J28" s="239"/>
      <c r="K28" s="240"/>
      <c r="L28" s="242"/>
      <c r="M28" s="411"/>
      <c r="N28" s="176"/>
      <c r="O28" s="253"/>
    </row>
    <row r="29" spans="1:15" ht="25.5" x14ac:dyDescent="0.25">
      <c r="A29" s="259">
        <f>A26+0.1</f>
        <v>2.4000000000000004</v>
      </c>
      <c r="B29" s="75" t="s">
        <v>47</v>
      </c>
      <c r="C29" s="24"/>
      <c r="D29" s="24"/>
      <c r="E29" s="9"/>
      <c r="F29" s="67"/>
      <c r="G29" s="239"/>
      <c r="H29" s="240"/>
      <c r="I29" s="241"/>
      <c r="J29" s="239"/>
      <c r="K29" s="240"/>
      <c r="L29" s="242"/>
      <c r="M29" s="411"/>
      <c r="N29" s="176"/>
      <c r="O29" s="253"/>
    </row>
    <row r="30" spans="1:15" x14ac:dyDescent="0.25">
      <c r="A30" s="256" t="s">
        <v>2</v>
      </c>
      <c r="B30" s="161" t="s">
        <v>44</v>
      </c>
      <c r="C30" s="88" t="s">
        <v>19</v>
      </c>
      <c r="D30" s="88">
        <v>1</v>
      </c>
      <c r="E30" s="9">
        <v>69000</v>
      </c>
      <c r="F30" s="163">
        <f>D30*E30</f>
        <v>69000</v>
      </c>
      <c r="G30" s="149"/>
      <c r="H30" s="164"/>
      <c r="I30" s="165">
        <f>G30*E30</f>
        <v>0</v>
      </c>
      <c r="J30" s="149">
        <v>1</v>
      </c>
      <c r="K30" s="164">
        <v>0.9</v>
      </c>
      <c r="L30" s="148">
        <f>K30*J30*E30</f>
        <v>62100</v>
      </c>
      <c r="M30" s="412">
        <v>1</v>
      </c>
      <c r="N30" s="150">
        <f>M30*E30</f>
        <v>69000</v>
      </c>
      <c r="O30" s="257">
        <f>N30-L30-I30</f>
        <v>6900</v>
      </c>
    </row>
    <row r="31" spans="1:15" ht="9.9499999999999993" customHeight="1" x14ac:dyDescent="0.25">
      <c r="A31" s="259"/>
      <c r="B31" s="73"/>
      <c r="C31" s="24"/>
      <c r="D31" s="24"/>
      <c r="E31" s="9"/>
      <c r="F31" s="67"/>
      <c r="G31" s="239"/>
      <c r="H31" s="240"/>
      <c r="I31" s="241"/>
      <c r="J31" s="239"/>
      <c r="K31" s="240"/>
      <c r="L31" s="242"/>
      <c r="M31" s="411"/>
      <c r="N31" s="176"/>
      <c r="O31" s="253"/>
    </row>
    <row r="32" spans="1:15" ht="25.5" x14ac:dyDescent="0.25">
      <c r="A32" s="256">
        <f>A29+0.1</f>
        <v>2.5000000000000004</v>
      </c>
      <c r="B32" s="161" t="s">
        <v>48</v>
      </c>
      <c r="C32" s="88" t="s">
        <v>19</v>
      </c>
      <c r="D32" s="88">
        <v>1</v>
      </c>
      <c r="E32" s="9">
        <v>69500</v>
      </c>
      <c r="F32" s="163">
        <f>D32*E32</f>
        <v>69500</v>
      </c>
      <c r="G32" s="149">
        <v>1</v>
      </c>
      <c r="H32" s="164">
        <v>0.7</v>
      </c>
      <c r="I32" s="165">
        <f>H32*G32*E32</f>
        <v>48650</v>
      </c>
      <c r="J32" s="149">
        <v>1</v>
      </c>
      <c r="K32" s="164">
        <v>0.2</v>
      </c>
      <c r="L32" s="148">
        <f>K32*J32*E32</f>
        <v>13900</v>
      </c>
      <c r="M32" s="412">
        <v>1</v>
      </c>
      <c r="N32" s="150">
        <f>M32*E32</f>
        <v>69500</v>
      </c>
      <c r="O32" s="257">
        <f>N32-L32-I32</f>
        <v>6950</v>
      </c>
    </row>
    <row r="33" spans="1:15" ht="9.9499999999999993" customHeight="1" x14ac:dyDescent="0.25">
      <c r="A33" s="259"/>
      <c r="B33" s="73"/>
      <c r="C33" s="24"/>
      <c r="D33" s="24"/>
      <c r="E33" s="9"/>
      <c r="F33" s="67"/>
      <c r="G33" s="239"/>
      <c r="H33" s="240"/>
      <c r="I33" s="241"/>
      <c r="J33" s="239"/>
      <c r="K33" s="240"/>
      <c r="L33" s="242"/>
      <c r="M33" s="411"/>
      <c r="N33" s="176"/>
      <c r="O33" s="253"/>
    </row>
    <row r="34" spans="1:15" ht="25.5" x14ac:dyDescent="0.25">
      <c r="A34" s="256">
        <f>A32+0.1</f>
        <v>2.6000000000000005</v>
      </c>
      <c r="B34" s="161" t="s">
        <v>49</v>
      </c>
      <c r="C34" s="88" t="s">
        <v>20</v>
      </c>
      <c r="D34" s="88">
        <v>1</v>
      </c>
      <c r="E34" s="9">
        <v>65000</v>
      </c>
      <c r="F34" s="163">
        <f>D34*E34</f>
        <v>65000</v>
      </c>
      <c r="G34" s="149">
        <v>1</v>
      </c>
      <c r="H34" s="164">
        <v>0.5</v>
      </c>
      <c r="I34" s="165">
        <f>H34*G34*E34</f>
        <v>32500</v>
      </c>
      <c r="J34" s="149">
        <v>1</v>
      </c>
      <c r="K34" s="164">
        <v>0.4</v>
      </c>
      <c r="L34" s="148">
        <f>K34*J34*E34</f>
        <v>26000</v>
      </c>
      <c r="M34" s="412">
        <v>1</v>
      </c>
      <c r="N34" s="150">
        <f>M34*E34</f>
        <v>65000</v>
      </c>
      <c r="O34" s="257">
        <f>N34-L34-I34</f>
        <v>6500</v>
      </c>
    </row>
    <row r="35" spans="1:15" ht="9.9499999999999993" customHeight="1" x14ac:dyDescent="0.25">
      <c r="A35" s="259"/>
      <c r="B35" s="73"/>
      <c r="C35" s="24"/>
      <c r="D35" s="24"/>
      <c r="E35" s="9"/>
      <c r="F35" s="67"/>
      <c r="G35" s="239"/>
      <c r="H35" s="240"/>
      <c r="I35" s="241"/>
      <c r="J35" s="239"/>
      <c r="K35" s="240"/>
      <c r="L35" s="242"/>
      <c r="M35" s="411"/>
      <c r="N35" s="176"/>
      <c r="O35" s="253"/>
    </row>
    <row r="36" spans="1:15" x14ac:dyDescent="0.25">
      <c r="A36" s="259"/>
      <c r="B36" s="74" t="s">
        <v>50</v>
      </c>
      <c r="C36" s="24"/>
      <c r="D36" s="24"/>
      <c r="E36" s="9"/>
      <c r="F36" s="67"/>
      <c r="G36" s="239"/>
      <c r="H36" s="240"/>
      <c r="I36" s="241"/>
      <c r="J36" s="239"/>
      <c r="K36" s="240"/>
      <c r="L36" s="242"/>
      <c r="M36" s="411"/>
      <c r="N36" s="176"/>
      <c r="O36" s="253"/>
    </row>
    <row r="37" spans="1:15" x14ac:dyDescent="0.25">
      <c r="A37" s="259">
        <v>2.1</v>
      </c>
      <c r="B37" s="75" t="s">
        <v>43</v>
      </c>
      <c r="C37" s="24"/>
      <c r="D37" s="24"/>
      <c r="E37" s="9"/>
      <c r="F37" s="67"/>
      <c r="G37" s="239"/>
      <c r="H37" s="240"/>
      <c r="I37" s="241"/>
      <c r="J37" s="239"/>
      <c r="K37" s="240"/>
      <c r="L37" s="242"/>
      <c r="M37" s="411"/>
      <c r="N37" s="176"/>
      <c r="O37" s="253"/>
    </row>
    <row r="38" spans="1:15" x14ac:dyDescent="0.25">
      <c r="A38" s="256" t="s">
        <v>2</v>
      </c>
      <c r="B38" s="161" t="s">
        <v>44</v>
      </c>
      <c r="C38" s="88" t="s">
        <v>4</v>
      </c>
      <c r="D38" s="88">
        <v>4</v>
      </c>
      <c r="E38" s="9">
        <v>5800</v>
      </c>
      <c r="F38" s="163">
        <f>D38*E38</f>
        <v>23200</v>
      </c>
      <c r="G38" s="149">
        <v>4</v>
      </c>
      <c r="H38" s="164">
        <v>0.4</v>
      </c>
      <c r="I38" s="165">
        <f>H38*G38*E38</f>
        <v>9280</v>
      </c>
      <c r="J38" s="149">
        <v>4</v>
      </c>
      <c r="K38" s="164">
        <v>0.5</v>
      </c>
      <c r="L38" s="148">
        <f>K38*J38*E38</f>
        <v>11600</v>
      </c>
      <c r="M38" s="412">
        <v>4</v>
      </c>
      <c r="N38" s="150">
        <f>M38*E38</f>
        <v>23200</v>
      </c>
      <c r="O38" s="257">
        <f>N38-L38-I38</f>
        <v>2320</v>
      </c>
    </row>
    <row r="39" spans="1:15" ht="9.9499999999999993" customHeight="1" x14ac:dyDescent="0.25">
      <c r="A39" s="259"/>
      <c r="B39" s="73"/>
      <c r="C39" s="24"/>
      <c r="D39" s="24"/>
      <c r="E39" s="9"/>
      <c r="F39" s="67"/>
      <c r="G39" s="239"/>
      <c r="H39" s="240"/>
      <c r="I39" s="241">
        <f t="shared" ref="I39:I55" si="1">G39*E39*0.4</f>
        <v>0</v>
      </c>
      <c r="J39" s="239"/>
      <c r="K39" s="240"/>
      <c r="L39" s="242">
        <f t="shared" ref="L39:L40" si="2">J39*H39*0.4</f>
        <v>0</v>
      </c>
      <c r="M39" s="411"/>
      <c r="N39" s="176"/>
      <c r="O39" s="253"/>
    </row>
    <row r="40" spans="1:15" x14ac:dyDescent="0.25">
      <c r="A40" s="259">
        <f>A37+0.1</f>
        <v>2.2000000000000002</v>
      </c>
      <c r="B40" s="75" t="s">
        <v>45</v>
      </c>
      <c r="C40" s="24"/>
      <c r="D40" s="24"/>
      <c r="E40" s="9"/>
      <c r="F40" s="67"/>
      <c r="G40" s="239"/>
      <c r="H40" s="240"/>
      <c r="I40" s="241">
        <f t="shared" si="1"/>
        <v>0</v>
      </c>
      <c r="J40" s="239"/>
      <c r="K40" s="240"/>
      <c r="L40" s="242">
        <f t="shared" si="2"/>
        <v>0</v>
      </c>
      <c r="M40" s="411"/>
      <c r="N40" s="176"/>
      <c r="O40" s="253"/>
    </row>
    <row r="41" spans="1:15" x14ac:dyDescent="0.25">
      <c r="A41" s="256" t="s">
        <v>2</v>
      </c>
      <c r="B41" s="161" t="s">
        <v>44</v>
      </c>
      <c r="C41" s="88" t="s">
        <v>19</v>
      </c>
      <c r="D41" s="88">
        <v>1</v>
      </c>
      <c r="E41" s="9">
        <v>6900</v>
      </c>
      <c r="F41" s="163">
        <f>D41*E41</f>
        <v>6900</v>
      </c>
      <c r="G41" s="149">
        <v>1</v>
      </c>
      <c r="H41" s="164">
        <v>0.4</v>
      </c>
      <c r="I41" s="165">
        <f>H41*G41*E41</f>
        <v>2760</v>
      </c>
      <c r="J41" s="149">
        <v>1</v>
      </c>
      <c r="K41" s="164">
        <v>0.5</v>
      </c>
      <c r="L41" s="148">
        <f>K41*J41*E41</f>
        <v>3450</v>
      </c>
      <c r="M41" s="412">
        <v>1</v>
      </c>
      <c r="N41" s="150">
        <f>M41*E41</f>
        <v>6900</v>
      </c>
      <c r="O41" s="257">
        <f>N41-L41-I41</f>
        <v>690</v>
      </c>
    </row>
    <row r="42" spans="1:15" ht="9.9499999999999993" customHeight="1" x14ac:dyDescent="0.25">
      <c r="A42" s="259"/>
      <c r="B42" s="73"/>
      <c r="C42" s="24"/>
      <c r="D42" s="24"/>
      <c r="E42" s="9"/>
      <c r="F42" s="67"/>
      <c r="G42" s="239"/>
      <c r="H42" s="240"/>
      <c r="I42" s="241">
        <f t="shared" si="1"/>
        <v>0</v>
      </c>
      <c r="J42" s="239"/>
      <c r="K42" s="240"/>
      <c r="L42" s="242">
        <f t="shared" ref="L42:L43" si="3">J42*H42*0.4</f>
        <v>0</v>
      </c>
      <c r="M42" s="411"/>
      <c r="N42" s="176"/>
      <c r="O42" s="253"/>
    </row>
    <row r="43" spans="1:15" ht="25.5" x14ac:dyDescent="0.25">
      <c r="A43" s="259">
        <f>A40+0.1</f>
        <v>2.3000000000000003</v>
      </c>
      <c r="B43" s="75" t="s">
        <v>46</v>
      </c>
      <c r="C43" s="24"/>
      <c r="D43" s="24"/>
      <c r="E43" s="9"/>
      <c r="F43" s="67"/>
      <c r="G43" s="239"/>
      <c r="H43" s="240"/>
      <c r="I43" s="241">
        <f t="shared" si="1"/>
        <v>0</v>
      </c>
      <c r="J43" s="239"/>
      <c r="K43" s="240"/>
      <c r="L43" s="242">
        <f t="shared" si="3"/>
        <v>0</v>
      </c>
      <c r="M43" s="411"/>
      <c r="N43" s="176"/>
      <c r="O43" s="253"/>
    </row>
    <row r="44" spans="1:15" x14ac:dyDescent="0.25">
      <c r="A44" s="256" t="s">
        <v>2</v>
      </c>
      <c r="B44" s="161" t="s">
        <v>44</v>
      </c>
      <c r="C44" s="88" t="s">
        <v>19</v>
      </c>
      <c r="D44" s="88">
        <v>1</v>
      </c>
      <c r="E44" s="9">
        <v>15000</v>
      </c>
      <c r="F44" s="163">
        <f>D44*E44</f>
        <v>15000</v>
      </c>
      <c r="G44" s="149">
        <v>1</v>
      </c>
      <c r="H44" s="164">
        <v>0.4</v>
      </c>
      <c r="I44" s="165">
        <f>H44*G44*E44</f>
        <v>6000</v>
      </c>
      <c r="J44" s="149">
        <v>1</v>
      </c>
      <c r="K44" s="164">
        <v>0.5</v>
      </c>
      <c r="L44" s="148">
        <f>K44*J44*E44</f>
        <v>7500</v>
      </c>
      <c r="M44" s="412">
        <v>1</v>
      </c>
      <c r="N44" s="150">
        <f>M44*E44</f>
        <v>15000</v>
      </c>
      <c r="O44" s="257">
        <f>N44-L44-I44</f>
        <v>1500</v>
      </c>
    </row>
    <row r="45" spans="1:15" ht="9.9499999999999993" customHeight="1" x14ac:dyDescent="0.25">
      <c r="A45" s="259"/>
      <c r="B45" s="73"/>
      <c r="C45" s="24"/>
      <c r="D45" s="24"/>
      <c r="E45" s="9"/>
      <c r="F45" s="67"/>
      <c r="G45" s="239"/>
      <c r="H45" s="240"/>
      <c r="I45" s="241">
        <f t="shared" si="1"/>
        <v>0</v>
      </c>
      <c r="J45" s="239"/>
      <c r="K45" s="240"/>
      <c r="L45" s="242">
        <f t="shared" ref="L45:L46" si="4">J45*H45*0.4</f>
        <v>0</v>
      </c>
      <c r="M45" s="411"/>
      <c r="N45" s="176"/>
      <c r="O45" s="253"/>
    </row>
    <row r="46" spans="1:15" x14ac:dyDescent="0.25">
      <c r="A46" s="259">
        <f>A43+0.1</f>
        <v>2.4000000000000004</v>
      </c>
      <c r="B46" s="75" t="s">
        <v>51</v>
      </c>
      <c r="C46" s="24"/>
      <c r="D46" s="24"/>
      <c r="E46" s="9"/>
      <c r="F46" s="67"/>
      <c r="G46" s="239"/>
      <c r="H46" s="240"/>
      <c r="I46" s="241">
        <f t="shared" si="1"/>
        <v>0</v>
      </c>
      <c r="J46" s="239"/>
      <c r="K46" s="240"/>
      <c r="L46" s="242">
        <f t="shared" si="4"/>
        <v>0</v>
      </c>
      <c r="M46" s="411"/>
      <c r="N46" s="176"/>
      <c r="O46" s="253"/>
    </row>
    <row r="47" spans="1:15" x14ac:dyDescent="0.25">
      <c r="A47" s="256" t="s">
        <v>2</v>
      </c>
      <c r="B47" s="161" t="s">
        <v>44</v>
      </c>
      <c r="C47" s="88" t="s">
        <v>4</v>
      </c>
      <c r="D47" s="88">
        <v>2</v>
      </c>
      <c r="E47" s="9">
        <v>7000</v>
      </c>
      <c r="F47" s="163">
        <f>D47*E47</f>
        <v>14000</v>
      </c>
      <c r="G47" s="149">
        <v>2</v>
      </c>
      <c r="H47" s="164">
        <v>0.4</v>
      </c>
      <c r="I47" s="165">
        <f>H47*G47*E47</f>
        <v>5600</v>
      </c>
      <c r="J47" s="149">
        <v>2</v>
      </c>
      <c r="K47" s="164">
        <v>0.5</v>
      </c>
      <c r="L47" s="148">
        <f>K47*J47*E47</f>
        <v>7000</v>
      </c>
      <c r="M47" s="412">
        <v>2</v>
      </c>
      <c r="N47" s="150">
        <f>M47*E47</f>
        <v>14000</v>
      </c>
      <c r="O47" s="257">
        <f>N47-L47-I47</f>
        <v>1400</v>
      </c>
    </row>
    <row r="48" spans="1:15" ht="9.9499999999999993" customHeight="1" x14ac:dyDescent="0.25">
      <c r="A48" s="259"/>
      <c r="B48" s="73"/>
      <c r="C48" s="24"/>
      <c r="D48" s="24"/>
      <c r="E48" s="9"/>
      <c r="F48" s="67"/>
      <c r="G48" s="239"/>
      <c r="H48" s="240"/>
      <c r="I48" s="241">
        <f t="shared" si="1"/>
        <v>0</v>
      </c>
      <c r="J48" s="239"/>
      <c r="K48" s="240"/>
      <c r="L48" s="242">
        <f t="shared" ref="L48:L49" si="5">J48*H48*0.4</f>
        <v>0</v>
      </c>
      <c r="M48" s="411"/>
      <c r="N48" s="176"/>
      <c r="O48" s="253"/>
    </row>
    <row r="49" spans="1:15" ht="25.5" x14ac:dyDescent="0.25">
      <c r="A49" s="259">
        <f>A46+0.1</f>
        <v>2.5000000000000004</v>
      </c>
      <c r="B49" s="75" t="s">
        <v>47</v>
      </c>
      <c r="C49" s="24"/>
      <c r="D49" s="24"/>
      <c r="E49" s="9"/>
      <c r="F49" s="67"/>
      <c r="G49" s="239"/>
      <c r="H49" s="240"/>
      <c r="I49" s="241">
        <f t="shared" si="1"/>
        <v>0</v>
      </c>
      <c r="J49" s="239"/>
      <c r="K49" s="240"/>
      <c r="L49" s="242">
        <f t="shared" si="5"/>
        <v>0</v>
      </c>
      <c r="M49" s="411"/>
      <c r="N49" s="176"/>
      <c r="O49" s="253"/>
    </row>
    <row r="50" spans="1:15" x14ac:dyDescent="0.25">
      <c r="A50" s="256" t="s">
        <v>2</v>
      </c>
      <c r="B50" s="161" t="s">
        <v>44</v>
      </c>
      <c r="C50" s="88" t="s">
        <v>19</v>
      </c>
      <c r="D50" s="88">
        <v>1</v>
      </c>
      <c r="E50" s="9">
        <v>165000</v>
      </c>
      <c r="F50" s="163">
        <f>D50*E50</f>
        <v>165000</v>
      </c>
      <c r="G50" s="149">
        <v>1</v>
      </c>
      <c r="H50" s="164">
        <v>0.4</v>
      </c>
      <c r="I50" s="165">
        <f>H50*G50*E50</f>
        <v>66000</v>
      </c>
      <c r="J50" s="149">
        <v>1</v>
      </c>
      <c r="K50" s="164">
        <v>0.5</v>
      </c>
      <c r="L50" s="148">
        <f>K50*J50*E50</f>
        <v>82500</v>
      </c>
      <c r="M50" s="412">
        <v>1</v>
      </c>
      <c r="N50" s="150">
        <f>M50*E50</f>
        <v>165000</v>
      </c>
      <c r="O50" s="257">
        <f>N50-L50-I50</f>
        <v>16500</v>
      </c>
    </row>
    <row r="51" spans="1:15" ht="9.9499999999999993" customHeight="1" thickBot="1" x14ac:dyDescent="0.3">
      <c r="A51" s="304"/>
      <c r="B51" s="423"/>
      <c r="C51" s="306"/>
      <c r="D51" s="306"/>
      <c r="E51" s="9"/>
      <c r="F51" s="322"/>
      <c r="G51" s="323"/>
      <c r="H51" s="324"/>
      <c r="I51" s="325">
        <f t="shared" si="1"/>
        <v>0</v>
      </c>
      <c r="J51" s="323"/>
      <c r="K51" s="324"/>
      <c r="L51" s="326">
        <f t="shared" ref="L51" si="6">J51*H51*0.4</f>
        <v>0</v>
      </c>
      <c r="M51" s="416"/>
      <c r="N51" s="327"/>
      <c r="O51" s="328"/>
    </row>
    <row r="52" spans="1:15" x14ac:dyDescent="0.25">
      <c r="A52" s="426">
        <f>A49+0.1</f>
        <v>2.6000000000000005</v>
      </c>
      <c r="B52" s="427" t="s">
        <v>52</v>
      </c>
      <c r="C52" s="428" t="s">
        <v>19</v>
      </c>
      <c r="D52" s="428">
        <v>1</v>
      </c>
      <c r="E52" s="9">
        <v>15000</v>
      </c>
      <c r="F52" s="429">
        <f>D52*E52</f>
        <v>15000</v>
      </c>
      <c r="G52" s="430">
        <v>1</v>
      </c>
      <c r="H52" s="431">
        <v>0.4</v>
      </c>
      <c r="I52" s="432">
        <f>H52*G52*E52</f>
        <v>6000</v>
      </c>
      <c r="J52" s="430">
        <v>1</v>
      </c>
      <c r="K52" s="431">
        <v>0.5</v>
      </c>
      <c r="L52" s="433">
        <f>K52*J52*E52</f>
        <v>7500</v>
      </c>
      <c r="M52" s="434">
        <v>1</v>
      </c>
      <c r="N52" s="435">
        <f>M52*E52</f>
        <v>15000</v>
      </c>
      <c r="O52" s="436">
        <f>N52-L52-I52</f>
        <v>1500</v>
      </c>
    </row>
    <row r="53" spans="1:15" ht="9.9499999999999993" customHeight="1" x14ac:dyDescent="0.25">
      <c r="A53" s="259"/>
      <c r="B53" s="73"/>
      <c r="C53" s="24"/>
      <c r="D53" s="24"/>
      <c r="E53" s="9"/>
      <c r="F53" s="67"/>
      <c r="G53" s="239"/>
      <c r="H53" s="240"/>
      <c r="I53" s="241">
        <f t="shared" si="1"/>
        <v>0</v>
      </c>
      <c r="J53" s="239"/>
      <c r="K53" s="240"/>
      <c r="L53" s="242">
        <f t="shared" ref="L53" si="7">J53*H53*0.4</f>
        <v>0</v>
      </c>
      <c r="M53" s="411"/>
      <c r="N53" s="176"/>
      <c r="O53" s="253"/>
    </row>
    <row r="54" spans="1:15" ht="25.5" x14ac:dyDescent="0.25">
      <c r="A54" s="256">
        <f>A52+0.1</f>
        <v>2.7000000000000006</v>
      </c>
      <c r="B54" s="161" t="s">
        <v>48</v>
      </c>
      <c r="C54" s="88" t="s">
        <v>19</v>
      </c>
      <c r="D54" s="88">
        <v>1</v>
      </c>
      <c r="E54" s="9">
        <v>69500</v>
      </c>
      <c r="F54" s="163">
        <f>D54*E54</f>
        <v>69500</v>
      </c>
      <c r="G54" s="149">
        <v>1</v>
      </c>
      <c r="H54" s="164">
        <v>0.4</v>
      </c>
      <c r="I54" s="165">
        <f>H54*G54*E54</f>
        <v>27800</v>
      </c>
      <c r="J54" s="149">
        <v>1</v>
      </c>
      <c r="K54" s="164">
        <v>0.5</v>
      </c>
      <c r="L54" s="148">
        <f>K54*J54*E54</f>
        <v>34750</v>
      </c>
      <c r="M54" s="415">
        <v>1</v>
      </c>
      <c r="N54" s="234">
        <f>M54*E54</f>
        <v>69500</v>
      </c>
      <c r="O54" s="263">
        <f>N54-L54-I54</f>
        <v>6950</v>
      </c>
    </row>
    <row r="55" spans="1:15" ht="9.9499999999999993" customHeight="1" x14ac:dyDescent="0.25">
      <c r="A55" s="259"/>
      <c r="B55" s="73"/>
      <c r="C55" s="24"/>
      <c r="D55" s="24"/>
      <c r="E55" s="9"/>
      <c r="F55" s="67"/>
      <c r="G55" s="239"/>
      <c r="H55" s="240"/>
      <c r="I55" s="241">
        <f t="shared" si="1"/>
        <v>0</v>
      </c>
      <c r="J55" s="239"/>
      <c r="K55" s="240"/>
      <c r="L55" s="242">
        <f t="shared" ref="L55" si="8">J55*H55*0.4</f>
        <v>0</v>
      </c>
      <c r="M55" s="411"/>
      <c r="N55" s="176"/>
      <c r="O55" s="253"/>
    </row>
    <row r="56" spans="1:15" ht="25.5" x14ac:dyDescent="0.25">
      <c r="A56" s="256">
        <f>A54+0.1</f>
        <v>2.8000000000000007</v>
      </c>
      <c r="B56" s="161" t="s">
        <v>49</v>
      </c>
      <c r="C56" s="88" t="s">
        <v>20</v>
      </c>
      <c r="D56" s="88">
        <v>1</v>
      </c>
      <c r="E56" s="9">
        <v>38000</v>
      </c>
      <c r="F56" s="163">
        <f>D56*E56</f>
        <v>38000</v>
      </c>
      <c r="G56" s="149">
        <v>1</v>
      </c>
      <c r="H56" s="164">
        <v>0.4</v>
      </c>
      <c r="I56" s="165">
        <f>H56*G56*E56</f>
        <v>15200</v>
      </c>
      <c r="J56" s="149">
        <v>1</v>
      </c>
      <c r="K56" s="164">
        <v>0.5</v>
      </c>
      <c r="L56" s="148">
        <f>K56*J56*E56</f>
        <v>19000</v>
      </c>
      <c r="M56" s="412">
        <v>1</v>
      </c>
      <c r="N56" s="150">
        <f>M56*E56</f>
        <v>38000</v>
      </c>
      <c r="O56" s="257">
        <f>N56-L56-I56</f>
        <v>3800</v>
      </c>
    </row>
    <row r="57" spans="1:15" ht="9.9499999999999993" customHeight="1" x14ac:dyDescent="0.25">
      <c r="A57" s="259"/>
      <c r="B57" s="73"/>
      <c r="C57" s="24"/>
      <c r="D57" s="24"/>
      <c r="E57" s="9"/>
      <c r="F57" s="67"/>
      <c r="G57" s="239"/>
      <c r="H57" s="240"/>
      <c r="I57" s="241"/>
      <c r="J57" s="239"/>
      <c r="K57" s="240"/>
      <c r="L57" s="242"/>
      <c r="M57" s="411"/>
      <c r="N57" s="176"/>
      <c r="O57" s="253"/>
    </row>
    <row r="58" spans="1:15" ht="16.5" thickBot="1" x14ac:dyDescent="0.3">
      <c r="A58" s="304"/>
      <c r="B58" s="305"/>
      <c r="C58" s="306"/>
      <c r="D58" s="306"/>
      <c r="E58" s="307" t="s">
        <v>21</v>
      </c>
      <c r="F58" s="308">
        <f>SUM(F21:F57)</f>
        <v>596500</v>
      </c>
      <c r="G58" s="309"/>
      <c r="H58" s="310"/>
      <c r="I58" s="311">
        <f>(SUM(I21:I57))</f>
        <v>243170</v>
      </c>
      <c r="J58" s="309"/>
      <c r="K58" s="310"/>
      <c r="L58" s="312">
        <f>(SUM(L21:L57))</f>
        <v>281980</v>
      </c>
      <c r="M58" s="416"/>
      <c r="N58" s="313">
        <f>SUM(N21:N57)</f>
        <v>583500</v>
      </c>
      <c r="O58" s="314">
        <f>SUM(O21:O57)</f>
        <v>58350</v>
      </c>
    </row>
    <row r="59" spans="1:15" ht="9.9499999999999993" customHeight="1" x14ac:dyDescent="0.25">
      <c r="A59" s="293"/>
      <c r="B59" s="315"/>
      <c r="C59" s="295"/>
      <c r="D59" s="295"/>
      <c r="E59" s="316"/>
      <c r="F59" s="317"/>
      <c r="G59" s="318"/>
      <c r="H59" s="319"/>
      <c r="I59" s="300"/>
      <c r="J59" s="318"/>
      <c r="K59" s="319"/>
      <c r="L59" s="301"/>
      <c r="M59" s="414"/>
      <c r="N59" s="302"/>
      <c r="O59" s="303"/>
    </row>
    <row r="60" spans="1:15" x14ac:dyDescent="0.25">
      <c r="A60" s="254">
        <f>A16+1</f>
        <v>3</v>
      </c>
      <c r="B60" s="66" t="s">
        <v>34</v>
      </c>
      <c r="C60" s="24"/>
      <c r="D60" s="24"/>
      <c r="E60" s="9"/>
      <c r="F60" s="67"/>
      <c r="G60" s="239"/>
      <c r="H60" s="240"/>
      <c r="I60" s="241"/>
      <c r="J60" s="239"/>
      <c r="K60" s="240"/>
      <c r="L60" s="242"/>
      <c r="M60" s="411"/>
      <c r="N60" s="176"/>
      <c r="O60" s="253"/>
    </row>
    <row r="61" spans="1:15" ht="51" x14ac:dyDescent="0.25">
      <c r="A61" s="255">
        <v>3</v>
      </c>
      <c r="B61" s="68" t="s">
        <v>53</v>
      </c>
      <c r="C61" s="24"/>
      <c r="D61" s="24"/>
      <c r="E61" s="9"/>
      <c r="F61" s="67"/>
      <c r="G61" s="239"/>
      <c r="H61" s="240"/>
      <c r="I61" s="241"/>
      <c r="J61" s="239"/>
      <c r="K61" s="240"/>
      <c r="L61" s="242"/>
      <c r="M61" s="411"/>
      <c r="N61" s="176"/>
      <c r="O61" s="253"/>
    </row>
    <row r="62" spans="1:15" x14ac:dyDescent="0.25">
      <c r="A62" s="256">
        <f>A61+0.1</f>
        <v>3.1</v>
      </c>
      <c r="B62" s="166" t="s">
        <v>54</v>
      </c>
      <c r="C62" s="88" t="s">
        <v>4</v>
      </c>
      <c r="D62" s="88">
        <v>2</v>
      </c>
      <c r="E62" s="9">
        <v>165000</v>
      </c>
      <c r="F62" s="163">
        <f>D62*E62</f>
        <v>330000</v>
      </c>
      <c r="G62" s="149"/>
      <c r="H62" s="164">
        <v>0</v>
      </c>
      <c r="I62" s="165">
        <f>H62*G62*E62</f>
        <v>0</v>
      </c>
      <c r="J62" s="149">
        <v>2</v>
      </c>
      <c r="K62" s="164">
        <v>0.9</v>
      </c>
      <c r="L62" s="148">
        <f>K62*J62*E62</f>
        <v>297000</v>
      </c>
      <c r="M62" s="412">
        <v>2</v>
      </c>
      <c r="N62" s="150">
        <f>M62*E62</f>
        <v>330000</v>
      </c>
      <c r="O62" s="257">
        <f>N62-L62-I62</f>
        <v>33000</v>
      </c>
    </row>
    <row r="63" spans="1:15" ht="9.9499999999999993" customHeight="1" x14ac:dyDescent="0.25">
      <c r="A63" s="258"/>
      <c r="B63" s="68"/>
      <c r="C63" s="24"/>
      <c r="D63" s="24"/>
      <c r="E63" s="9"/>
      <c r="F63" s="67"/>
      <c r="G63" s="239"/>
      <c r="H63" s="240"/>
      <c r="I63" s="241"/>
      <c r="J63" s="239"/>
      <c r="K63" s="240"/>
      <c r="L63" s="242"/>
      <c r="M63" s="411"/>
      <c r="N63" s="176"/>
      <c r="O63" s="253"/>
    </row>
    <row r="64" spans="1:15" x14ac:dyDescent="0.25">
      <c r="A64" s="259"/>
      <c r="B64" s="69"/>
      <c r="C64" s="24"/>
      <c r="D64" s="24"/>
      <c r="E64" s="10" t="s">
        <v>260</v>
      </c>
      <c r="F64" s="70">
        <f>SUM(F62:F63)</f>
        <v>330000</v>
      </c>
      <c r="G64" s="243"/>
      <c r="H64" s="244"/>
      <c r="I64" s="241">
        <f>SUM(I62:I63)</f>
        <v>0</v>
      </c>
      <c r="J64" s="243"/>
      <c r="K64" s="244"/>
      <c r="L64" s="242">
        <f>SUM(L62:L63)</f>
        <v>297000</v>
      </c>
      <c r="M64" s="411"/>
      <c r="N64" s="177">
        <f>SUM(N62:N63)</f>
        <v>330000</v>
      </c>
      <c r="O64" s="264">
        <f>SUM(O62:O63)</f>
        <v>33000</v>
      </c>
    </row>
    <row r="65" spans="1:15" ht="9.9499999999999993" customHeight="1" x14ac:dyDescent="0.25">
      <c r="A65" s="259"/>
      <c r="B65" s="69"/>
      <c r="C65" s="24"/>
      <c r="D65" s="24"/>
      <c r="E65" s="11"/>
      <c r="F65" s="67"/>
      <c r="G65" s="239"/>
      <c r="H65" s="240"/>
      <c r="I65" s="241"/>
      <c r="J65" s="239"/>
      <c r="K65" s="240"/>
      <c r="L65" s="242"/>
      <c r="M65" s="411"/>
      <c r="N65" s="176"/>
      <c r="O65" s="253"/>
    </row>
    <row r="66" spans="1:15" x14ac:dyDescent="0.25">
      <c r="A66" s="254">
        <v>4</v>
      </c>
      <c r="B66" s="66" t="s">
        <v>55</v>
      </c>
      <c r="C66" s="24"/>
      <c r="D66" s="24"/>
      <c r="E66" s="9"/>
      <c r="F66" s="67"/>
      <c r="G66" s="239"/>
      <c r="H66" s="240"/>
      <c r="I66" s="241"/>
      <c r="J66" s="239"/>
      <c r="K66" s="240"/>
      <c r="L66" s="242"/>
      <c r="M66" s="411"/>
      <c r="N66" s="176"/>
      <c r="O66" s="253"/>
    </row>
    <row r="67" spans="1:15" ht="127.5" x14ac:dyDescent="0.25">
      <c r="A67" s="255">
        <v>4</v>
      </c>
      <c r="B67" s="68" t="s">
        <v>56</v>
      </c>
      <c r="C67" s="24"/>
      <c r="D67" s="24"/>
      <c r="E67" s="9"/>
      <c r="F67" s="67"/>
      <c r="G67" s="239"/>
      <c r="H67" s="240"/>
      <c r="I67" s="241"/>
      <c r="J67" s="239"/>
      <c r="K67" s="240"/>
      <c r="L67" s="242"/>
      <c r="M67" s="411"/>
      <c r="N67" s="176"/>
      <c r="O67" s="253"/>
    </row>
    <row r="68" spans="1:15" x14ac:dyDescent="0.25">
      <c r="A68" s="265">
        <f>A67+0.1</f>
        <v>4.0999999999999996</v>
      </c>
      <c r="B68" s="181" t="s">
        <v>57</v>
      </c>
      <c r="C68" s="182" t="s">
        <v>58</v>
      </c>
      <c r="D68" s="182">
        <v>50</v>
      </c>
      <c r="E68" s="9">
        <v>2600</v>
      </c>
      <c r="F68" s="183">
        <f>D68*E68</f>
        <v>130000</v>
      </c>
      <c r="G68" s="184">
        <f>15.5+16.5</f>
        <v>32</v>
      </c>
      <c r="H68" s="185">
        <v>0.7</v>
      </c>
      <c r="I68" s="186">
        <f>H68*G68*E68</f>
        <v>58239.999999999993</v>
      </c>
      <c r="J68" s="184">
        <v>7.9</v>
      </c>
      <c r="K68" s="185">
        <v>0.9</v>
      </c>
      <c r="L68" s="187">
        <f>K68*J68*E68</f>
        <v>18486</v>
      </c>
      <c r="M68" s="417">
        <v>39.9</v>
      </c>
      <c r="N68" s="188">
        <f>M68*E68</f>
        <v>103740</v>
      </c>
      <c r="O68" s="266">
        <f>N68-L68-I68</f>
        <v>27014.000000000007</v>
      </c>
    </row>
    <row r="69" spans="1:15" ht="9.9499999999999993" customHeight="1" x14ac:dyDescent="0.25">
      <c r="A69" s="258"/>
      <c r="B69" s="68"/>
      <c r="C69" s="24"/>
      <c r="D69" s="24"/>
      <c r="E69" s="9"/>
      <c r="F69" s="67"/>
      <c r="G69" s="239"/>
      <c r="H69" s="240"/>
      <c r="I69" s="241"/>
      <c r="J69" s="239"/>
      <c r="K69" s="240"/>
      <c r="L69" s="242"/>
      <c r="M69" s="411"/>
      <c r="N69" s="176"/>
      <c r="O69" s="253"/>
    </row>
    <row r="70" spans="1:15" x14ac:dyDescent="0.25">
      <c r="A70" s="259"/>
      <c r="B70" s="69"/>
      <c r="C70" s="24"/>
      <c r="D70" s="24"/>
      <c r="E70" s="10" t="s">
        <v>261</v>
      </c>
      <c r="F70" s="70">
        <f>SUM(F68:F69)</f>
        <v>130000</v>
      </c>
      <c r="G70" s="243"/>
      <c r="H70" s="244"/>
      <c r="I70" s="246">
        <f>SUM(I68:I69)</f>
        <v>58239.999999999993</v>
      </c>
      <c r="J70" s="243"/>
      <c r="K70" s="244"/>
      <c r="L70" s="247">
        <f>SUM(L68:L69)</f>
        <v>18486</v>
      </c>
      <c r="M70" s="411"/>
      <c r="N70" s="177">
        <f>SUM(N68:N69)</f>
        <v>103740</v>
      </c>
      <c r="O70" s="267">
        <f>SUM(O68:O69)</f>
        <v>27014.000000000007</v>
      </c>
    </row>
    <row r="71" spans="1:15" ht="9.9499999999999993" customHeight="1" thickBot="1" x14ac:dyDescent="0.3">
      <c r="A71" s="304"/>
      <c r="B71" s="320"/>
      <c r="C71" s="306"/>
      <c r="D71" s="306"/>
      <c r="E71" s="321"/>
      <c r="F71" s="322"/>
      <c r="G71" s="323"/>
      <c r="H71" s="324"/>
      <c r="I71" s="325"/>
      <c r="J71" s="323"/>
      <c r="K71" s="324"/>
      <c r="L71" s="326"/>
      <c r="M71" s="416"/>
      <c r="N71" s="327"/>
      <c r="O71" s="328"/>
    </row>
    <row r="72" spans="1:15" x14ac:dyDescent="0.25">
      <c r="A72" s="329">
        <f>A66+1</f>
        <v>5</v>
      </c>
      <c r="B72" s="330" t="s">
        <v>59</v>
      </c>
      <c r="C72" s="295"/>
      <c r="D72" s="295"/>
      <c r="E72" s="296"/>
      <c r="F72" s="297"/>
      <c r="G72" s="298"/>
      <c r="H72" s="299"/>
      <c r="I72" s="300"/>
      <c r="J72" s="298"/>
      <c r="K72" s="299"/>
      <c r="L72" s="301"/>
      <c r="M72" s="414"/>
      <c r="N72" s="302"/>
      <c r="O72" s="303"/>
    </row>
    <row r="73" spans="1:15" ht="102" x14ac:dyDescent="0.25">
      <c r="A73" s="255">
        <v>5</v>
      </c>
      <c r="B73" s="68" t="s">
        <v>60</v>
      </c>
      <c r="C73" s="24"/>
      <c r="D73" s="24"/>
      <c r="E73" s="9"/>
      <c r="F73" s="67"/>
      <c r="G73" s="239"/>
      <c r="H73" s="240"/>
      <c r="I73" s="241"/>
      <c r="J73" s="239"/>
      <c r="K73" s="240"/>
      <c r="L73" s="242"/>
      <c r="M73" s="411"/>
      <c r="N73" s="176"/>
      <c r="O73" s="253"/>
    </row>
    <row r="74" spans="1:15" x14ac:dyDescent="0.25">
      <c r="A74" s="265">
        <f>A73+0.1</f>
        <v>5.0999999999999996</v>
      </c>
      <c r="B74" s="181" t="s">
        <v>57</v>
      </c>
      <c r="C74" s="182" t="s">
        <v>58</v>
      </c>
      <c r="D74" s="182">
        <v>25</v>
      </c>
      <c r="E74" s="9">
        <v>1600</v>
      </c>
      <c r="F74" s="183">
        <f>D74*E74</f>
        <v>40000</v>
      </c>
      <c r="G74" s="189"/>
      <c r="H74" s="190"/>
      <c r="I74" s="186">
        <f>H74*G74*E74</f>
        <v>0</v>
      </c>
      <c r="J74" s="189">
        <v>18.3</v>
      </c>
      <c r="K74" s="190">
        <v>0.9</v>
      </c>
      <c r="L74" s="187">
        <f>K74*J74*E74</f>
        <v>26352.000000000004</v>
      </c>
      <c r="M74" s="417">
        <v>18.3</v>
      </c>
      <c r="N74" s="188">
        <f>M74*E74</f>
        <v>29280</v>
      </c>
      <c r="O74" s="266">
        <f>N74-L74-I74</f>
        <v>2927.9999999999964</v>
      </c>
    </row>
    <row r="75" spans="1:15" ht="9.9499999999999993" customHeight="1" x14ac:dyDescent="0.25">
      <c r="A75" s="258"/>
      <c r="B75" s="68"/>
      <c r="C75" s="24"/>
      <c r="D75" s="24"/>
      <c r="E75" s="9"/>
      <c r="F75" s="67"/>
      <c r="G75" s="239"/>
      <c r="H75" s="240"/>
      <c r="I75" s="241"/>
      <c r="J75" s="239"/>
      <c r="K75" s="240"/>
      <c r="L75" s="242"/>
      <c r="M75" s="411"/>
      <c r="N75" s="176"/>
      <c r="O75" s="253"/>
    </row>
    <row r="76" spans="1:15" x14ac:dyDescent="0.25">
      <c r="A76" s="259"/>
      <c r="B76" s="69"/>
      <c r="C76" s="24"/>
      <c r="D76" s="24"/>
      <c r="E76" s="10" t="s">
        <v>262</v>
      </c>
      <c r="F76" s="70">
        <f>SUM(F74:F75)</f>
        <v>40000</v>
      </c>
      <c r="G76" s="243"/>
      <c r="H76" s="244"/>
      <c r="I76" s="246">
        <f>SUM(I74:I75)</f>
        <v>0</v>
      </c>
      <c r="J76" s="243"/>
      <c r="K76" s="244"/>
      <c r="L76" s="247">
        <f>SUM(L74:L75)</f>
        <v>26352.000000000004</v>
      </c>
      <c r="M76" s="411"/>
      <c r="N76" s="177">
        <f>SUM(N74:N75)</f>
        <v>29280</v>
      </c>
      <c r="O76" s="264">
        <f>SUM(O74:O75)</f>
        <v>2927.9999999999964</v>
      </c>
    </row>
    <row r="77" spans="1:15" ht="9.9499999999999993" customHeight="1" x14ac:dyDescent="0.25">
      <c r="A77" s="259"/>
      <c r="B77" s="69"/>
      <c r="C77" s="24"/>
      <c r="D77" s="24"/>
      <c r="E77" s="11"/>
      <c r="F77" s="67"/>
      <c r="G77" s="239"/>
      <c r="H77" s="240"/>
      <c r="I77" s="241"/>
      <c r="J77" s="239"/>
      <c r="K77" s="240"/>
      <c r="L77" s="242"/>
      <c r="M77" s="411"/>
      <c r="N77" s="176"/>
      <c r="O77" s="253"/>
    </row>
    <row r="78" spans="1:15" x14ac:dyDescent="0.25">
      <c r="A78" s="254">
        <f>A72+1</f>
        <v>6</v>
      </c>
      <c r="B78" s="437" t="s">
        <v>61</v>
      </c>
      <c r="C78" s="24"/>
      <c r="D78" s="24"/>
      <c r="E78" s="9"/>
      <c r="F78" s="67"/>
      <c r="G78" s="239"/>
      <c r="H78" s="240"/>
      <c r="I78" s="241"/>
      <c r="J78" s="239"/>
      <c r="K78" s="240"/>
      <c r="L78" s="242"/>
      <c r="M78" s="411"/>
      <c r="N78" s="176"/>
      <c r="O78" s="253"/>
    </row>
    <row r="79" spans="1:15" ht="102" x14ac:dyDescent="0.25">
      <c r="A79" s="255">
        <v>6</v>
      </c>
      <c r="B79" s="68" t="s">
        <v>60</v>
      </c>
      <c r="C79" s="24"/>
      <c r="D79" s="24"/>
      <c r="E79" s="9"/>
      <c r="F79" s="67"/>
      <c r="G79" s="239"/>
      <c r="H79" s="240"/>
      <c r="I79" s="241"/>
      <c r="J79" s="239"/>
      <c r="K79" s="240"/>
      <c r="L79" s="242"/>
      <c r="M79" s="411"/>
      <c r="N79" s="176"/>
      <c r="O79" s="253"/>
    </row>
    <row r="80" spans="1:15" x14ac:dyDescent="0.25">
      <c r="A80" s="256">
        <f t="shared" ref="A80:A88" si="9">A79+0.1</f>
        <v>6.1</v>
      </c>
      <c r="B80" s="166" t="s">
        <v>62</v>
      </c>
      <c r="C80" s="88" t="s">
        <v>19</v>
      </c>
      <c r="D80" s="88">
        <v>1</v>
      </c>
      <c r="E80" s="9">
        <v>91000</v>
      </c>
      <c r="F80" s="163">
        <f t="shared" ref="F80:F91" si="10">D80*E80</f>
        <v>91000</v>
      </c>
      <c r="G80" s="149">
        <v>1</v>
      </c>
      <c r="H80" s="164">
        <v>0.45</v>
      </c>
      <c r="I80" s="165">
        <f t="shared" ref="I80:I91" si="11">H80*G80*E80</f>
        <v>40950</v>
      </c>
      <c r="J80" s="149">
        <v>1</v>
      </c>
      <c r="K80" s="164">
        <v>0.45</v>
      </c>
      <c r="L80" s="148">
        <f t="shared" ref="L80:L91" si="12">K80*J80*E80</f>
        <v>40950</v>
      </c>
      <c r="M80" s="412">
        <v>1</v>
      </c>
      <c r="N80" s="150">
        <f t="shared" ref="N80:N91" si="13">M80*E80</f>
        <v>91000</v>
      </c>
      <c r="O80" s="257">
        <f t="shared" ref="O80:O91" si="14">N80-L80-I80</f>
        <v>9100</v>
      </c>
    </row>
    <row r="81" spans="1:15" x14ac:dyDescent="0.25">
      <c r="A81" s="256">
        <f t="shared" si="9"/>
        <v>6.1999999999999993</v>
      </c>
      <c r="B81" s="166" t="s">
        <v>63</v>
      </c>
      <c r="C81" s="88" t="s">
        <v>19</v>
      </c>
      <c r="D81" s="88">
        <v>1</v>
      </c>
      <c r="E81" s="9">
        <v>107000</v>
      </c>
      <c r="F81" s="163">
        <f t="shared" si="10"/>
        <v>107000</v>
      </c>
      <c r="G81" s="149">
        <v>1</v>
      </c>
      <c r="H81" s="164">
        <v>0.45</v>
      </c>
      <c r="I81" s="165">
        <f t="shared" si="11"/>
        <v>48150</v>
      </c>
      <c r="J81" s="149">
        <v>1</v>
      </c>
      <c r="K81" s="164">
        <v>0.45</v>
      </c>
      <c r="L81" s="148">
        <f t="shared" si="12"/>
        <v>48150</v>
      </c>
      <c r="M81" s="412">
        <v>1</v>
      </c>
      <c r="N81" s="150">
        <f t="shared" si="13"/>
        <v>107000</v>
      </c>
      <c r="O81" s="257">
        <f t="shared" si="14"/>
        <v>10700</v>
      </c>
    </row>
    <row r="82" spans="1:15" x14ac:dyDescent="0.25">
      <c r="A82" s="256">
        <f t="shared" si="9"/>
        <v>6.2999999999999989</v>
      </c>
      <c r="B82" s="166" t="s">
        <v>64</v>
      </c>
      <c r="C82" s="88" t="s">
        <v>19</v>
      </c>
      <c r="D82" s="88">
        <v>1</v>
      </c>
      <c r="E82" s="9">
        <v>113000</v>
      </c>
      <c r="F82" s="163">
        <f t="shared" si="10"/>
        <v>113000</v>
      </c>
      <c r="G82" s="149">
        <v>1</v>
      </c>
      <c r="H82" s="164">
        <v>0.45</v>
      </c>
      <c r="I82" s="165">
        <f t="shared" si="11"/>
        <v>50850</v>
      </c>
      <c r="J82" s="149">
        <v>1</v>
      </c>
      <c r="K82" s="164">
        <v>0.45</v>
      </c>
      <c r="L82" s="148">
        <f t="shared" si="12"/>
        <v>50850</v>
      </c>
      <c r="M82" s="412">
        <v>1</v>
      </c>
      <c r="N82" s="150">
        <f t="shared" si="13"/>
        <v>113000</v>
      </c>
      <c r="O82" s="257">
        <f t="shared" si="14"/>
        <v>11300</v>
      </c>
    </row>
    <row r="83" spans="1:15" x14ac:dyDescent="0.25">
      <c r="A83" s="256">
        <f t="shared" si="9"/>
        <v>6.3999999999999986</v>
      </c>
      <c r="B83" s="166" t="s">
        <v>65</v>
      </c>
      <c r="C83" s="88" t="s">
        <v>19</v>
      </c>
      <c r="D83" s="88">
        <v>1</v>
      </c>
      <c r="E83" s="9">
        <v>118000</v>
      </c>
      <c r="F83" s="163">
        <f t="shared" si="10"/>
        <v>118000</v>
      </c>
      <c r="G83" s="149">
        <v>1</v>
      </c>
      <c r="H83" s="164">
        <v>0.45</v>
      </c>
      <c r="I83" s="165">
        <f t="shared" si="11"/>
        <v>53100</v>
      </c>
      <c r="J83" s="149">
        <v>1</v>
      </c>
      <c r="K83" s="164">
        <v>0.45</v>
      </c>
      <c r="L83" s="148">
        <f t="shared" si="12"/>
        <v>53100</v>
      </c>
      <c r="M83" s="412">
        <v>1</v>
      </c>
      <c r="N83" s="150">
        <f t="shared" si="13"/>
        <v>118000</v>
      </c>
      <c r="O83" s="257">
        <f t="shared" si="14"/>
        <v>11800</v>
      </c>
    </row>
    <row r="84" spans="1:15" x14ac:dyDescent="0.25">
      <c r="A84" s="256">
        <f t="shared" si="9"/>
        <v>6.4999999999999982</v>
      </c>
      <c r="B84" s="166" t="s">
        <v>66</v>
      </c>
      <c r="C84" s="88" t="s">
        <v>19</v>
      </c>
      <c r="D84" s="88">
        <v>1</v>
      </c>
      <c r="E84" s="9">
        <v>150000</v>
      </c>
      <c r="F84" s="163">
        <f t="shared" si="10"/>
        <v>150000</v>
      </c>
      <c r="G84" s="149">
        <v>1</v>
      </c>
      <c r="H84" s="164">
        <v>0.45</v>
      </c>
      <c r="I84" s="165">
        <f t="shared" si="11"/>
        <v>67500</v>
      </c>
      <c r="J84" s="149">
        <v>1</v>
      </c>
      <c r="K84" s="164">
        <v>0.45</v>
      </c>
      <c r="L84" s="148">
        <f t="shared" si="12"/>
        <v>67500</v>
      </c>
      <c r="M84" s="412">
        <v>1</v>
      </c>
      <c r="N84" s="150">
        <f t="shared" si="13"/>
        <v>150000</v>
      </c>
      <c r="O84" s="257">
        <f t="shared" si="14"/>
        <v>15000</v>
      </c>
    </row>
    <row r="85" spans="1:15" x14ac:dyDescent="0.25">
      <c r="A85" s="256">
        <f t="shared" si="9"/>
        <v>6.5999999999999979</v>
      </c>
      <c r="B85" s="166" t="s">
        <v>67</v>
      </c>
      <c r="C85" s="88" t="s">
        <v>19</v>
      </c>
      <c r="D85" s="88">
        <v>1</v>
      </c>
      <c r="E85" s="9">
        <v>150000</v>
      </c>
      <c r="F85" s="163">
        <f t="shared" si="10"/>
        <v>150000</v>
      </c>
      <c r="G85" s="149">
        <v>1</v>
      </c>
      <c r="H85" s="164">
        <v>0.45</v>
      </c>
      <c r="I85" s="165">
        <f t="shared" si="11"/>
        <v>67500</v>
      </c>
      <c r="J85" s="149">
        <v>1</v>
      </c>
      <c r="K85" s="164">
        <v>0.45</v>
      </c>
      <c r="L85" s="148">
        <f t="shared" si="12"/>
        <v>67500</v>
      </c>
      <c r="M85" s="412">
        <v>1</v>
      </c>
      <c r="N85" s="150">
        <f t="shared" si="13"/>
        <v>150000</v>
      </c>
      <c r="O85" s="257">
        <f t="shared" si="14"/>
        <v>15000</v>
      </c>
    </row>
    <row r="86" spans="1:15" x14ac:dyDescent="0.25">
      <c r="A86" s="256">
        <f t="shared" si="9"/>
        <v>6.6999999999999975</v>
      </c>
      <c r="B86" s="166" t="s">
        <v>68</v>
      </c>
      <c r="C86" s="88" t="s">
        <v>19</v>
      </c>
      <c r="D86" s="88">
        <v>1</v>
      </c>
      <c r="E86" s="9">
        <v>175000</v>
      </c>
      <c r="F86" s="163">
        <f t="shared" si="10"/>
        <v>175000</v>
      </c>
      <c r="G86" s="149">
        <v>1</v>
      </c>
      <c r="H86" s="164">
        <v>0.45</v>
      </c>
      <c r="I86" s="165">
        <f t="shared" si="11"/>
        <v>78750</v>
      </c>
      <c r="J86" s="149">
        <v>1</v>
      </c>
      <c r="K86" s="164">
        <v>0.45</v>
      </c>
      <c r="L86" s="148">
        <f t="shared" si="12"/>
        <v>78750</v>
      </c>
      <c r="M86" s="412">
        <v>1</v>
      </c>
      <c r="N86" s="150">
        <f t="shared" si="13"/>
        <v>175000</v>
      </c>
      <c r="O86" s="257">
        <f t="shared" si="14"/>
        <v>17500</v>
      </c>
    </row>
    <row r="87" spans="1:15" x14ac:dyDescent="0.25">
      <c r="A87" s="256">
        <f t="shared" si="9"/>
        <v>6.7999999999999972</v>
      </c>
      <c r="B87" s="166" t="s">
        <v>69</v>
      </c>
      <c r="C87" s="88" t="s">
        <v>19</v>
      </c>
      <c r="D87" s="88">
        <v>1</v>
      </c>
      <c r="E87" s="9">
        <v>175000</v>
      </c>
      <c r="F87" s="163">
        <f t="shared" si="10"/>
        <v>175000</v>
      </c>
      <c r="G87" s="149">
        <v>1</v>
      </c>
      <c r="H87" s="164">
        <v>0.45</v>
      </c>
      <c r="I87" s="165">
        <f t="shared" si="11"/>
        <v>78750</v>
      </c>
      <c r="J87" s="149">
        <v>1</v>
      </c>
      <c r="K87" s="164">
        <v>0.45</v>
      </c>
      <c r="L87" s="148">
        <f t="shared" si="12"/>
        <v>78750</v>
      </c>
      <c r="M87" s="412">
        <v>1</v>
      </c>
      <c r="N87" s="150">
        <f t="shared" si="13"/>
        <v>175000</v>
      </c>
      <c r="O87" s="257">
        <f t="shared" si="14"/>
        <v>17500</v>
      </c>
    </row>
    <row r="88" spans="1:15" x14ac:dyDescent="0.25">
      <c r="A88" s="256">
        <f t="shared" si="9"/>
        <v>6.8999999999999968</v>
      </c>
      <c r="B88" s="166" t="s">
        <v>70</v>
      </c>
      <c r="C88" s="88" t="s">
        <v>4</v>
      </c>
      <c r="D88" s="88">
        <v>2</v>
      </c>
      <c r="E88" s="9">
        <v>250000</v>
      </c>
      <c r="F88" s="163">
        <f t="shared" si="10"/>
        <v>500000</v>
      </c>
      <c r="G88" s="149">
        <v>2</v>
      </c>
      <c r="H88" s="164">
        <v>0.45</v>
      </c>
      <c r="I88" s="165">
        <f t="shared" si="11"/>
        <v>225000</v>
      </c>
      <c r="J88" s="149">
        <v>2</v>
      </c>
      <c r="K88" s="164">
        <v>0.45</v>
      </c>
      <c r="L88" s="148">
        <f t="shared" si="12"/>
        <v>225000</v>
      </c>
      <c r="M88" s="412">
        <v>2</v>
      </c>
      <c r="N88" s="150">
        <f t="shared" si="13"/>
        <v>500000</v>
      </c>
      <c r="O88" s="257">
        <f t="shared" si="14"/>
        <v>50000</v>
      </c>
    </row>
    <row r="89" spans="1:15" ht="15.75" thickBot="1" x14ac:dyDescent="0.3">
      <c r="A89" s="438">
        <f>A88-0.8</f>
        <v>6.099999999999997</v>
      </c>
      <c r="B89" s="439" t="s">
        <v>71</v>
      </c>
      <c r="C89" s="285" t="s">
        <v>19</v>
      </c>
      <c r="D89" s="285">
        <v>1</v>
      </c>
      <c r="E89" s="9">
        <v>400000</v>
      </c>
      <c r="F89" s="286">
        <f t="shared" si="10"/>
        <v>400000</v>
      </c>
      <c r="G89" s="287">
        <v>1</v>
      </c>
      <c r="H89" s="288">
        <v>0.45</v>
      </c>
      <c r="I89" s="289">
        <f t="shared" si="11"/>
        <v>180000</v>
      </c>
      <c r="J89" s="287">
        <v>1</v>
      </c>
      <c r="K89" s="288">
        <v>0.45</v>
      </c>
      <c r="L89" s="290">
        <f t="shared" si="12"/>
        <v>180000</v>
      </c>
      <c r="M89" s="413">
        <v>1</v>
      </c>
      <c r="N89" s="291">
        <f t="shared" si="13"/>
        <v>400000</v>
      </c>
      <c r="O89" s="292">
        <f t="shared" si="14"/>
        <v>40000</v>
      </c>
    </row>
    <row r="90" spans="1:15" x14ac:dyDescent="0.25">
      <c r="A90" s="440">
        <f>A89+0.01</f>
        <v>6.1099999999999968</v>
      </c>
      <c r="B90" s="441" t="s">
        <v>72</v>
      </c>
      <c r="C90" s="428" t="s">
        <v>19</v>
      </c>
      <c r="D90" s="428">
        <v>1</v>
      </c>
      <c r="E90" s="9">
        <v>950000</v>
      </c>
      <c r="F90" s="429">
        <f t="shared" si="10"/>
        <v>950000</v>
      </c>
      <c r="G90" s="430">
        <v>1</v>
      </c>
      <c r="H90" s="431">
        <v>0.45</v>
      </c>
      <c r="I90" s="432">
        <f t="shared" si="11"/>
        <v>427500</v>
      </c>
      <c r="J90" s="430">
        <v>1</v>
      </c>
      <c r="K90" s="431">
        <v>0.45</v>
      </c>
      <c r="L90" s="433">
        <f t="shared" si="12"/>
        <v>427500</v>
      </c>
      <c r="M90" s="434">
        <v>1</v>
      </c>
      <c r="N90" s="435">
        <f t="shared" si="13"/>
        <v>950000</v>
      </c>
      <c r="O90" s="436">
        <f t="shared" si="14"/>
        <v>95000</v>
      </c>
    </row>
    <row r="91" spans="1:15" x14ac:dyDescent="0.25">
      <c r="A91" s="268">
        <f>A90+0.01</f>
        <v>6.1199999999999966</v>
      </c>
      <c r="B91" s="166" t="s">
        <v>73</v>
      </c>
      <c r="C91" s="88" t="s">
        <v>19</v>
      </c>
      <c r="D91" s="88">
        <v>1</v>
      </c>
      <c r="E91" s="9">
        <v>950000</v>
      </c>
      <c r="F91" s="163">
        <f t="shared" si="10"/>
        <v>950000</v>
      </c>
      <c r="G91" s="149">
        <v>1</v>
      </c>
      <c r="H91" s="164">
        <v>0.45</v>
      </c>
      <c r="I91" s="165">
        <f t="shared" si="11"/>
        <v>427500</v>
      </c>
      <c r="J91" s="149">
        <v>1</v>
      </c>
      <c r="K91" s="164">
        <v>0.45</v>
      </c>
      <c r="L91" s="148">
        <f t="shared" si="12"/>
        <v>427500</v>
      </c>
      <c r="M91" s="412">
        <v>1</v>
      </c>
      <c r="N91" s="150">
        <f t="shared" si="13"/>
        <v>950000</v>
      </c>
      <c r="O91" s="257">
        <f t="shared" si="14"/>
        <v>95000</v>
      </c>
    </row>
    <row r="92" spans="1:15" ht="9.9499999999999993" customHeight="1" x14ac:dyDescent="0.25">
      <c r="A92" s="258"/>
      <c r="B92" s="68"/>
      <c r="C92" s="24"/>
      <c r="D92" s="24"/>
      <c r="E92" s="9"/>
      <c r="F92" s="67"/>
      <c r="G92" s="239"/>
      <c r="H92" s="240"/>
      <c r="I92" s="241"/>
      <c r="J92" s="239"/>
      <c r="K92" s="240"/>
      <c r="L92" s="242"/>
      <c r="M92" s="411"/>
      <c r="N92" s="176"/>
      <c r="O92" s="253"/>
    </row>
    <row r="93" spans="1:15" x14ac:dyDescent="0.25">
      <c r="A93" s="259"/>
      <c r="B93" s="69"/>
      <c r="C93" s="24"/>
      <c r="D93" s="24"/>
      <c r="E93" s="10" t="s">
        <v>263</v>
      </c>
      <c r="F93" s="70">
        <f>SUM(F80:F92)</f>
        <v>3879000</v>
      </c>
      <c r="G93" s="243"/>
      <c r="H93" s="244"/>
      <c r="I93" s="246">
        <f>(SUM(I80:I92))</f>
        <v>1745550</v>
      </c>
      <c r="J93" s="243"/>
      <c r="K93" s="244"/>
      <c r="L93" s="247">
        <f>(SUM(L80:L92))</f>
        <v>1745550</v>
      </c>
      <c r="M93" s="411"/>
      <c r="N93" s="176">
        <f>SUM(N80:N92)</f>
        <v>3879000</v>
      </c>
      <c r="O93" s="269">
        <f>SUM(O80:O92)</f>
        <v>387900</v>
      </c>
    </row>
    <row r="94" spans="1:15" ht="9.9499999999999993" customHeight="1" x14ac:dyDescent="0.25">
      <c r="A94" s="259"/>
      <c r="B94" s="69"/>
      <c r="C94" s="24"/>
      <c r="D94" s="24"/>
      <c r="E94" s="11"/>
      <c r="F94" s="67"/>
      <c r="G94" s="239"/>
      <c r="H94" s="240"/>
      <c r="I94" s="241"/>
      <c r="J94" s="239"/>
      <c r="K94" s="240"/>
      <c r="L94" s="242"/>
      <c r="M94" s="411"/>
      <c r="N94" s="176"/>
      <c r="O94" s="253"/>
    </row>
    <row r="95" spans="1:15" x14ac:dyDescent="0.25">
      <c r="A95" s="254">
        <f>A78+1</f>
        <v>7</v>
      </c>
      <c r="B95" s="66" t="s">
        <v>74</v>
      </c>
      <c r="C95" s="24"/>
      <c r="D95" s="24"/>
      <c r="E95" s="9"/>
      <c r="F95" s="67"/>
      <c r="G95" s="239"/>
      <c r="H95" s="240"/>
      <c r="I95" s="241"/>
      <c r="J95" s="239"/>
      <c r="K95" s="240"/>
      <c r="L95" s="242"/>
      <c r="M95" s="411"/>
      <c r="N95" s="176"/>
      <c r="O95" s="253"/>
    </row>
    <row r="96" spans="1:15" ht="89.25" x14ac:dyDescent="0.25">
      <c r="A96" s="255">
        <f>A95</f>
        <v>7</v>
      </c>
      <c r="B96" s="68" t="s">
        <v>75</v>
      </c>
      <c r="C96" s="24"/>
      <c r="D96" s="24"/>
      <c r="E96" s="9"/>
      <c r="F96" s="67"/>
      <c r="G96" s="239"/>
      <c r="H96" s="240"/>
      <c r="I96" s="241"/>
      <c r="J96" s="239"/>
      <c r="K96" s="240"/>
      <c r="L96" s="242"/>
      <c r="M96" s="411"/>
      <c r="N96" s="176"/>
      <c r="O96" s="253"/>
    </row>
    <row r="97" spans="1:20" x14ac:dyDescent="0.25">
      <c r="A97" s="258">
        <f>A96+0.1</f>
        <v>7.1</v>
      </c>
      <c r="B97" s="68" t="s">
        <v>76</v>
      </c>
      <c r="C97" s="24" t="s">
        <v>19</v>
      </c>
      <c r="D97" s="24">
        <v>1</v>
      </c>
      <c r="E97" s="9">
        <v>25000</v>
      </c>
      <c r="F97" s="67">
        <f t="shared" ref="F97:F98" si="15">D97*E97</f>
        <v>25000</v>
      </c>
      <c r="G97" s="239"/>
      <c r="H97" s="240"/>
      <c r="I97" s="241">
        <f t="shared" ref="I97" si="16">G97*E97</f>
        <v>0</v>
      </c>
      <c r="J97" s="239"/>
      <c r="K97" s="240"/>
      <c r="L97" s="242">
        <f t="shared" ref="L97" si="17">J97*H97</f>
        <v>0</v>
      </c>
      <c r="M97" s="411"/>
      <c r="N97" s="176"/>
      <c r="O97" s="253"/>
    </row>
    <row r="98" spans="1:20" x14ac:dyDescent="0.25">
      <c r="A98" s="256">
        <f>A97+0.1</f>
        <v>7.1999999999999993</v>
      </c>
      <c r="B98" s="166" t="s">
        <v>77</v>
      </c>
      <c r="C98" s="88" t="s">
        <v>19</v>
      </c>
      <c r="D98" s="88">
        <v>1</v>
      </c>
      <c r="E98" s="9">
        <v>1380000</v>
      </c>
      <c r="F98" s="163">
        <f t="shared" si="15"/>
        <v>1380000</v>
      </c>
      <c r="G98" s="149">
        <v>1</v>
      </c>
      <c r="H98" s="164">
        <v>0.7</v>
      </c>
      <c r="I98" s="165">
        <f t="shared" ref="I98" si="18">H98*G98*E98</f>
        <v>965999.99999999988</v>
      </c>
      <c r="J98" s="149">
        <v>1</v>
      </c>
      <c r="K98" s="164">
        <v>0.2</v>
      </c>
      <c r="L98" s="148">
        <f t="shared" ref="L98" si="19">K98*J98*E98</f>
        <v>276000</v>
      </c>
      <c r="M98" s="412">
        <v>1</v>
      </c>
      <c r="N98" s="150">
        <f>M98*E98</f>
        <v>1380000</v>
      </c>
      <c r="O98" s="257">
        <f>N98-L98-I98</f>
        <v>138000.00000000012</v>
      </c>
    </row>
    <row r="99" spans="1:20" ht="9.9499999999999993" customHeight="1" x14ac:dyDescent="0.25">
      <c r="A99" s="258"/>
      <c r="B99" s="68"/>
      <c r="C99" s="24"/>
      <c r="D99" s="24"/>
      <c r="E99" s="9"/>
      <c r="F99" s="67"/>
      <c r="G99" s="239"/>
      <c r="H99" s="240"/>
      <c r="I99" s="241"/>
      <c r="J99" s="239"/>
      <c r="K99" s="240"/>
      <c r="L99" s="242"/>
      <c r="M99" s="411"/>
      <c r="N99" s="176"/>
      <c r="O99" s="253"/>
    </row>
    <row r="100" spans="1:20" x14ac:dyDescent="0.25">
      <c r="A100" s="259"/>
      <c r="B100" s="69"/>
      <c r="C100" s="24"/>
      <c r="D100" s="24"/>
      <c r="E100" s="10" t="s">
        <v>24</v>
      </c>
      <c r="F100" s="70">
        <f>SUM(F97:F99)</f>
        <v>1405000</v>
      </c>
      <c r="G100" s="243"/>
      <c r="H100" s="244"/>
      <c r="I100" s="246">
        <f>SUM(I97:I99)</f>
        <v>965999.99999999988</v>
      </c>
      <c r="J100" s="243"/>
      <c r="K100" s="244"/>
      <c r="L100" s="247">
        <f>SUM(L97:L99)</f>
        <v>276000</v>
      </c>
      <c r="M100" s="411"/>
      <c r="N100" s="177">
        <f>SUM(N98:N99)</f>
        <v>1380000</v>
      </c>
      <c r="O100" s="264">
        <f>SUM(O98:O99)</f>
        <v>138000.00000000012</v>
      </c>
    </row>
    <row r="101" spans="1:20" x14ac:dyDescent="0.25">
      <c r="A101" s="259"/>
      <c r="B101" s="69"/>
      <c r="C101" s="24"/>
      <c r="D101" s="24"/>
      <c r="E101" s="11"/>
      <c r="F101" s="67"/>
      <c r="G101" s="239"/>
      <c r="H101" s="240"/>
      <c r="I101" s="241"/>
      <c r="J101" s="239"/>
      <c r="K101" s="240"/>
      <c r="L101" s="242"/>
      <c r="M101" s="411"/>
      <c r="N101" s="176"/>
      <c r="O101" s="253"/>
    </row>
    <row r="102" spans="1:20" x14ac:dyDescent="0.25">
      <c r="A102" s="254">
        <f>A95:B95+1</f>
        <v>8</v>
      </c>
      <c r="B102" s="437" t="s">
        <v>78</v>
      </c>
      <c r="C102" s="24"/>
      <c r="D102" s="24"/>
      <c r="E102" s="9"/>
      <c r="F102" s="67"/>
      <c r="G102" s="239"/>
      <c r="H102" s="240"/>
      <c r="I102" s="241"/>
      <c r="J102" s="239"/>
      <c r="K102" s="240"/>
      <c r="L102" s="242"/>
      <c r="M102" s="411"/>
      <c r="N102" s="176"/>
      <c r="O102" s="253"/>
    </row>
    <row r="103" spans="1:20" ht="127.5" x14ac:dyDescent="0.25">
      <c r="A103" s="270">
        <f>A102</f>
        <v>8</v>
      </c>
      <c r="B103" s="181" t="s">
        <v>79</v>
      </c>
      <c r="C103" s="182" t="s">
        <v>7</v>
      </c>
      <c r="D103" s="182">
        <v>430</v>
      </c>
      <c r="E103" s="9">
        <v>5000</v>
      </c>
      <c r="F103" s="183">
        <f t="shared" ref="F103" si="20">D103*E103</f>
        <v>2150000</v>
      </c>
      <c r="G103" s="189">
        <v>187.54</v>
      </c>
      <c r="H103" s="190">
        <v>0.8</v>
      </c>
      <c r="I103" s="186">
        <f t="shared" ref="I103" si="21">H103*G103*E103</f>
        <v>750160</v>
      </c>
      <c r="J103" s="189">
        <v>104</v>
      </c>
      <c r="K103" s="190">
        <v>0.9</v>
      </c>
      <c r="L103" s="187">
        <f t="shared" ref="L103" si="22">K103*J103*E103</f>
        <v>468000.00000000006</v>
      </c>
      <c r="M103" s="418">
        <v>290.26</v>
      </c>
      <c r="N103" s="191">
        <f>M103*E103</f>
        <v>1451300</v>
      </c>
      <c r="O103" s="271">
        <f>N103-L103-I103</f>
        <v>233140</v>
      </c>
    </row>
    <row r="104" spans="1:20" ht="9.9499999999999993" customHeight="1" x14ac:dyDescent="0.25">
      <c r="A104" s="258"/>
      <c r="B104" s="68"/>
      <c r="C104" s="24"/>
      <c r="D104" s="24"/>
      <c r="E104" s="9"/>
      <c r="F104" s="67"/>
      <c r="G104" s="239"/>
      <c r="H104" s="240"/>
      <c r="I104" s="241"/>
      <c r="J104" s="239"/>
      <c r="K104" s="240"/>
      <c r="L104" s="242"/>
      <c r="M104" s="411"/>
      <c r="N104" s="176"/>
      <c r="O104" s="253"/>
    </row>
    <row r="105" spans="1:20" x14ac:dyDescent="0.25">
      <c r="A105" s="259"/>
      <c r="B105" s="69"/>
      <c r="C105" s="24"/>
      <c r="D105" s="24"/>
      <c r="E105" s="10" t="s">
        <v>25</v>
      </c>
      <c r="F105" s="70">
        <f>SUM(F103:F104)</f>
        <v>2150000</v>
      </c>
      <c r="G105" s="243"/>
      <c r="H105" s="244"/>
      <c r="I105" s="246">
        <f>SUM(I103:I104)</f>
        <v>750160</v>
      </c>
      <c r="J105" s="243"/>
      <c r="K105" s="244"/>
      <c r="L105" s="247">
        <f>SUM(L103:L104)</f>
        <v>468000.00000000006</v>
      </c>
      <c r="M105" s="411"/>
      <c r="N105" s="177">
        <f>SUM(N103:N104)</f>
        <v>1451300</v>
      </c>
      <c r="O105" s="264">
        <f>SUM(O103:O104)</f>
        <v>233140</v>
      </c>
    </row>
    <row r="106" spans="1:20" ht="9.9499999999999993" customHeight="1" thickBot="1" x14ac:dyDescent="0.3">
      <c r="A106" s="304"/>
      <c r="B106" s="320"/>
      <c r="C106" s="306"/>
      <c r="D106" s="306"/>
      <c r="E106" s="321"/>
      <c r="F106" s="322"/>
      <c r="G106" s="323"/>
      <c r="H106" s="324"/>
      <c r="I106" s="325"/>
      <c r="J106" s="323"/>
      <c r="K106" s="324"/>
      <c r="L106" s="326"/>
      <c r="M106" s="416"/>
      <c r="N106" s="327"/>
      <c r="O106" s="328"/>
    </row>
    <row r="107" spans="1:20" x14ac:dyDescent="0.25">
      <c r="A107" s="329">
        <f>A102+1</f>
        <v>9</v>
      </c>
      <c r="B107" s="330" t="s">
        <v>80</v>
      </c>
      <c r="C107" s="295"/>
      <c r="D107" s="295"/>
      <c r="E107" s="296"/>
      <c r="F107" s="297"/>
      <c r="G107" s="298"/>
      <c r="H107" s="299"/>
      <c r="I107" s="300"/>
      <c r="J107" s="298"/>
      <c r="K107" s="299"/>
      <c r="L107" s="301"/>
      <c r="M107" s="414"/>
      <c r="N107" s="302"/>
      <c r="O107" s="303"/>
    </row>
    <row r="108" spans="1:20" ht="63.75" x14ac:dyDescent="0.25">
      <c r="A108" s="270">
        <f>A107</f>
        <v>9</v>
      </c>
      <c r="B108" s="181" t="s">
        <v>81</v>
      </c>
      <c r="C108" s="182" t="s">
        <v>7</v>
      </c>
      <c r="D108" s="182">
        <v>410</v>
      </c>
      <c r="E108" s="9">
        <v>5900</v>
      </c>
      <c r="F108" s="183">
        <f t="shared" ref="F108" si="23">D108*E108</f>
        <v>2419000</v>
      </c>
      <c r="G108" s="189">
        <v>186.28</v>
      </c>
      <c r="H108" s="190">
        <v>0.8</v>
      </c>
      <c r="I108" s="186">
        <f t="shared" ref="I108" si="24">H108*G108*E108</f>
        <v>879241.6</v>
      </c>
      <c r="J108" s="189">
        <v>104</v>
      </c>
      <c r="K108" s="190">
        <v>0.9</v>
      </c>
      <c r="L108" s="187">
        <f t="shared" ref="L108" si="25">K108*J108*E108</f>
        <v>552240</v>
      </c>
      <c r="M108" s="418">
        <v>292.60000000000002</v>
      </c>
      <c r="N108" s="191">
        <f>M108*E108</f>
        <v>1726340.0000000002</v>
      </c>
      <c r="O108" s="271">
        <f>N108-L108-I108</f>
        <v>294858.40000000026</v>
      </c>
    </row>
    <row r="109" spans="1:20" ht="9.9499999999999993" customHeight="1" x14ac:dyDescent="0.25">
      <c r="A109" s="258"/>
      <c r="B109" s="68"/>
      <c r="C109" s="24"/>
      <c r="D109" s="24"/>
      <c r="E109" s="9"/>
      <c r="F109" s="67"/>
      <c r="G109" s="239"/>
      <c r="H109" s="240"/>
      <c r="I109" s="241"/>
      <c r="J109" s="239"/>
      <c r="K109" s="240"/>
      <c r="L109" s="242"/>
      <c r="M109" s="411"/>
      <c r="N109" s="176"/>
      <c r="O109" s="253"/>
    </row>
    <row r="110" spans="1:20" x14ac:dyDescent="0.25">
      <c r="A110" s="259"/>
      <c r="B110" s="69"/>
      <c r="C110" s="24"/>
      <c r="D110" s="24"/>
      <c r="E110" s="10" t="s">
        <v>29</v>
      </c>
      <c r="F110" s="70">
        <f>SUM(F108:F109)</f>
        <v>2419000</v>
      </c>
      <c r="G110" s="243"/>
      <c r="H110" s="244"/>
      <c r="I110" s="246">
        <f>SUM(I108:I109)</f>
        <v>879241.6</v>
      </c>
      <c r="J110" s="243"/>
      <c r="K110" s="244"/>
      <c r="L110" s="247">
        <f>SUM(L108:L109)</f>
        <v>552240</v>
      </c>
      <c r="M110" s="411"/>
      <c r="N110" s="177">
        <f>SUM(N108:N109)</f>
        <v>1726340.0000000002</v>
      </c>
      <c r="O110" s="264">
        <f>SUM(O108:O109)</f>
        <v>294858.40000000026</v>
      </c>
    </row>
    <row r="111" spans="1:20" ht="9.9499999999999993" customHeight="1" x14ac:dyDescent="0.25">
      <c r="A111" s="259"/>
      <c r="B111" s="69"/>
      <c r="C111" s="24"/>
      <c r="D111" s="24"/>
      <c r="E111" s="11"/>
      <c r="F111" s="67"/>
      <c r="G111" s="239"/>
      <c r="H111" s="240"/>
      <c r="I111" s="241"/>
      <c r="J111" s="239"/>
      <c r="K111" s="240"/>
      <c r="L111" s="242"/>
      <c r="M111" s="411"/>
      <c r="N111" s="176"/>
      <c r="O111" s="253"/>
    </row>
    <row r="112" spans="1:20" x14ac:dyDescent="0.25">
      <c r="A112" s="254">
        <f>A107+1</f>
        <v>10</v>
      </c>
      <c r="B112" s="66" t="s">
        <v>82</v>
      </c>
      <c r="C112" s="24"/>
      <c r="D112" s="24"/>
      <c r="E112" s="9"/>
      <c r="F112" s="67"/>
      <c r="G112" s="239"/>
      <c r="H112" s="240"/>
      <c r="I112" s="241"/>
      <c r="J112" s="239"/>
      <c r="K112" s="240"/>
      <c r="L112" s="242"/>
      <c r="M112" s="411"/>
      <c r="N112" s="176"/>
      <c r="O112" s="253"/>
      <c r="Q112" s="160" t="s">
        <v>289</v>
      </c>
      <c r="S112" s="160" t="s">
        <v>283</v>
      </c>
      <c r="T112" s="160" t="s">
        <v>284</v>
      </c>
    </row>
    <row r="113" spans="1:20" ht="63.75" x14ac:dyDescent="0.25">
      <c r="A113" s="272">
        <f>A112</f>
        <v>10</v>
      </c>
      <c r="B113" s="195" t="s">
        <v>83</v>
      </c>
      <c r="C113" s="196" t="s">
        <v>7</v>
      </c>
      <c r="D113" s="196">
        <v>65</v>
      </c>
      <c r="E113" s="9">
        <v>13000</v>
      </c>
      <c r="F113" s="197">
        <f t="shared" ref="F113" si="26">D113*E113</f>
        <v>845000</v>
      </c>
      <c r="G113" s="198"/>
      <c r="H113" s="199"/>
      <c r="I113" s="200">
        <f t="shared" ref="I113" si="27">H113*G113*E113</f>
        <v>0</v>
      </c>
      <c r="J113" s="198">
        <v>118.5</v>
      </c>
      <c r="K113" s="199">
        <v>0.9</v>
      </c>
      <c r="L113" s="201">
        <f t="shared" ref="L113" si="28">K113*J113*E113</f>
        <v>1386450</v>
      </c>
      <c r="M113" s="419">
        <v>138.08000000000001</v>
      </c>
      <c r="N113" s="202">
        <f>M113*E113</f>
        <v>1795040.0000000002</v>
      </c>
      <c r="O113" s="273">
        <f>N113-L113-I113</f>
        <v>408590.00000000023</v>
      </c>
      <c r="Q113" s="18">
        <f>N113*0.15</f>
        <v>269256</v>
      </c>
      <c r="S113" s="396">
        <f>O113</f>
        <v>408590.00000000023</v>
      </c>
      <c r="T113" s="397">
        <f>S113-Q113</f>
        <v>139334.00000000023</v>
      </c>
    </row>
    <row r="114" spans="1:20" ht="9.9499999999999993" customHeight="1" x14ac:dyDescent="0.25">
      <c r="A114" s="258"/>
      <c r="B114" s="68"/>
      <c r="C114" s="24"/>
      <c r="D114" s="24"/>
      <c r="E114" s="9"/>
      <c r="F114" s="67"/>
      <c r="G114" s="239"/>
      <c r="H114" s="240"/>
      <c r="I114" s="241"/>
      <c r="J114" s="239"/>
      <c r="K114" s="240"/>
      <c r="L114" s="242"/>
      <c r="M114" s="411"/>
      <c r="N114" s="176"/>
      <c r="O114" s="253"/>
    </row>
    <row r="115" spans="1:20" x14ac:dyDescent="0.25">
      <c r="A115" s="259"/>
      <c r="B115" s="69"/>
      <c r="C115" s="24"/>
      <c r="D115" s="24"/>
      <c r="E115" s="10" t="s">
        <v>30</v>
      </c>
      <c r="F115" s="70">
        <f>SUM(F113:F114)</f>
        <v>845000</v>
      </c>
      <c r="G115" s="243"/>
      <c r="H115" s="244"/>
      <c r="I115" s="246">
        <f>SUM(I113:I114)</f>
        <v>0</v>
      </c>
      <c r="J115" s="243"/>
      <c r="K115" s="244"/>
      <c r="L115" s="247">
        <f>SUM(L113:L114)</f>
        <v>1386450</v>
      </c>
      <c r="M115" s="411"/>
      <c r="N115" s="177">
        <f>SUM(N113:N114)</f>
        <v>1795040.0000000002</v>
      </c>
      <c r="O115" s="264">
        <f>SUM(O113:O114)</f>
        <v>408590.00000000023</v>
      </c>
    </row>
    <row r="116" spans="1:20" ht="9.9499999999999993" customHeight="1" x14ac:dyDescent="0.25">
      <c r="A116" s="259"/>
      <c r="B116" s="69"/>
      <c r="C116" s="24"/>
      <c r="D116" s="24"/>
      <c r="E116" s="11"/>
      <c r="F116" s="67"/>
      <c r="G116" s="239"/>
      <c r="H116" s="240"/>
      <c r="I116" s="241"/>
      <c r="J116" s="239"/>
      <c r="K116" s="240"/>
      <c r="L116" s="242"/>
      <c r="M116" s="411"/>
      <c r="N116" s="176"/>
      <c r="O116" s="253"/>
    </row>
    <row r="117" spans="1:20" x14ac:dyDescent="0.25">
      <c r="A117" s="254">
        <f>A112+1</f>
        <v>11</v>
      </c>
      <c r="B117" s="66" t="s">
        <v>84</v>
      </c>
      <c r="C117" s="24"/>
      <c r="D117" s="24"/>
      <c r="E117" s="9"/>
      <c r="F117" s="67"/>
      <c r="G117" s="239"/>
      <c r="H117" s="240"/>
      <c r="I117" s="241"/>
      <c r="J117" s="239"/>
      <c r="K117" s="240"/>
      <c r="L117" s="242"/>
      <c r="M117" s="411"/>
      <c r="N117" s="176"/>
      <c r="O117" s="253"/>
    </row>
    <row r="118" spans="1:20" ht="63.75" x14ac:dyDescent="0.25">
      <c r="A118" s="270">
        <f>A117</f>
        <v>11</v>
      </c>
      <c r="B118" s="181" t="s">
        <v>85</v>
      </c>
      <c r="C118" s="182" t="s">
        <v>7</v>
      </c>
      <c r="D118" s="182">
        <v>30</v>
      </c>
      <c r="E118" s="9">
        <v>4000</v>
      </c>
      <c r="F118" s="183">
        <f t="shared" ref="F118" si="29">D118*E118</f>
        <v>120000</v>
      </c>
      <c r="G118" s="189"/>
      <c r="H118" s="190"/>
      <c r="I118" s="186">
        <f t="shared" ref="I118" si="30">H118*G118*E118</f>
        <v>0</v>
      </c>
      <c r="J118" s="189">
        <v>41.5</v>
      </c>
      <c r="K118" s="190">
        <v>0.9</v>
      </c>
      <c r="L118" s="187">
        <f t="shared" ref="L118" si="31">K118*J118*E118</f>
        <v>149400</v>
      </c>
      <c r="M118" s="420">
        <v>41.5</v>
      </c>
      <c r="N118" s="192">
        <f>M118*E118</f>
        <v>166000</v>
      </c>
      <c r="O118" s="274">
        <f>N118-L118-I118</f>
        <v>16600</v>
      </c>
    </row>
    <row r="119" spans="1:20" ht="9.9499999999999993" customHeight="1" x14ac:dyDescent="0.25">
      <c r="A119" s="258"/>
      <c r="B119" s="68"/>
      <c r="C119" s="24"/>
      <c r="D119" s="24"/>
      <c r="E119" s="9"/>
      <c r="F119" s="67"/>
      <c r="G119" s="239"/>
      <c r="H119" s="240"/>
      <c r="I119" s="241"/>
      <c r="J119" s="239"/>
      <c r="K119" s="240"/>
      <c r="L119" s="242"/>
      <c r="M119" s="411"/>
      <c r="N119" s="176"/>
      <c r="O119" s="253"/>
    </row>
    <row r="120" spans="1:20" x14ac:dyDescent="0.25">
      <c r="A120" s="259"/>
      <c r="B120" s="69"/>
      <c r="C120" s="24"/>
      <c r="D120" s="24"/>
      <c r="E120" s="10" t="s">
        <v>264</v>
      </c>
      <c r="F120" s="70">
        <f>SUM(F118:F119)</f>
        <v>120000</v>
      </c>
      <c r="G120" s="243"/>
      <c r="H120" s="244"/>
      <c r="I120" s="246">
        <f>SUM(I118:I119)</f>
        <v>0</v>
      </c>
      <c r="J120" s="243"/>
      <c r="K120" s="244"/>
      <c r="L120" s="247">
        <f>SUM(L118:L119)</f>
        <v>149400</v>
      </c>
      <c r="M120" s="411"/>
      <c r="N120" s="177">
        <f>SUM(N118:N119)</f>
        <v>166000</v>
      </c>
      <c r="O120" s="264">
        <f>SUM(O118:O119)</f>
        <v>16600</v>
      </c>
    </row>
    <row r="121" spans="1:20" ht="9.9499999999999993" customHeight="1" thickBot="1" x14ac:dyDescent="0.3">
      <c r="A121" s="304"/>
      <c r="B121" s="320"/>
      <c r="C121" s="306"/>
      <c r="D121" s="306"/>
      <c r="E121" s="321"/>
      <c r="F121" s="322"/>
      <c r="G121" s="323"/>
      <c r="H121" s="324"/>
      <c r="I121" s="325"/>
      <c r="J121" s="323"/>
      <c r="K121" s="324"/>
      <c r="L121" s="326"/>
      <c r="M121" s="416"/>
      <c r="N121" s="327"/>
      <c r="O121" s="328"/>
    </row>
    <row r="122" spans="1:20" x14ac:dyDescent="0.25">
      <c r="A122" s="331">
        <f>A117+1</f>
        <v>12</v>
      </c>
      <c r="B122" s="332" t="s">
        <v>35</v>
      </c>
      <c r="C122" s="333"/>
      <c r="D122" s="295"/>
      <c r="E122" s="296"/>
      <c r="F122" s="297"/>
      <c r="G122" s="298"/>
      <c r="H122" s="299"/>
      <c r="I122" s="300"/>
      <c r="J122" s="298"/>
      <c r="K122" s="299"/>
      <c r="L122" s="301"/>
      <c r="M122" s="414"/>
      <c r="N122" s="302"/>
      <c r="O122" s="303"/>
    </row>
    <row r="123" spans="1:20" ht="89.25" x14ac:dyDescent="0.25">
      <c r="A123" s="262">
        <f>A122</f>
        <v>12</v>
      </c>
      <c r="B123" s="72" t="s">
        <v>86</v>
      </c>
      <c r="C123" s="24"/>
      <c r="D123" s="24"/>
      <c r="E123" s="9"/>
      <c r="F123" s="67"/>
      <c r="G123" s="239"/>
      <c r="H123" s="240"/>
      <c r="I123" s="241"/>
      <c r="J123" s="239"/>
      <c r="K123" s="240"/>
      <c r="L123" s="242"/>
      <c r="M123" s="411"/>
      <c r="N123" s="176"/>
      <c r="O123" s="253"/>
    </row>
    <row r="124" spans="1:20" x14ac:dyDescent="0.25">
      <c r="A124" s="259"/>
      <c r="B124" s="73"/>
      <c r="C124" s="24"/>
      <c r="D124" s="24"/>
      <c r="E124" s="9"/>
      <c r="F124" s="67"/>
      <c r="G124" s="239"/>
      <c r="H124" s="240"/>
      <c r="I124" s="241"/>
      <c r="J124" s="239"/>
      <c r="K124" s="240"/>
      <c r="L124" s="242"/>
      <c r="M124" s="411"/>
      <c r="N124" s="176"/>
      <c r="O124" s="253"/>
    </row>
    <row r="125" spans="1:20" ht="25.5" x14ac:dyDescent="0.25">
      <c r="A125" s="259">
        <f>A123+0.1</f>
        <v>12.1</v>
      </c>
      <c r="B125" s="75" t="s">
        <v>87</v>
      </c>
      <c r="C125" s="24"/>
      <c r="D125" s="24"/>
      <c r="E125" s="9"/>
      <c r="F125" s="67"/>
      <c r="G125" s="239"/>
      <c r="H125" s="240"/>
      <c r="I125" s="241"/>
      <c r="J125" s="239"/>
      <c r="K125" s="240"/>
      <c r="L125" s="242"/>
      <c r="M125" s="411"/>
      <c r="N125" s="176"/>
      <c r="O125" s="253"/>
    </row>
    <row r="126" spans="1:20" x14ac:dyDescent="0.25">
      <c r="A126" s="256" t="s">
        <v>2</v>
      </c>
      <c r="B126" s="161" t="s">
        <v>88</v>
      </c>
      <c r="C126" s="88" t="s">
        <v>4</v>
      </c>
      <c r="D126" s="88">
        <v>2</v>
      </c>
      <c r="E126" s="9">
        <v>3500</v>
      </c>
      <c r="F126" s="163">
        <f t="shared" ref="F126:F128" si="32">D126*E126</f>
        <v>7000</v>
      </c>
      <c r="G126" s="149"/>
      <c r="H126" s="164"/>
      <c r="I126" s="165">
        <f t="shared" ref="I126:I128" si="33">H126*G126*E126</f>
        <v>0</v>
      </c>
      <c r="J126" s="149">
        <v>3</v>
      </c>
      <c r="K126" s="164">
        <v>0.9</v>
      </c>
      <c r="L126" s="148">
        <f t="shared" ref="L126:L128" si="34">K126*J126*E126</f>
        <v>9450</v>
      </c>
      <c r="M126" s="412">
        <v>3</v>
      </c>
      <c r="N126" s="150">
        <f t="shared" ref="N126:N128" si="35">M126*E126</f>
        <v>10500</v>
      </c>
      <c r="O126" s="257">
        <f t="shared" ref="O126:O128" si="36">N126-L126-I126</f>
        <v>1050</v>
      </c>
    </row>
    <row r="127" spans="1:20" x14ac:dyDescent="0.25">
      <c r="A127" s="256" t="s">
        <v>3</v>
      </c>
      <c r="B127" s="161" t="s">
        <v>89</v>
      </c>
      <c r="C127" s="88" t="s">
        <v>4</v>
      </c>
      <c r="D127" s="88">
        <v>11</v>
      </c>
      <c r="E127" s="9">
        <v>11500</v>
      </c>
      <c r="F127" s="163">
        <f t="shared" si="32"/>
        <v>126500</v>
      </c>
      <c r="G127" s="149"/>
      <c r="H127" s="164"/>
      <c r="I127" s="165">
        <f t="shared" si="33"/>
        <v>0</v>
      </c>
      <c r="J127" s="149">
        <v>11</v>
      </c>
      <c r="K127" s="164">
        <v>0.9</v>
      </c>
      <c r="L127" s="148">
        <f t="shared" si="34"/>
        <v>113850</v>
      </c>
      <c r="M127" s="412">
        <v>11</v>
      </c>
      <c r="N127" s="150">
        <f t="shared" si="35"/>
        <v>126500</v>
      </c>
      <c r="O127" s="257">
        <f t="shared" si="36"/>
        <v>12650</v>
      </c>
    </row>
    <row r="128" spans="1:20" x14ac:dyDescent="0.25">
      <c r="A128" s="256" t="s">
        <v>13</v>
      </c>
      <c r="B128" s="161" t="s">
        <v>90</v>
      </c>
      <c r="C128" s="88" t="s">
        <v>4</v>
      </c>
      <c r="D128" s="88">
        <v>3</v>
      </c>
      <c r="E128" s="9">
        <v>8900</v>
      </c>
      <c r="F128" s="163">
        <f t="shared" si="32"/>
        <v>26700</v>
      </c>
      <c r="G128" s="149"/>
      <c r="H128" s="164"/>
      <c r="I128" s="165">
        <f t="shared" si="33"/>
        <v>0</v>
      </c>
      <c r="J128" s="149">
        <v>3</v>
      </c>
      <c r="K128" s="164">
        <v>0.9</v>
      </c>
      <c r="L128" s="148">
        <f t="shared" si="34"/>
        <v>24030</v>
      </c>
      <c r="M128" s="412">
        <v>3</v>
      </c>
      <c r="N128" s="150">
        <f t="shared" si="35"/>
        <v>26700</v>
      </c>
      <c r="O128" s="257">
        <f t="shared" si="36"/>
        <v>2670</v>
      </c>
    </row>
    <row r="129" spans="1:16" x14ac:dyDescent="0.25">
      <c r="A129" s="259"/>
      <c r="B129" s="73"/>
      <c r="C129" s="24"/>
      <c r="D129" s="24"/>
      <c r="E129" s="9"/>
      <c r="F129" s="67"/>
      <c r="G129" s="239"/>
      <c r="H129" s="240"/>
      <c r="I129" s="241">
        <f t="shared" ref="I129:I144" si="37">G129*E129</f>
        <v>0</v>
      </c>
      <c r="J129" s="239"/>
      <c r="K129" s="240"/>
      <c r="L129" s="242">
        <f t="shared" ref="L129:L130" si="38">J129*H129</f>
        <v>0</v>
      </c>
      <c r="M129" s="411"/>
      <c r="N129" s="176"/>
      <c r="O129" s="253"/>
    </row>
    <row r="130" spans="1:16" x14ac:dyDescent="0.25">
      <c r="A130" s="259">
        <f>A125+0.1</f>
        <v>12.2</v>
      </c>
      <c r="B130" s="75" t="s">
        <v>91</v>
      </c>
      <c r="C130" s="24"/>
      <c r="D130" s="24"/>
      <c r="E130" s="9"/>
      <c r="F130" s="67"/>
      <c r="G130" s="239"/>
      <c r="H130" s="240"/>
      <c r="I130" s="241">
        <f t="shared" si="37"/>
        <v>0</v>
      </c>
      <c r="J130" s="239"/>
      <c r="K130" s="240"/>
      <c r="L130" s="242">
        <f t="shared" si="38"/>
        <v>0</v>
      </c>
      <c r="M130" s="411"/>
      <c r="N130" s="176"/>
      <c r="O130" s="253"/>
    </row>
    <row r="131" spans="1:16" x14ac:dyDescent="0.25">
      <c r="A131" s="259" t="s">
        <v>2</v>
      </c>
      <c r="B131" s="75" t="s">
        <v>92</v>
      </c>
      <c r="C131" s="24" t="s">
        <v>4</v>
      </c>
      <c r="D131" s="24">
        <v>2</v>
      </c>
      <c r="E131" s="9">
        <v>5000</v>
      </c>
      <c r="F131" s="67">
        <f t="shared" ref="F131:F136" si="39">D131*E131</f>
        <v>10000</v>
      </c>
      <c r="G131" s="239"/>
      <c r="H131" s="240"/>
      <c r="I131" s="241">
        <f t="shared" ref="I131:I136" si="40">H131*G131*E131</f>
        <v>0</v>
      </c>
      <c r="J131" s="239">
        <v>0</v>
      </c>
      <c r="K131" s="240">
        <v>0.9</v>
      </c>
      <c r="L131" s="242">
        <f t="shared" ref="L131:L136" si="41">K131*J131*E131</f>
        <v>0</v>
      </c>
      <c r="M131" s="411"/>
      <c r="N131" s="176">
        <f t="shared" ref="N131:N136" si="42">M131*E131</f>
        <v>0</v>
      </c>
      <c r="O131" s="269">
        <f t="shared" ref="O131:O136" si="43">N131-L131-I131</f>
        <v>0</v>
      </c>
    </row>
    <row r="132" spans="1:16" x14ac:dyDescent="0.25">
      <c r="A132" s="259" t="s">
        <v>3</v>
      </c>
      <c r="B132" s="75" t="s">
        <v>93</v>
      </c>
      <c r="C132" s="24" t="s">
        <v>19</v>
      </c>
      <c r="D132" s="24">
        <v>1</v>
      </c>
      <c r="E132" s="9">
        <v>4500</v>
      </c>
      <c r="F132" s="67">
        <f t="shared" si="39"/>
        <v>4500</v>
      </c>
      <c r="G132" s="239"/>
      <c r="H132" s="240"/>
      <c r="I132" s="241">
        <f t="shared" si="40"/>
        <v>0</v>
      </c>
      <c r="J132" s="239">
        <v>0</v>
      </c>
      <c r="K132" s="240">
        <v>0.9</v>
      </c>
      <c r="L132" s="242">
        <f t="shared" si="41"/>
        <v>0</v>
      </c>
      <c r="M132" s="411"/>
      <c r="N132" s="176">
        <f t="shared" si="42"/>
        <v>0</v>
      </c>
      <c r="O132" s="269">
        <f t="shared" si="43"/>
        <v>0</v>
      </c>
    </row>
    <row r="133" spans="1:16" x14ac:dyDescent="0.25">
      <c r="A133" s="259" t="s">
        <v>13</v>
      </c>
      <c r="B133" s="75" t="s">
        <v>94</v>
      </c>
      <c r="C133" s="24" t="s">
        <v>19</v>
      </c>
      <c r="D133" s="24">
        <v>1</v>
      </c>
      <c r="E133" s="9">
        <v>7500</v>
      </c>
      <c r="F133" s="67">
        <f t="shared" si="39"/>
        <v>7500</v>
      </c>
      <c r="G133" s="239"/>
      <c r="H133" s="240"/>
      <c r="I133" s="241">
        <f t="shared" si="40"/>
        <v>0</v>
      </c>
      <c r="J133" s="239">
        <v>0</v>
      </c>
      <c r="K133" s="240">
        <v>0.9</v>
      </c>
      <c r="L133" s="242">
        <f t="shared" si="41"/>
        <v>0</v>
      </c>
      <c r="M133" s="411"/>
      <c r="N133" s="176">
        <f t="shared" si="42"/>
        <v>0</v>
      </c>
      <c r="O133" s="269">
        <f t="shared" si="43"/>
        <v>0</v>
      </c>
    </row>
    <row r="134" spans="1:16" x14ac:dyDescent="0.25">
      <c r="A134" s="259" t="s">
        <v>2</v>
      </c>
      <c r="B134" s="75" t="s">
        <v>95</v>
      </c>
      <c r="C134" s="24" t="s">
        <v>19</v>
      </c>
      <c r="D134" s="24">
        <v>1</v>
      </c>
      <c r="E134" s="9">
        <v>12000</v>
      </c>
      <c r="F134" s="67">
        <f t="shared" si="39"/>
        <v>12000</v>
      </c>
      <c r="G134" s="239"/>
      <c r="H134" s="240"/>
      <c r="I134" s="241">
        <f t="shared" si="40"/>
        <v>0</v>
      </c>
      <c r="J134" s="239">
        <v>0</v>
      </c>
      <c r="K134" s="240">
        <v>0.9</v>
      </c>
      <c r="L134" s="242">
        <f t="shared" si="41"/>
        <v>0</v>
      </c>
      <c r="M134" s="411"/>
      <c r="N134" s="176">
        <f t="shared" si="42"/>
        <v>0</v>
      </c>
      <c r="O134" s="269">
        <f t="shared" si="43"/>
        <v>0</v>
      </c>
    </row>
    <row r="135" spans="1:16" x14ac:dyDescent="0.25">
      <c r="A135" s="259" t="s">
        <v>3</v>
      </c>
      <c r="B135" s="75" t="s">
        <v>96</v>
      </c>
      <c r="C135" s="24" t="s">
        <v>19</v>
      </c>
      <c r="D135" s="24">
        <v>1</v>
      </c>
      <c r="E135" s="9">
        <v>13500</v>
      </c>
      <c r="F135" s="67">
        <f t="shared" si="39"/>
        <v>13500</v>
      </c>
      <c r="G135" s="239"/>
      <c r="H135" s="240"/>
      <c r="I135" s="241">
        <f t="shared" si="40"/>
        <v>0</v>
      </c>
      <c r="J135" s="239">
        <v>0</v>
      </c>
      <c r="K135" s="240">
        <v>0.9</v>
      </c>
      <c r="L135" s="242">
        <f t="shared" si="41"/>
        <v>0</v>
      </c>
      <c r="M135" s="411"/>
      <c r="N135" s="176">
        <f t="shared" si="42"/>
        <v>0</v>
      </c>
      <c r="O135" s="269">
        <f t="shared" si="43"/>
        <v>0</v>
      </c>
    </row>
    <row r="136" spans="1:16" x14ac:dyDescent="0.25">
      <c r="A136" s="256" t="s">
        <v>13</v>
      </c>
      <c r="B136" s="161" t="s">
        <v>97</v>
      </c>
      <c r="C136" s="88" t="s">
        <v>4</v>
      </c>
      <c r="D136" s="88">
        <v>2</v>
      </c>
      <c r="E136" s="9">
        <v>18000</v>
      </c>
      <c r="F136" s="163">
        <f t="shared" si="39"/>
        <v>36000</v>
      </c>
      <c r="G136" s="149"/>
      <c r="H136" s="164"/>
      <c r="I136" s="165">
        <f t="shared" si="40"/>
        <v>0</v>
      </c>
      <c r="J136" s="149">
        <v>1</v>
      </c>
      <c r="K136" s="164">
        <v>0.9</v>
      </c>
      <c r="L136" s="148">
        <f t="shared" si="41"/>
        <v>16200</v>
      </c>
      <c r="M136" s="412">
        <v>1</v>
      </c>
      <c r="N136" s="150">
        <f t="shared" si="42"/>
        <v>18000</v>
      </c>
      <c r="O136" s="257">
        <f t="shared" si="43"/>
        <v>1800</v>
      </c>
    </row>
    <row r="137" spans="1:16" x14ac:dyDescent="0.25">
      <c r="A137" s="259"/>
      <c r="B137" s="73"/>
      <c r="C137" s="24"/>
      <c r="D137" s="24"/>
      <c r="E137" s="9"/>
      <c r="F137" s="67"/>
      <c r="G137" s="239"/>
      <c r="H137" s="240"/>
      <c r="I137" s="241">
        <f t="shared" si="37"/>
        <v>0</v>
      </c>
      <c r="J137" s="239"/>
      <c r="K137" s="240"/>
      <c r="L137" s="242">
        <f t="shared" ref="L137:L138" si="44">J137*H137</f>
        <v>0</v>
      </c>
      <c r="M137" s="411"/>
      <c r="N137" s="176"/>
      <c r="O137" s="253"/>
    </row>
    <row r="138" spans="1:16" ht="25.5" x14ac:dyDescent="0.25">
      <c r="A138" s="259">
        <f>A130+0.1</f>
        <v>12.299999999999999</v>
      </c>
      <c r="B138" s="75" t="s">
        <v>98</v>
      </c>
      <c r="C138" s="24"/>
      <c r="D138" s="24"/>
      <c r="E138" s="9"/>
      <c r="F138" s="67"/>
      <c r="G138" s="239"/>
      <c r="H138" s="240"/>
      <c r="I138" s="241">
        <f t="shared" si="37"/>
        <v>0</v>
      </c>
      <c r="J138" s="239"/>
      <c r="K138" s="240"/>
      <c r="L138" s="242">
        <f t="shared" si="44"/>
        <v>0</v>
      </c>
      <c r="M138" s="411"/>
      <c r="N138" s="176"/>
      <c r="O138" s="253"/>
    </row>
    <row r="139" spans="1:16" x14ac:dyDescent="0.25">
      <c r="A139" s="265" t="s">
        <v>2</v>
      </c>
      <c r="B139" s="193" t="s">
        <v>99</v>
      </c>
      <c r="C139" s="182" t="s">
        <v>58</v>
      </c>
      <c r="D139" s="182">
        <v>40</v>
      </c>
      <c r="E139" s="9">
        <v>3790</v>
      </c>
      <c r="F139" s="183">
        <f t="shared" ref="F139" si="45">D139*E139</f>
        <v>151600</v>
      </c>
      <c r="G139" s="189"/>
      <c r="H139" s="190"/>
      <c r="I139" s="186">
        <f t="shared" ref="I139" si="46">H139*G139*E139</f>
        <v>0</v>
      </c>
      <c r="J139" s="189">
        <v>74</v>
      </c>
      <c r="K139" s="190">
        <v>0.9</v>
      </c>
      <c r="L139" s="187">
        <f t="shared" ref="L139" si="47">K139*J139*E139</f>
        <v>252414.00000000003</v>
      </c>
      <c r="M139" s="417">
        <v>82.5</v>
      </c>
      <c r="N139" s="188">
        <f>M139*E139</f>
        <v>312675</v>
      </c>
      <c r="O139" s="266">
        <f>N139-L139-I139</f>
        <v>60260.999999999971</v>
      </c>
      <c r="P139" s="178"/>
    </row>
    <row r="140" spans="1:16" x14ac:dyDescent="0.25">
      <c r="A140" s="259"/>
      <c r="B140" s="73"/>
      <c r="C140" s="24"/>
      <c r="D140" s="24"/>
      <c r="E140" s="9"/>
      <c r="F140" s="67"/>
      <c r="G140" s="239"/>
      <c r="H140" s="240"/>
      <c r="I140" s="241">
        <f t="shared" si="37"/>
        <v>0</v>
      </c>
      <c r="J140" s="239"/>
      <c r="K140" s="240"/>
      <c r="L140" s="242">
        <f t="shared" ref="L140:L141" si="48">J140*H140</f>
        <v>0</v>
      </c>
      <c r="M140" s="411"/>
      <c r="N140" s="176"/>
      <c r="O140" s="253"/>
      <c r="P140" s="178"/>
    </row>
    <row r="141" spans="1:16" ht="25.5" x14ac:dyDescent="0.25">
      <c r="A141" s="259">
        <f>A138+0.1</f>
        <v>12.399999999999999</v>
      </c>
      <c r="B141" s="75" t="s">
        <v>100</v>
      </c>
      <c r="C141" s="24"/>
      <c r="D141" s="24"/>
      <c r="E141" s="9"/>
      <c r="F141" s="67"/>
      <c r="G141" s="239"/>
      <c r="H141" s="240"/>
      <c r="I141" s="241">
        <f t="shared" si="37"/>
        <v>0</v>
      </c>
      <c r="J141" s="239"/>
      <c r="K141" s="240"/>
      <c r="L141" s="242">
        <f t="shared" si="48"/>
        <v>0</v>
      </c>
      <c r="M141" s="411"/>
      <c r="N141" s="176"/>
      <c r="O141" s="253"/>
    </row>
    <row r="142" spans="1:16" x14ac:dyDescent="0.25">
      <c r="A142" s="265" t="s">
        <v>2</v>
      </c>
      <c r="B142" s="193" t="s">
        <v>101</v>
      </c>
      <c r="C142" s="182" t="s">
        <v>58</v>
      </c>
      <c r="D142" s="182">
        <v>10</v>
      </c>
      <c r="E142" s="9">
        <v>4500</v>
      </c>
      <c r="F142" s="183">
        <f t="shared" ref="F142" si="49">D142*E142</f>
        <v>45000</v>
      </c>
      <c r="G142" s="189"/>
      <c r="H142" s="190"/>
      <c r="I142" s="186">
        <f t="shared" ref="I142" si="50">H142*G142*E142</f>
        <v>0</v>
      </c>
      <c r="J142" s="189">
        <v>3.4</v>
      </c>
      <c r="K142" s="190">
        <v>0.9</v>
      </c>
      <c r="L142" s="187">
        <f t="shared" ref="L142" si="51">K142*J142*E142</f>
        <v>13770</v>
      </c>
      <c r="M142" s="417">
        <v>8.4</v>
      </c>
      <c r="N142" s="188">
        <f>M142*E142</f>
        <v>37800</v>
      </c>
      <c r="O142" s="266">
        <f>N142-L142-I142</f>
        <v>24030</v>
      </c>
    </row>
    <row r="143" spans="1:16" ht="15.75" thickBot="1" x14ac:dyDescent="0.3">
      <c r="A143" s="304"/>
      <c r="B143" s="423"/>
      <c r="C143" s="306"/>
      <c r="D143" s="306"/>
      <c r="E143" s="424"/>
      <c r="F143" s="322"/>
      <c r="G143" s="323"/>
      <c r="H143" s="324"/>
      <c r="I143" s="325">
        <f t="shared" si="37"/>
        <v>0</v>
      </c>
      <c r="J143" s="323"/>
      <c r="K143" s="324"/>
      <c r="L143" s="326">
        <f t="shared" ref="L143:L144" si="52">J143*H143</f>
        <v>0</v>
      </c>
      <c r="M143" s="416"/>
      <c r="N143" s="327"/>
      <c r="O143" s="328"/>
    </row>
    <row r="144" spans="1:16" x14ac:dyDescent="0.25">
      <c r="A144" s="293">
        <f>A141+0.1</f>
        <v>12.499999999999998</v>
      </c>
      <c r="B144" s="425" t="s">
        <v>102</v>
      </c>
      <c r="C144" s="295"/>
      <c r="D144" s="295"/>
      <c r="E144" s="296"/>
      <c r="F144" s="297"/>
      <c r="G144" s="298"/>
      <c r="H144" s="299"/>
      <c r="I144" s="300">
        <f t="shared" si="37"/>
        <v>0</v>
      </c>
      <c r="J144" s="298"/>
      <c r="K144" s="299"/>
      <c r="L144" s="301">
        <f t="shared" si="52"/>
        <v>0</v>
      </c>
      <c r="M144" s="414"/>
      <c r="N144" s="302"/>
      <c r="O144" s="303"/>
    </row>
    <row r="145" spans="1:15" x14ac:dyDescent="0.25">
      <c r="A145" s="256" t="s">
        <v>2</v>
      </c>
      <c r="B145" s="161" t="s">
        <v>103</v>
      </c>
      <c r="C145" s="88" t="s">
        <v>4</v>
      </c>
      <c r="D145" s="88">
        <v>8</v>
      </c>
      <c r="E145" s="9">
        <v>3500</v>
      </c>
      <c r="F145" s="163">
        <f t="shared" ref="F145:F146" si="53">D145*E145</f>
        <v>28000</v>
      </c>
      <c r="G145" s="149"/>
      <c r="H145" s="164"/>
      <c r="I145" s="165">
        <f t="shared" ref="I145:I146" si="54">H145*G145*E145</f>
        <v>0</v>
      </c>
      <c r="J145" s="149">
        <v>8</v>
      </c>
      <c r="K145" s="164">
        <v>0.9</v>
      </c>
      <c r="L145" s="148">
        <f t="shared" ref="L145:L146" si="55">K145*J145*E145</f>
        <v>25200</v>
      </c>
      <c r="M145" s="412">
        <v>9</v>
      </c>
      <c r="N145" s="150">
        <f t="shared" ref="N145:N146" si="56">M145*E145</f>
        <v>31500</v>
      </c>
      <c r="O145" s="257">
        <f t="shared" ref="O145:O146" si="57">N145-L145-I145</f>
        <v>6300</v>
      </c>
    </row>
    <row r="146" spans="1:15" x14ac:dyDescent="0.25">
      <c r="A146" s="256" t="s">
        <v>3</v>
      </c>
      <c r="B146" s="161" t="s">
        <v>104</v>
      </c>
      <c r="C146" s="88" t="s">
        <v>19</v>
      </c>
      <c r="D146" s="88">
        <v>1</v>
      </c>
      <c r="E146" s="9">
        <v>4200</v>
      </c>
      <c r="F146" s="163">
        <f t="shared" si="53"/>
        <v>4200</v>
      </c>
      <c r="G146" s="149"/>
      <c r="H146" s="164"/>
      <c r="I146" s="165">
        <f t="shared" si="54"/>
        <v>0</v>
      </c>
      <c r="J146" s="149">
        <v>1</v>
      </c>
      <c r="K146" s="164">
        <v>0.9</v>
      </c>
      <c r="L146" s="148">
        <f t="shared" si="55"/>
        <v>3780</v>
      </c>
      <c r="M146" s="412">
        <v>1</v>
      </c>
      <c r="N146" s="150">
        <f t="shared" si="56"/>
        <v>4200</v>
      </c>
      <c r="O146" s="257">
        <f t="shared" si="57"/>
        <v>420</v>
      </c>
    </row>
    <row r="147" spans="1:15" x14ac:dyDescent="0.25">
      <c r="A147" s="259"/>
      <c r="B147" s="73"/>
      <c r="C147" s="24"/>
      <c r="D147" s="24"/>
      <c r="E147" s="9"/>
      <c r="F147" s="67"/>
      <c r="G147" s="239"/>
      <c r="H147" s="240"/>
      <c r="I147" s="241"/>
      <c r="J147" s="239"/>
      <c r="K147" s="240"/>
      <c r="L147" s="242"/>
      <c r="M147" s="411"/>
      <c r="N147" s="176"/>
      <c r="O147" s="253"/>
    </row>
    <row r="148" spans="1:15" ht="15.75" x14ac:dyDescent="0.25">
      <c r="A148" s="259"/>
      <c r="B148" s="76"/>
      <c r="C148" s="24"/>
      <c r="D148" s="24"/>
      <c r="E148" s="10" t="s">
        <v>265</v>
      </c>
      <c r="F148" s="70">
        <f>SUM(F125:F147)</f>
        <v>472500</v>
      </c>
      <c r="G148" s="243"/>
      <c r="H148" s="244"/>
      <c r="I148" s="246">
        <f>SUM(I125:I147)</f>
        <v>0</v>
      </c>
      <c r="J148" s="243"/>
      <c r="K148" s="244"/>
      <c r="L148" s="247">
        <f>SUM(L125:L147)</f>
        <v>458694</v>
      </c>
      <c r="M148" s="411"/>
      <c r="N148" s="177">
        <f>SUM(N126:N147)</f>
        <v>567875</v>
      </c>
      <c r="O148" s="264">
        <f>SUM(O126:O147)</f>
        <v>109180.99999999997</v>
      </c>
    </row>
    <row r="149" spans="1:15" ht="15.75" x14ac:dyDescent="0.25">
      <c r="A149" s="259"/>
      <c r="B149" s="76"/>
      <c r="C149" s="24"/>
      <c r="D149" s="24"/>
      <c r="E149" s="442"/>
      <c r="F149" s="443"/>
      <c r="G149" s="243"/>
      <c r="H149" s="244"/>
      <c r="I149" s="241"/>
      <c r="J149" s="243"/>
      <c r="K149" s="244"/>
      <c r="L149" s="242"/>
      <c r="M149" s="411"/>
      <c r="N149" s="176"/>
      <c r="O149" s="253"/>
    </row>
    <row r="150" spans="1:15" x14ac:dyDescent="0.25">
      <c r="A150" s="254">
        <f>A122+1</f>
        <v>13</v>
      </c>
      <c r="B150" s="437" t="s">
        <v>105</v>
      </c>
      <c r="C150" s="24"/>
      <c r="D150" s="24"/>
      <c r="E150" s="9"/>
      <c r="F150" s="67"/>
      <c r="G150" s="239"/>
      <c r="H150" s="240"/>
      <c r="I150" s="241"/>
      <c r="J150" s="239"/>
      <c r="K150" s="240"/>
      <c r="L150" s="242"/>
      <c r="M150" s="411"/>
      <c r="N150" s="176"/>
      <c r="O150" s="253"/>
    </row>
    <row r="151" spans="1:15" ht="51" x14ac:dyDescent="0.25">
      <c r="A151" s="255">
        <f>A150</f>
        <v>13</v>
      </c>
      <c r="B151" s="68" t="s">
        <v>106</v>
      </c>
      <c r="C151" s="30"/>
      <c r="D151" s="30"/>
      <c r="E151" s="12"/>
      <c r="F151" s="77"/>
      <c r="G151" s="106"/>
      <c r="H151" s="107"/>
      <c r="I151" s="248"/>
      <c r="J151" s="106"/>
      <c r="K151" s="107"/>
      <c r="L151" s="249"/>
      <c r="M151" s="411"/>
      <c r="N151" s="176"/>
      <c r="O151" s="253"/>
    </row>
    <row r="152" spans="1:15" x14ac:dyDescent="0.25">
      <c r="A152" s="265">
        <f>A151+0.1</f>
        <v>13.1</v>
      </c>
      <c r="B152" s="181" t="s">
        <v>103</v>
      </c>
      <c r="C152" s="182" t="s">
        <v>58</v>
      </c>
      <c r="D152" s="182">
        <v>45</v>
      </c>
      <c r="E152" s="9">
        <v>1800</v>
      </c>
      <c r="F152" s="183">
        <f t="shared" ref="F152" si="58">D152*E152</f>
        <v>81000</v>
      </c>
      <c r="G152" s="189"/>
      <c r="H152" s="190"/>
      <c r="I152" s="186">
        <f t="shared" ref="I152" si="59">H152*G152*E152</f>
        <v>0</v>
      </c>
      <c r="J152" s="189">
        <v>46</v>
      </c>
      <c r="K152" s="190">
        <v>0.9</v>
      </c>
      <c r="L152" s="187">
        <f t="shared" ref="L152" si="60">K152*J152*E152</f>
        <v>74520</v>
      </c>
      <c r="M152" s="417">
        <v>46</v>
      </c>
      <c r="N152" s="188">
        <f>M152*E152</f>
        <v>82800</v>
      </c>
      <c r="O152" s="266">
        <f>N152-L152-I152</f>
        <v>8280</v>
      </c>
    </row>
    <row r="153" spans="1:15" ht="9.9499999999999993" customHeight="1" x14ac:dyDescent="0.25">
      <c r="A153" s="258"/>
      <c r="B153" s="68"/>
      <c r="C153" s="24"/>
      <c r="D153" s="24"/>
      <c r="E153" s="9"/>
      <c r="F153" s="67"/>
      <c r="G153" s="239"/>
      <c r="H153" s="240"/>
      <c r="I153" s="241"/>
      <c r="J153" s="239"/>
      <c r="K153" s="240"/>
      <c r="L153" s="242"/>
      <c r="M153" s="411"/>
      <c r="N153" s="176"/>
      <c r="O153" s="253"/>
    </row>
    <row r="154" spans="1:15" x14ac:dyDescent="0.25">
      <c r="A154" s="259"/>
      <c r="B154" s="69"/>
      <c r="C154" s="24"/>
      <c r="D154" s="24"/>
      <c r="E154" s="10" t="s">
        <v>266</v>
      </c>
      <c r="F154" s="70">
        <f>SUM(F152:F153)</f>
        <v>81000</v>
      </c>
      <c r="G154" s="243"/>
      <c r="H154" s="244"/>
      <c r="I154" s="246">
        <f>SUM(I152:I153)</f>
        <v>0</v>
      </c>
      <c r="J154" s="243"/>
      <c r="K154" s="244"/>
      <c r="L154" s="247">
        <f>SUM(L152:L153)</f>
        <v>74520</v>
      </c>
      <c r="M154" s="411"/>
      <c r="N154" s="177">
        <f>SUM(N152:N153)</f>
        <v>82800</v>
      </c>
      <c r="O154" s="264">
        <f>SUM(O152:O153)</f>
        <v>8280</v>
      </c>
    </row>
    <row r="155" spans="1:15" ht="9.9499999999999993" customHeight="1" x14ac:dyDescent="0.25">
      <c r="A155" s="259"/>
      <c r="B155" s="69"/>
      <c r="C155" s="24"/>
      <c r="D155" s="24"/>
      <c r="E155" s="11"/>
      <c r="F155" s="67"/>
      <c r="G155" s="239"/>
      <c r="H155" s="240"/>
      <c r="I155" s="241"/>
      <c r="J155" s="239"/>
      <c r="K155" s="240"/>
      <c r="L155" s="242"/>
      <c r="M155" s="411"/>
      <c r="N155" s="176"/>
      <c r="O155" s="253"/>
    </row>
    <row r="156" spans="1:15" x14ac:dyDescent="0.25">
      <c r="A156" s="254">
        <f>A150+1</f>
        <v>14</v>
      </c>
      <c r="B156" s="66" t="s">
        <v>107</v>
      </c>
      <c r="C156" s="24"/>
      <c r="D156" s="24"/>
      <c r="E156" s="9"/>
      <c r="F156" s="67"/>
      <c r="G156" s="239"/>
      <c r="H156" s="240"/>
      <c r="I156" s="241"/>
      <c r="J156" s="239"/>
      <c r="K156" s="240"/>
      <c r="L156" s="242"/>
      <c r="M156" s="411"/>
      <c r="N156" s="176"/>
      <c r="O156" s="253"/>
    </row>
    <row r="157" spans="1:15" ht="51" x14ac:dyDescent="0.25">
      <c r="A157" s="255">
        <f>A156</f>
        <v>14</v>
      </c>
      <c r="B157" s="68" t="s">
        <v>108</v>
      </c>
      <c r="C157" s="30"/>
      <c r="D157" s="30"/>
      <c r="E157" s="12"/>
      <c r="F157" s="77"/>
      <c r="G157" s="106"/>
      <c r="H157" s="107"/>
      <c r="I157" s="248"/>
      <c r="J157" s="106"/>
      <c r="K157" s="107"/>
      <c r="L157" s="249"/>
      <c r="M157" s="411"/>
      <c r="N157" s="176"/>
      <c r="O157" s="253"/>
    </row>
    <row r="158" spans="1:15" x14ac:dyDescent="0.25">
      <c r="A158" s="256">
        <f>A157+0.1</f>
        <v>14.1</v>
      </c>
      <c r="B158" s="166" t="s">
        <v>103</v>
      </c>
      <c r="C158" s="88" t="s">
        <v>4</v>
      </c>
      <c r="D158" s="88">
        <v>38</v>
      </c>
      <c r="E158" s="9">
        <v>3200</v>
      </c>
      <c r="F158" s="163">
        <f t="shared" ref="F158" si="61">D158*E158</f>
        <v>121600</v>
      </c>
      <c r="G158" s="149"/>
      <c r="H158" s="164"/>
      <c r="I158" s="165">
        <f t="shared" ref="I158" si="62">H158*G158*E158</f>
        <v>0</v>
      </c>
      <c r="J158" s="149">
        <v>34</v>
      </c>
      <c r="K158" s="164">
        <v>0.9</v>
      </c>
      <c r="L158" s="148">
        <f t="shared" ref="L158" si="63">K158*J158*E158</f>
        <v>97920</v>
      </c>
      <c r="M158" s="412">
        <v>38</v>
      </c>
      <c r="N158" s="150">
        <f>M158*E158</f>
        <v>121600</v>
      </c>
      <c r="O158" s="257">
        <f>N158-L158-I158</f>
        <v>23680</v>
      </c>
    </row>
    <row r="159" spans="1:15" ht="9.9499999999999993" customHeight="1" x14ac:dyDescent="0.25">
      <c r="A159" s="258"/>
      <c r="B159" s="68"/>
      <c r="C159" s="24"/>
      <c r="D159" s="24"/>
      <c r="E159" s="9"/>
      <c r="F159" s="67"/>
      <c r="G159" s="239"/>
      <c r="H159" s="240"/>
      <c r="I159" s="241"/>
      <c r="J159" s="239"/>
      <c r="K159" s="240"/>
      <c r="L159" s="242"/>
      <c r="M159" s="411"/>
      <c r="N159" s="176"/>
      <c r="O159" s="253"/>
    </row>
    <row r="160" spans="1:15" x14ac:dyDescent="0.25">
      <c r="A160" s="259"/>
      <c r="B160" s="69"/>
      <c r="C160" s="24"/>
      <c r="D160" s="24"/>
      <c r="E160" s="10" t="s">
        <v>267</v>
      </c>
      <c r="F160" s="70">
        <f>SUM(F158:F159)</f>
        <v>121600</v>
      </c>
      <c r="G160" s="243"/>
      <c r="H160" s="244"/>
      <c r="I160" s="246">
        <f>SUM(I158:I159)</f>
        <v>0</v>
      </c>
      <c r="J160" s="243"/>
      <c r="K160" s="244"/>
      <c r="L160" s="247">
        <f>SUM(L158:L159)</f>
        <v>97920</v>
      </c>
      <c r="M160" s="411"/>
      <c r="N160" s="177">
        <f>SUM(N158:N159)</f>
        <v>121600</v>
      </c>
      <c r="O160" s="260">
        <f>SUM(O157:O159)</f>
        <v>23680</v>
      </c>
    </row>
    <row r="161" spans="1:15" ht="9.9499999999999993" customHeight="1" x14ac:dyDescent="0.25">
      <c r="A161" s="259"/>
      <c r="B161" s="69"/>
      <c r="C161" s="24"/>
      <c r="D161" s="24"/>
      <c r="E161" s="11"/>
      <c r="F161" s="67"/>
      <c r="G161" s="239"/>
      <c r="H161" s="240"/>
      <c r="I161" s="241"/>
      <c r="J161" s="239"/>
      <c r="K161" s="240"/>
      <c r="L161" s="242"/>
      <c r="M161" s="411"/>
      <c r="N161" s="176"/>
      <c r="O161" s="253"/>
    </row>
    <row r="162" spans="1:15" x14ac:dyDescent="0.25">
      <c r="A162" s="254">
        <f>A156+1</f>
        <v>15</v>
      </c>
      <c r="B162" s="66" t="s">
        <v>109</v>
      </c>
      <c r="C162" s="24"/>
      <c r="D162" s="24"/>
      <c r="E162" s="9"/>
      <c r="F162" s="67"/>
      <c r="G162" s="239"/>
      <c r="H162" s="240"/>
      <c r="I162" s="241"/>
      <c r="J162" s="239"/>
      <c r="K162" s="240"/>
      <c r="L162" s="242"/>
      <c r="M162" s="411"/>
      <c r="N162" s="176"/>
      <c r="O162" s="253"/>
    </row>
    <row r="163" spans="1:15" ht="63.75" x14ac:dyDescent="0.25">
      <c r="A163" s="255">
        <f>A162</f>
        <v>15</v>
      </c>
      <c r="B163" s="68" t="s">
        <v>110</v>
      </c>
      <c r="C163" s="30"/>
      <c r="D163" s="30"/>
      <c r="E163" s="12"/>
      <c r="F163" s="77"/>
      <c r="G163" s="106"/>
      <c r="H163" s="107"/>
      <c r="I163" s="248"/>
      <c r="J163" s="106"/>
      <c r="K163" s="107"/>
      <c r="L163" s="249"/>
      <c r="M163" s="411"/>
      <c r="N163" s="176"/>
      <c r="O163" s="253"/>
    </row>
    <row r="164" spans="1:15" x14ac:dyDescent="0.25">
      <c r="A164" s="256">
        <f>A163+0.1</f>
        <v>15.1</v>
      </c>
      <c r="B164" s="166" t="s">
        <v>111</v>
      </c>
      <c r="C164" s="88" t="s">
        <v>4</v>
      </c>
      <c r="D164" s="88">
        <v>2</v>
      </c>
      <c r="E164" s="9">
        <v>7000</v>
      </c>
      <c r="F164" s="163">
        <f t="shared" ref="F164" si="64">D164*E164</f>
        <v>14000</v>
      </c>
      <c r="G164" s="149"/>
      <c r="H164" s="164"/>
      <c r="I164" s="165">
        <f t="shared" ref="I164" si="65">H164*G164*E164</f>
        <v>0</v>
      </c>
      <c r="J164" s="149">
        <v>2</v>
      </c>
      <c r="K164" s="164">
        <v>0.9</v>
      </c>
      <c r="L164" s="148">
        <f t="shared" ref="L164" si="66">K164*J164*E164</f>
        <v>12600</v>
      </c>
      <c r="M164" s="412">
        <v>2</v>
      </c>
      <c r="N164" s="150">
        <f>M164*E164</f>
        <v>14000</v>
      </c>
      <c r="O164" s="257">
        <f>N164-L164-I164</f>
        <v>1400</v>
      </c>
    </row>
    <row r="165" spans="1:15" ht="9.9499999999999993" customHeight="1" x14ac:dyDescent="0.25">
      <c r="A165" s="258"/>
      <c r="B165" s="68"/>
      <c r="C165" s="24"/>
      <c r="D165" s="24"/>
      <c r="E165" s="9"/>
      <c r="F165" s="67"/>
      <c r="G165" s="239"/>
      <c r="H165" s="240"/>
      <c r="I165" s="241"/>
      <c r="J165" s="239"/>
      <c r="K165" s="240"/>
      <c r="L165" s="242"/>
      <c r="M165" s="411"/>
      <c r="N165" s="176"/>
      <c r="O165" s="253"/>
    </row>
    <row r="166" spans="1:15" ht="15.75" thickBot="1" x14ac:dyDescent="0.3">
      <c r="A166" s="304"/>
      <c r="B166" s="320"/>
      <c r="C166" s="306"/>
      <c r="D166" s="306"/>
      <c r="E166" s="307" t="s">
        <v>268</v>
      </c>
      <c r="F166" s="308">
        <f>SUM(F164:F165)</f>
        <v>14000</v>
      </c>
      <c r="G166" s="309"/>
      <c r="H166" s="310"/>
      <c r="I166" s="311">
        <f>SUM(I164:I165)</f>
        <v>0</v>
      </c>
      <c r="J166" s="309"/>
      <c r="K166" s="310"/>
      <c r="L166" s="312">
        <f>SUM(L164:L165)</f>
        <v>12600</v>
      </c>
      <c r="M166" s="416"/>
      <c r="N166" s="313">
        <f>SUM(N164:N165)</f>
        <v>14000</v>
      </c>
      <c r="O166" s="314">
        <f>SUM(O164:O165)</f>
        <v>1400</v>
      </c>
    </row>
    <row r="167" spans="1:15" ht="9.9499999999999993" customHeight="1" x14ac:dyDescent="0.25">
      <c r="A167" s="293"/>
      <c r="B167" s="336"/>
      <c r="C167" s="295"/>
      <c r="D167" s="295"/>
      <c r="E167" s="337"/>
      <c r="F167" s="297"/>
      <c r="G167" s="298"/>
      <c r="H167" s="299"/>
      <c r="I167" s="300"/>
      <c r="J167" s="298"/>
      <c r="K167" s="299"/>
      <c r="L167" s="301"/>
      <c r="M167" s="414"/>
      <c r="N167" s="302"/>
      <c r="O167" s="303"/>
    </row>
    <row r="168" spans="1:15" x14ac:dyDescent="0.25">
      <c r="A168" s="254">
        <f>A162+1</f>
        <v>16</v>
      </c>
      <c r="B168" s="66" t="s">
        <v>112</v>
      </c>
      <c r="C168" s="24"/>
      <c r="D168" s="24"/>
      <c r="E168" s="9"/>
      <c r="F168" s="67"/>
      <c r="G168" s="239"/>
      <c r="H168" s="240"/>
      <c r="I168" s="241"/>
      <c r="J168" s="239"/>
      <c r="K168" s="240"/>
      <c r="L168" s="242"/>
      <c r="M168" s="411"/>
      <c r="N168" s="176"/>
      <c r="O168" s="253"/>
    </row>
    <row r="169" spans="1:15" ht="63.75" x14ac:dyDescent="0.25">
      <c r="A169" s="255">
        <f>A168</f>
        <v>16</v>
      </c>
      <c r="B169" s="68" t="s">
        <v>113</v>
      </c>
      <c r="C169" s="24"/>
      <c r="D169" s="24"/>
      <c r="E169" s="9"/>
      <c r="F169" s="67"/>
      <c r="G169" s="239"/>
      <c r="H169" s="240"/>
      <c r="I169" s="241"/>
      <c r="J169" s="239"/>
      <c r="K169" s="240"/>
      <c r="L169" s="242"/>
      <c r="M169" s="411"/>
      <c r="N169" s="176"/>
      <c r="O169" s="253"/>
    </row>
    <row r="170" spans="1:15" ht="14.1" customHeight="1" x14ac:dyDescent="0.25">
      <c r="A170" s="258">
        <f t="shared" ref="A170:A176" si="67">A169+0.1</f>
        <v>16.100000000000001</v>
      </c>
      <c r="B170" s="68" t="s">
        <v>114</v>
      </c>
      <c r="C170" s="24" t="s">
        <v>4</v>
      </c>
      <c r="D170" s="24">
        <v>5</v>
      </c>
      <c r="E170" s="9">
        <v>2500</v>
      </c>
      <c r="F170" s="67">
        <f t="shared" ref="F170:F176" si="68">D170*E170</f>
        <v>12500</v>
      </c>
      <c r="G170" s="239"/>
      <c r="H170" s="240"/>
      <c r="I170" s="241">
        <f t="shared" ref="I170:I176" si="69">H170*G170*E170</f>
        <v>0</v>
      </c>
      <c r="J170" s="250">
        <v>0</v>
      </c>
      <c r="K170" s="240">
        <v>0</v>
      </c>
      <c r="L170" s="242">
        <f t="shared" ref="L170:L176" si="70">K170*J170*E170</f>
        <v>0</v>
      </c>
      <c r="M170" s="411"/>
      <c r="N170" s="176">
        <f t="shared" ref="N170:N176" si="71">M170*E170</f>
        <v>0</v>
      </c>
      <c r="O170" s="269">
        <f t="shared" ref="O170:O176" si="72">N170-L170-I170</f>
        <v>0</v>
      </c>
    </row>
    <row r="171" spans="1:15" ht="14.1" customHeight="1" x14ac:dyDescent="0.25">
      <c r="A171" s="258">
        <f t="shared" si="67"/>
        <v>16.200000000000003</v>
      </c>
      <c r="B171" s="68" t="s">
        <v>93</v>
      </c>
      <c r="C171" s="24" t="s">
        <v>19</v>
      </c>
      <c r="D171" s="24">
        <v>1</v>
      </c>
      <c r="E171" s="9">
        <v>5000</v>
      </c>
      <c r="F171" s="67">
        <f t="shared" si="68"/>
        <v>5000</v>
      </c>
      <c r="G171" s="239"/>
      <c r="H171" s="240"/>
      <c r="I171" s="241">
        <f t="shared" si="69"/>
        <v>0</v>
      </c>
      <c r="J171" s="250">
        <v>0</v>
      </c>
      <c r="K171" s="240">
        <v>0</v>
      </c>
      <c r="L171" s="242">
        <f t="shared" si="70"/>
        <v>0</v>
      </c>
      <c r="M171" s="411"/>
      <c r="N171" s="176">
        <f t="shared" si="71"/>
        <v>0</v>
      </c>
      <c r="O171" s="269">
        <f t="shared" si="72"/>
        <v>0</v>
      </c>
    </row>
    <row r="172" spans="1:15" ht="14.1" customHeight="1" x14ac:dyDescent="0.25">
      <c r="A172" s="258">
        <f t="shared" si="67"/>
        <v>16.300000000000004</v>
      </c>
      <c r="B172" s="68" t="s">
        <v>95</v>
      </c>
      <c r="C172" s="24" t="s">
        <v>19</v>
      </c>
      <c r="D172" s="24">
        <v>1</v>
      </c>
      <c r="E172" s="9">
        <v>4500</v>
      </c>
      <c r="F172" s="67">
        <f t="shared" si="68"/>
        <v>4500</v>
      </c>
      <c r="G172" s="239"/>
      <c r="H172" s="240"/>
      <c r="I172" s="241">
        <f t="shared" si="69"/>
        <v>0</v>
      </c>
      <c r="J172" s="250">
        <v>0</v>
      </c>
      <c r="K172" s="240">
        <v>0</v>
      </c>
      <c r="L172" s="242">
        <f t="shared" si="70"/>
        <v>0</v>
      </c>
      <c r="M172" s="411"/>
      <c r="N172" s="176">
        <f t="shared" si="71"/>
        <v>0</v>
      </c>
      <c r="O172" s="269">
        <f t="shared" si="72"/>
        <v>0</v>
      </c>
    </row>
    <row r="173" spans="1:15" ht="14.1" customHeight="1" x14ac:dyDescent="0.25">
      <c r="A173" s="258">
        <f t="shared" si="67"/>
        <v>16.400000000000006</v>
      </c>
      <c r="B173" s="68" t="s">
        <v>92</v>
      </c>
      <c r="C173" s="24" t="s">
        <v>19</v>
      </c>
      <c r="D173" s="24">
        <v>1</v>
      </c>
      <c r="E173" s="9">
        <v>2500</v>
      </c>
      <c r="F173" s="67">
        <f t="shared" si="68"/>
        <v>2500</v>
      </c>
      <c r="G173" s="239"/>
      <c r="H173" s="240"/>
      <c r="I173" s="241">
        <f t="shared" si="69"/>
        <v>0</v>
      </c>
      <c r="J173" s="250">
        <v>0</v>
      </c>
      <c r="K173" s="240">
        <v>0</v>
      </c>
      <c r="L173" s="242">
        <f t="shared" si="70"/>
        <v>0</v>
      </c>
      <c r="M173" s="411"/>
      <c r="N173" s="176">
        <f t="shared" si="71"/>
        <v>0</v>
      </c>
      <c r="O173" s="269">
        <f t="shared" si="72"/>
        <v>0</v>
      </c>
    </row>
    <row r="174" spans="1:15" ht="14.1" customHeight="1" x14ac:dyDescent="0.25">
      <c r="A174" s="258">
        <f t="shared" si="67"/>
        <v>16.500000000000007</v>
      </c>
      <c r="B174" s="68" t="s">
        <v>97</v>
      </c>
      <c r="C174" s="24" t="s">
        <v>19</v>
      </c>
      <c r="D174" s="24">
        <v>1</v>
      </c>
      <c r="E174" s="9">
        <v>13000</v>
      </c>
      <c r="F174" s="67">
        <f t="shared" si="68"/>
        <v>13000</v>
      </c>
      <c r="G174" s="239"/>
      <c r="H174" s="240"/>
      <c r="I174" s="241">
        <f t="shared" si="69"/>
        <v>0</v>
      </c>
      <c r="J174" s="250">
        <v>0</v>
      </c>
      <c r="K174" s="240">
        <v>0</v>
      </c>
      <c r="L174" s="242">
        <f t="shared" si="70"/>
        <v>0</v>
      </c>
      <c r="M174" s="411"/>
      <c r="N174" s="176">
        <f t="shared" si="71"/>
        <v>0</v>
      </c>
      <c r="O174" s="269">
        <f t="shared" si="72"/>
        <v>0</v>
      </c>
    </row>
    <row r="175" spans="1:15" ht="14.1" customHeight="1" x14ac:dyDescent="0.25">
      <c r="A175" s="258">
        <f t="shared" si="67"/>
        <v>16.600000000000009</v>
      </c>
      <c r="B175" s="68" t="s">
        <v>94</v>
      </c>
      <c r="C175" s="24" t="s">
        <v>19</v>
      </c>
      <c r="D175" s="24">
        <v>1</v>
      </c>
      <c r="E175" s="9">
        <v>6000</v>
      </c>
      <c r="F175" s="67">
        <f t="shared" si="68"/>
        <v>6000</v>
      </c>
      <c r="G175" s="239"/>
      <c r="H175" s="240"/>
      <c r="I175" s="241">
        <f t="shared" si="69"/>
        <v>0</v>
      </c>
      <c r="J175" s="250">
        <v>0</v>
      </c>
      <c r="K175" s="240">
        <v>0</v>
      </c>
      <c r="L175" s="242">
        <f t="shared" si="70"/>
        <v>0</v>
      </c>
      <c r="M175" s="411"/>
      <c r="N175" s="176">
        <f t="shared" si="71"/>
        <v>0</v>
      </c>
      <c r="O175" s="269">
        <f t="shared" si="72"/>
        <v>0</v>
      </c>
    </row>
    <row r="176" spans="1:15" ht="14.1" customHeight="1" x14ac:dyDescent="0.25">
      <c r="A176" s="258">
        <f t="shared" si="67"/>
        <v>16.70000000000001</v>
      </c>
      <c r="B176" s="68" t="s">
        <v>97</v>
      </c>
      <c r="C176" s="24" t="s">
        <v>19</v>
      </c>
      <c r="D176" s="24">
        <v>1</v>
      </c>
      <c r="E176" s="9">
        <v>14000</v>
      </c>
      <c r="F176" s="67">
        <f t="shared" si="68"/>
        <v>14000</v>
      </c>
      <c r="G176" s="239"/>
      <c r="H176" s="240"/>
      <c r="I176" s="241">
        <f t="shared" si="69"/>
        <v>0</v>
      </c>
      <c r="J176" s="250">
        <v>0</v>
      </c>
      <c r="K176" s="240">
        <v>0</v>
      </c>
      <c r="L176" s="242">
        <f t="shared" si="70"/>
        <v>0</v>
      </c>
      <c r="M176" s="411"/>
      <c r="N176" s="176">
        <f t="shared" si="71"/>
        <v>0</v>
      </c>
      <c r="O176" s="269">
        <f t="shared" si="72"/>
        <v>0</v>
      </c>
    </row>
    <row r="177" spans="1:15" ht="9.9499999999999993" customHeight="1" x14ac:dyDescent="0.25">
      <c r="A177" s="258"/>
      <c r="B177" s="68"/>
      <c r="C177" s="24"/>
      <c r="D177" s="24"/>
      <c r="E177" s="9"/>
      <c r="F177" s="67"/>
      <c r="G177" s="239"/>
      <c r="H177" s="240"/>
      <c r="I177" s="241"/>
      <c r="J177" s="239"/>
      <c r="K177" s="240"/>
      <c r="L177" s="242"/>
      <c r="M177" s="411"/>
      <c r="N177" s="176"/>
      <c r="O177" s="253"/>
    </row>
    <row r="178" spans="1:15" x14ac:dyDescent="0.25">
      <c r="A178" s="259"/>
      <c r="B178" s="69"/>
      <c r="C178" s="24"/>
      <c r="D178" s="24"/>
      <c r="E178" s="10" t="s">
        <v>269</v>
      </c>
      <c r="F178" s="70">
        <f>SUM(F170:F177)</f>
        <v>57500</v>
      </c>
      <c r="G178" s="243"/>
      <c r="H178" s="244"/>
      <c r="I178" s="246">
        <f>SUM(I170:I177)</f>
        <v>0</v>
      </c>
      <c r="J178" s="243"/>
      <c r="K178" s="244"/>
      <c r="L178" s="247">
        <f>SUM(L170:L177)</f>
        <v>0</v>
      </c>
      <c r="M178" s="411"/>
      <c r="N178" s="176"/>
      <c r="O178" s="253"/>
    </row>
    <row r="179" spans="1:15" ht="9.9499999999999993" customHeight="1" x14ac:dyDescent="0.25">
      <c r="A179" s="259"/>
      <c r="B179" s="69"/>
      <c r="C179" s="24"/>
      <c r="D179" s="24"/>
      <c r="E179" s="11"/>
      <c r="F179" s="67"/>
      <c r="G179" s="239"/>
      <c r="H179" s="240"/>
      <c r="I179" s="241"/>
      <c r="J179" s="239"/>
      <c r="K179" s="240"/>
      <c r="L179" s="242"/>
      <c r="M179" s="411"/>
      <c r="N179" s="176"/>
      <c r="O179" s="253"/>
    </row>
    <row r="180" spans="1:15" x14ac:dyDescent="0.25">
      <c r="A180" s="254">
        <f>A168+1</f>
        <v>17</v>
      </c>
      <c r="B180" s="66" t="s">
        <v>115</v>
      </c>
      <c r="C180" s="24"/>
      <c r="D180" s="24"/>
      <c r="E180" s="9"/>
      <c r="F180" s="67"/>
      <c r="G180" s="239"/>
      <c r="H180" s="240"/>
      <c r="I180" s="241"/>
      <c r="J180" s="239"/>
      <c r="K180" s="240"/>
      <c r="L180" s="242"/>
      <c r="M180" s="411"/>
      <c r="N180" s="176"/>
      <c r="O180" s="253"/>
    </row>
    <row r="181" spans="1:15" ht="89.25" x14ac:dyDescent="0.25">
      <c r="A181" s="255">
        <f>A180</f>
        <v>17</v>
      </c>
      <c r="B181" s="68" t="s">
        <v>116</v>
      </c>
      <c r="C181" s="30"/>
      <c r="D181" s="30"/>
      <c r="E181" s="12"/>
      <c r="F181" s="77"/>
      <c r="G181" s="106"/>
      <c r="H181" s="107"/>
      <c r="I181" s="248"/>
      <c r="J181" s="106"/>
      <c r="K181" s="107"/>
      <c r="L181" s="249"/>
      <c r="M181" s="411"/>
      <c r="N181" s="176"/>
      <c r="O181" s="253"/>
    </row>
    <row r="182" spans="1:15" x14ac:dyDescent="0.25">
      <c r="A182" s="265">
        <f>A181+0.1</f>
        <v>17.100000000000001</v>
      </c>
      <c r="B182" s="181" t="s">
        <v>57</v>
      </c>
      <c r="C182" s="182" t="s">
        <v>58</v>
      </c>
      <c r="D182" s="182">
        <v>20</v>
      </c>
      <c r="E182" s="9">
        <v>990</v>
      </c>
      <c r="F182" s="183">
        <f t="shared" ref="F182" si="73">D182*E182</f>
        <v>19800</v>
      </c>
      <c r="G182" s="189"/>
      <c r="H182" s="190"/>
      <c r="I182" s="186">
        <f t="shared" ref="I182" si="74">H182*G182*E182</f>
        <v>0</v>
      </c>
      <c r="J182" s="189">
        <v>15</v>
      </c>
      <c r="K182" s="190">
        <v>0.9</v>
      </c>
      <c r="L182" s="187">
        <f t="shared" ref="L182" si="75">K182*J182*E182</f>
        <v>13365</v>
      </c>
      <c r="M182" s="417">
        <v>15</v>
      </c>
      <c r="N182" s="188">
        <f>M182*E182</f>
        <v>14850</v>
      </c>
      <c r="O182" s="266">
        <f>N182-L182-I182</f>
        <v>1485</v>
      </c>
    </row>
    <row r="183" spans="1:15" ht="9.9499999999999993" customHeight="1" x14ac:dyDescent="0.25">
      <c r="A183" s="258"/>
      <c r="B183" s="68"/>
      <c r="C183" s="24"/>
      <c r="D183" s="24"/>
      <c r="E183" s="9"/>
      <c r="F183" s="67"/>
      <c r="G183" s="239"/>
      <c r="H183" s="240"/>
      <c r="I183" s="241"/>
      <c r="J183" s="239"/>
      <c r="K183" s="240"/>
      <c r="L183" s="242"/>
      <c r="M183" s="411"/>
      <c r="N183" s="176"/>
      <c r="O183" s="253"/>
    </row>
    <row r="184" spans="1:15" x14ac:dyDescent="0.25">
      <c r="A184" s="259"/>
      <c r="B184" s="69"/>
      <c r="C184" s="24"/>
      <c r="D184" s="24"/>
      <c r="E184" s="10" t="s">
        <v>270</v>
      </c>
      <c r="F184" s="70">
        <f>SUM(F182:F183)</f>
        <v>19800</v>
      </c>
      <c r="G184" s="243"/>
      <c r="H184" s="244"/>
      <c r="I184" s="246">
        <f>SUM(I182:I183)</f>
        <v>0</v>
      </c>
      <c r="J184" s="243"/>
      <c r="K184" s="244"/>
      <c r="L184" s="247">
        <f>SUM(L182:L183)</f>
        <v>13365</v>
      </c>
      <c r="M184" s="411"/>
      <c r="N184" s="177">
        <f>SUM(N182:N183)</f>
        <v>14850</v>
      </c>
      <c r="O184" s="264">
        <f>SUM(O182:O183)</f>
        <v>1485</v>
      </c>
    </row>
    <row r="185" spans="1:15" ht="9.9499999999999993" customHeight="1" thickBot="1" x14ac:dyDescent="0.3">
      <c r="A185" s="304"/>
      <c r="B185" s="320"/>
      <c r="C185" s="306"/>
      <c r="D185" s="306"/>
      <c r="E185" s="321"/>
      <c r="F185" s="322"/>
      <c r="G185" s="323"/>
      <c r="H185" s="324"/>
      <c r="I185" s="325"/>
      <c r="J185" s="323"/>
      <c r="K185" s="324"/>
      <c r="L185" s="326"/>
      <c r="M185" s="416"/>
      <c r="N185" s="327"/>
      <c r="O185" s="328"/>
    </row>
    <row r="186" spans="1:15" x14ac:dyDescent="0.25">
      <c r="A186" s="329">
        <f>A180+1</f>
        <v>18</v>
      </c>
      <c r="B186" s="330" t="s">
        <v>117</v>
      </c>
      <c r="C186" s="295"/>
      <c r="D186" s="295"/>
      <c r="E186" s="296"/>
      <c r="F186" s="297"/>
      <c r="G186" s="298"/>
      <c r="H186" s="299"/>
      <c r="I186" s="300"/>
      <c r="J186" s="298"/>
      <c r="K186" s="299"/>
      <c r="L186" s="301"/>
      <c r="M186" s="414"/>
      <c r="N186" s="302"/>
      <c r="O186" s="303"/>
    </row>
    <row r="187" spans="1:15" ht="76.5" x14ac:dyDescent="0.25">
      <c r="A187" s="275">
        <f>A186</f>
        <v>18</v>
      </c>
      <c r="B187" s="166" t="s">
        <v>118</v>
      </c>
      <c r="C187" s="88" t="s">
        <v>20</v>
      </c>
      <c r="D187" s="88">
        <v>1</v>
      </c>
      <c r="E187" s="9">
        <v>25000</v>
      </c>
      <c r="F187" s="163">
        <f t="shared" ref="F187" si="76">D187*E187</f>
        <v>25000</v>
      </c>
      <c r="G187" s="149">
        <v>1</v>
      </c>
      <c r="H187" s="164">
        <v>0.6</v>
      </c>
      <c r="I187" s="165">
        <f t="shared" ref="I187" si="77">H187*G187*E187</f>
        <v>15000</v>
      </c>
      <c r="J187" s="149">
        <v>1</v>
      </c>
      <c r="K187" s="164">
        <v>0.9</v>
      </c>
      <c r="L187" s="148">
        <f t="shared" ref="L187" si="78">K187*J187*E187</f>
        <v>22500</v>
      </c>
      <c r="M187" s="421">
        <v>1</v>
      </c>
      <c r="N187" s="167">
        <f>M187*E187</f>
        <v>25000</v>
      </c>
      <c r="O187" s="276">
        <f>N187-L187-I187</f>
        <v>-12500</v>
      </c>
    </row>
    <row r="188" spans="1:15" x14ac:dyDescent="0.25">
      <c r="A188" s="258"/>
      <c r="B188" s="68"/>
      <c r="C188" s="24"/>
      <c r="D188" s="24"/>
      <c r="E188" s="9"/>
      <c r="F188" s="67"/>
      <c r="G188" s="239"/>
      <c r="H188" s="240"/>
      <c r="I188" s="241"/>
      <c r="J188" s="239"/>
      <c r="K188" s="240"/>
      <c r="L188" s="242"/>
      <c r="M188" s="411"/>
      <c r="N188" s="176"/>
      <c r="O188" s="253"/>
    </row>
    <row r="189" spans="1:15" x14ac:dyDescent="0.25">
      <c r="A189" s="259"/>
      <c r="B189" s="69"/>
      <c r="C189" s="24"/>
      <c r="D189" s="24"/>
      <c r="E189" s="10" t="s">
        <v>271</v>
      </c>
      <c r="F189" s="70">
        <f>SUM(F187:F188)</f>
        <v>25000</v>
      </c>
      <c r="G189" s="243"/>
      <c r="H189" s="244"/>
      <c r="I189" s="246">
        <f>SUM(I187:I188)</f>
        <v>15000</v>
      </c>
      <c r="J189" s="243"/>
      <c r="K189" s="244"/>
      <c r="L189" s="247">
        <f>SUM(L187:L188)</f>
        <v>22500</v>
      </c>
      <c r="M189" s="411"/>
      <c r="N189" s="177">
        <f>SUM(N187:N188)</f>
        <v>25000</v>
      </c>
      <c r="O189" s="264">
        <f>SUM(O187:O188)</f>
        <v>-12500</v>
      </c>
    </row>
    <row r="190" spans="1:15" x14ac:dyDescent="0.25">
      <c r="A190" s="259"/>
      <c r="B190" s="69"/>
      <c r="C190" s="24"/>
      <c r="D190" s="24"/>
      <c r="E190" s="11"/>
      <c r="F190" s="67"/>
      <c r="G190" s="239"/>
      <c r="H190" s="240"/>
      <c r="I190" s="241"/>
      <c r="J190" s="239"/>
      <c r="K190" s="240"/>
      <c r="L190" s="242"/>
      <c r="M190" s="411"/>
      <c r="N190" s="176"/>
      <c r="O190" s="253"/>
    </row>
    <row r="191" spans="1:15" x14ac:dyDescent="0.25">
      <c r="A191" s="254">
        <f>A186+1</f>
        <v>19</v>
      </c>
      <c r="B191" s="66" t="s">
        <v>119</v>
      </c>
      <c r="C191" s="24"/>
      <c r="D191" s="24"/>
      <c r="E191" s="9"/>
      <c r="F191" s="67"/>
      <c r="G191" s="239"/>
      <c r="H191" s="240"/>
      <c r="I191" s="241"/>
      <c r="J191" s="239"/>
      <c r="K191" s="240"/>
      <c r="L191" s="242"/>
      <c r="M191" s="411"/>
      <c r="N191" s="176"/>
      <c r="O191" s="253"/>
    </row>
    <row r="192" spans="1:15" ht="76.5" x14ac:dyDescent="0.25">
      <c r="A192" s="275">
        <f>A191</f>
        <v>19</v>
      </c>
      <c r="B192" s="166" t="s">
        <v>120</v>
      </c>
      <c r="C192" s="88" t="s">
        <v>20</v>
      </c>
      <c r="D192" s="88">
        <v>1</v>
      </c>
      <c r="E192" s="9">
        <v>50000</v>
      </c>
      <c r="F192" s="163">
        <f t="shared" ref="F192" si="79">D192*E192</f>
        <v>50000</v>
      </c>
      <c r="G192" s="149"/>
      <c r="H192" s="164"/>
      <c r="I192" s="165">
        <f t="shared" ref="I192" si="80">H192*G192*E192</f>
        <v>0</v>
      </c>
      <c r="J192" s="149">
        <v>1</v>
      </c>
      <c r="K192" s="164">
        <v>0.9</v>
      </c>
      <c r="L192" s="148">
        <f t="shared" ref="L192" si="81">K192*J192*E192</f>
        <v>45000</v>
      </c>
      <c r="M192" s="421">
        <v>1</v>
      </c>
      <c r="N192" s="167">
        <f>M192*E192</f>
        <v>50000</v>
      </c>
      <c r="O192" s="276">
        <f>N192-L192-I192</f>
        <v>5000</v>
      </c>
    </row>
    <row r="193" spans="1:15" ht="9.9499999999999993" customHeight="1" x14ac:dyDescent="0.25">
      <c r="A193" s="258"/>
      <c r="B193" s="68"/>
      <c r="C193" s="24"/>
      <c r="D193" s="24"/>
      <c r="E193" s="9"/>
      <c r="F193" s="67"/>
      <c r="G193" s="239"/>
      <c r="H193" s="240"/>
      <c r="I193" s="241"/>
      <c r="J193" s="239"/>
      <c r="K193" s="240"/>
      <c r="L193" s="242"/>
      <c r="M193" s="411"/>
      <c r="N193" s="176"/>
      <c r="O193" s="253"/>
    </row>
    <row r="194" spans="1:15" x14ac:dyDescent="0.25">
      <c r="A194" s="259"/>
      <c r="B194" s="69"/>
      <c r="C194" s="24"/>
      <c r="D194" s="24"/>
      <c r="E194" s="10" t="s">
        <v>272</v>
      </c>
      <c r="F194" s="70">
        <f>SUM(F192:F193)</f>
        <v>50000</v>
      </c>
      <c r="G194" s="243"/>
      <c r="H194" s="244"/>
      <c r="I194" s="246">
        <f>SUM(I192:I193)</f>
        <v>0</v>
      </c>
      <c r="J194" s="243"/>
      <c r="K194" s="244"/>
      <c r="L194" s="247">
        <f>SUM(L192:L193)</f>
        <v>45000</v>
      </c>
      <c r="M194" s="411"/>
      <c r="N194" s="177">
        <f>SUM(N192:N193)</f>
        <v>50000</v>
      </c>
      <c r="O194" s="264">
        <f>SUM(O192:O193)</f>
        <v>5000</v>
      </c>
    </row>
    <row r="195" spans="1:15" ht="9.9499999999999993" customHeight="1" x14ac:dyDescent="0.25">
      <c r="A195" s="259"/>
      <c r="B195" s="69"/>
      <c r="C195" s="24"/>
      <c r="D195" s="24"/>
      <c r="E195" s="11"/>
      <c r="F195" s="67"/>
      <c r="G195" s="239"/>
      <c r="H195" s="240"/>
      <c r="I195" s="241"/>
      <c r="J195" s="239"/>
      <c r="K195" s="240"/>
      <c r="L195" s="242"/>
      <c r="M195" s="411"/>
      <c r="N195" s="176"/>
      <c r="O195" s="253"/>
    </row>
    <row r="196" spans="1:15" x14ac:dyDescent="0.25">
      <c r="A196" s="254">
        <f>A191+1</f>
        <v>20</v>
      </c>
      <c r="B196" s="66" t="s">
        <v>121</v>
      </c>
      <c r="C196" s="24"/>
      <c r="D196" s="24"/>
      <c r="E196" s="9"/>
      <c r="F196" s="67"/>
      <c r="G196" s="239"/>
      <c r="H196" s="240"/>
      <c r="I196" s="241"/>
      <c r="J196" s="239"/>
      <c r="K196" s="240"/>
      <c r="L196" s="242"/>
      <c r="M196" s="411"/>
      <c r="N196" s="176"/>
      <c r="O196" s="253"/>
    </row>
    <row r="197" spans="1:15" ht="63.75" x14ac:dyDescent="0.25">
      <c r="A197" s="275">
        <f>A196</f>
        <v>20</v>
      </c>
      <c r="B197" s="166" t="s">
        <v>122</v>
      </c>
      <c r="C197" s="88" t="s">
        <v>20</v>
      </c>
      <c r="D197" s="88">
        <v>1</v>
      </c>
      <c r="E197" s="9">
        <v>25000</v>
      </c>
      <c r="F197" s="163">
        <f t="shared" ref="F197" si="82">D197*E197</f>
        <v>25000</v>
      </c>
      <c r="G197" s="149">
        <v>1</v>
      </c>
      <c r="H197" s="164">
        <v>0.5</v>
      </c>
      <c r="I197" s="165">
        <f t="shared" ref="I197" si="83">H197*G197*E197</f>
        <v>12500</v>
      </c>
      <c r="J197" s="149">
        <v>1</v>
      </c>
      <c r="K197" s="164">
        <v>0.4</v>
      </c>
      <c r="L197" s="148">
        <f t="shared" ref="L197" si="84">K197*J197*E197</f>
        <v>10000</v>
      </c>
      <c r="M197" s="421">
        <v>1</v>
      </c>
      <c r="N197" s="167">
        <f>M197*E197</f>
        <v>25000</v>
      </c>
      <c r="O197" s="276">
        <f>N197-L197-I197</f>
        <v>2500</v>
      </c>
    </row>
    <row r="198" spans="1:15" ht="9.9499999999999993" customHeight="1" x14ac:dyDescent="0.25">
      <c r="A198" s="258"/>
      <c r="B198" s="68"/>
      <c r="C198" s="24"/>
      <c r="D198" s="24"/>
      <c r="E198" s="9"/>
      <c r="F198" s="67"/>
      <c r="G198" s="239"/>
      <c r="H198" s="240"/>
      <c r="I198" s="241"/>
      <c r="J198" s="239"/>
      <c r="K198" s="240"/>
      <c r="L198" s="242"/>
      <c r="M198" s="411"/>
      <c r="N198" s="176"/>
      <c r="O198" s="253"/>
    </row>
    <row r="199" spans="1:15" ht="15.75" thickBot="1" x14ac:dyDescent="0.3">
      <c r="A199" s="304"/>
      <c r="B199" s="320"/>
      <c r="C199" s="306"/>
      <c r="D199" s="306"/>
      <c r="E199" s="307" t="s">
        <v>273</v>
      </c>
      <c r="F199" s="308">
        <f>SUM(F197:F198)</f>
        <v>25000</v>
      </c>
      <c r="G199" s="309"/>
      <c r="H199" s="310"/>
      <c r="I199" s="311">
        <f>SUM(I197:I198)</f>
        <v>12500</v>
      </c>
      <c r="J199" s="309"/>
      <c r="K199" s="310"/>
      <c r="L199" s="312">
        <f>SUM(L197:L198)</f>
        <v>10000</v>
      </c>
      <c r="M199" s="416"/>
      <c r="N199" s="313">
        <f>SUM(N197:N198)</f>
        <v>25000</v>
      </c>
      <c r="O199" s="314">
        <f>SUM(O197:O198)</f>
        <v>2500</v>
      </c>
    </row>
    <row r="200" spans="1:15" ht="9.9499999999999993" customHeight="1" x14ac:dyDescent="0.25">
      <c r="A200" s="293"/>
      <c r="B200" s="336"/>
      <c r="C200" s="295"/>
      <c r="D200" s="295"/>
      <c r="E200" s="337"/>
      <c r="F200" s="297"/>
      <c r="G200" s="298"/>
      <c r="H200" s="299"/>
      <c r="I200" s="300"/>
      <c r="J200" s="298"/>
      <c r="K200" s="299"/>
      <c r="L200" s="301"/>
      <c r="M200" s="414"/>
      <c r="N200" s="302"/>
      <c r="O200" s="303"/>
    </row>
    <row r="201" spans="1:15" x14ac:dyDescent="0.25">
      <c r="A201" s="254">
        <f>A196+1</f>
        <v>21</v>
      </c>
      <c r="B201" s="66" t="s">
        <v>36</v>
      </c>
      <c r="C201" s="24"/>
      <c r="D201" s="24"/>
      <c r="E201" s="9"/>
      <c r="F201" s="67"/>
      <c r="G201" s="239"/>
      <c r="H201" s="240"/>
      <c r="I201" s="241"/>
      <c r="J201" s="239"/>
      <c r="K201" s="240"/>
      <c r="L201" s="242"/>
      <c r="M201" s="411"/>
      <c r="N201" s="176"/>
      <c r="O201" s="253"/>
    </row>
    <row r="202" spans="1:15" ht="114.75" x14ac:dyDescent="0.25">
      <c r="A202" s="255">
        <f>A201</f>
        <v>21</v>
      </c>
      <c r="B202" s="68" t="s">
        <v>123</v>
      </c>
      <c r="C202" s="24" t="s">
        <v>20</v>
      </c>
      <c r="D202" s="24">
        <v>1</v>
      </c>
      <c r="E202" s="9">
        <v>183469</v>
      </c>
      <c r="F202" s="67">
        <f t="shared" ref="F202" si="85">D202*E202</f>
        <v>183469</v>
      </c>
      <c r="G202" s="239"/>
      <c r="H202" s="240"/>
      <c r="I202" s="241">
        <f>H202*G202*E202</f>
        <v>0</v>
      </c>
      <c r="J202" s="239">
        <v>0</v>
      </c>
      <c r="K202" s="240">
        <v>0</v>
      </c>
      <c r="L202" s="242">
        <f t="shared" ref="L202" si="86">K202*J202*E202</f>
        <v>0</v>
      </c>
      <c r="M202" s="411"/>
      <c r="N202" s="176">
        <f>M202*E202</f>
        <v>0</v>
      </c>
      <c r="O202" s="269">
        <f>N202-L202-I202</f>
        <v>0</v>
      </c>
    </row>
    <row r="203" spans="1:15" x14ac:dyDescent="0.25">
      <c r="A203" s="258"/>
      <c r="B203" s="68"/>
      <c r="C203" s="24"/>
      <c r="D203" s="24"/>
      <c r="E203" s="9"/>
      <c r="F203" s="67"/>
      <c r="G203" s="239"/>
      <c r="H203" s="240"/>
      <c r="I203" s="241"/>
      <c r="J203" s="239"/>
      <c r="K203" s="240"/>
      <c r="L203" s="242"/>
      <c r="M203" s="411"/>
      <c r="N203" s="176"/>
      <c r="O203" s="253"/>
    </row>
    <row r="204" spans="1:15" x14ac:dyDescent="0.25">
      <c r="A204" s="259"/>
      <c r="B204" s="69"/>
      <c r="C204" s="24"/>
      <c r="D204" s="24"/>
      <c r="E204" s="10" t="s">
        <v>274</v>
      </c>
      <c r="F204" s="70">
        <f>SUM(F202:F203)</f>
        <v>183469</v>
      </c>
      <c r="G204" s="243"/>
      <c r="H204" s="244"/>
      <c r="I204" s="246">
        <f>SUM(I202:I203)</f>
        <v>0</v>
      </c>
      <c r="J204" s="243"/>
      <c r="K204" s="244"/>
      <c r="L204" s="247">
        <f>SUM(L202:L203)</f>
        <v>0</v>
      </c>
      <c r="M204" s="411"/>
      <c r="N204" s="176"/>
      <c r="O204" s="253"/>
    </row>
    <row r="205" spans="1:15" x14ac:dyDescent="0.25">
      <c r="A205" s="259"/>
      <c r="B205" s="69"/>
      <c r="C205" s="24"/>
      <c r="D205" s="24"/>
      <c r="E205" s="11"/>
      <c r="F205" s="67"/>
      <c r="G205" s="239"/>
      <c r="H205" s="240"/>
      <c r="I205" s="241"/>
      <c r="J205" s="239"/>
      <c r="K205" s="240"/>
      <c r="L205" s="242"/>
      <c r="M205" s="411"/>
      <c r="N205" s="176"/>
      <c r="O205" s="253"/>
    </row>
    <row r="206" spans="1:15" ht="25.5" customHeight="1" thickBot="1" x14ac:dyDescent="0.3">
      <c r="A206" s="277"/>
      <c r="B206" s="473" t="s">
        <v>6</v>
      </c>
      <c r="C206" s="474"/>
      <c r="D206" s="474"/>
      <c r="E206" s="475"/>
      <c r="F206" s="278">
        <f>+F14+F58+F64+F70+F76+F93+F100+F105+F110+F115+F120+F148+F154+F160+F166+F178+F184+F189+F194+F199+F204</f>
        <v>14474928</v>
      </c>
      <c r="G206" s="279"/>
      <c r="H206" s="280"/>
      <c r="I206" s="278">
        <f>+I14+I58+I64+I70+I76+I93+I100+I105+I110+I115+I120+I148+I154+I160+I166+I178+I184+I189+I194+I199+I204</f>
        <v>4999493.7</v>
      </c>
      <c r="J206" s="279"/>
      <c r="K206" s="280"/>
      <c r="L206" s="281">
        <f>+L14+L58+L64+L70+L76+L93+L100+L105+L110+L115+L120+L148+L154+L160+L166+L178+L184+L189+L194+L199+L204</f>
        <v>6965928</v>
      </c>
      <c r="M206" s="422"/>
      <c r="N206" s="278">
        <f>+N14+N58+N64+N70+N76+N93+N100+N105+N110+N115+N120+N148+N154+N160+N166+N178+N184+N189+N194+N199+N204</f>
        <v>13855884</v>
      </c>
      <c r="O206" s="282">
        <f>+O14+O58+O64+O70+O76+O93+O100+O105+O110+O115+O120+O148+O154+O160+O166+O178+O184+O189+O194+O199+O204</f>
        <v>1890462.3000000005</v>
      </c>
    </row>
    <row r="207" spans="1:15" ht="17.25" x14ac:dyDescent="0.3">
      <c r="A207" s="13"/>
      <c r="B207" s="78"/>
      <c r="C207" s="15"/>
      <c r="D207" s="15"/>
      <c r="E207" s="16"/>
      <c r="F207" s="17"/>
      <c r="G207" s="37"/>
      <c r="H207" s="79"/>
      <c r="J207" s="37"/>
      <c r="K207" s="79"/>
    </row>
    <row r="208" spans="1:15" x14ac:dyDescent="0.25">
      <c r="F208" s="19"/>
      <c r="G208" s="38"/>
      <c r="H208" s="81"/>
      <c r="J208" s="38"/>
      <c r="K208" s="81"/>
    </row>
    <row r="209" spans="1:15" x14ac:dyDescent="0.25">
      <c r="A209" s="89"/>
      <c r="B209" s="179" t="s">
        <v>280</v>
      </c>
      <c r="C209" s="160"/>
      <c r="F209" s="19"/>
      <c r="G209" s="38"/>
      <c r="H209" s="81"/>
      <c r="J209" s="38"/>
      <c r="K209" s="81"/>
    </row>
    <row r="210" spans="1:15" ht="48" customHeight="1" x14ac:dyDescent="0.25">
      <c r="A210" s="180"/>
      <c r="B210" s="469" t="s">
        <v>282</v>
      </c>
      <c r="C210" s="469"/>
      <c r="D210" s="469"/>
      <c r="F210" s="403" t="s">
        <v>285</v>
      </c>
      <c r="G210" s="404"/>
      <c r="H210" s="405"/>
      <c r="I210" s="406"/>
      <c r="J210" s="404"/>
      <c r="K210" s="405"/>
      <c r="L210" s="406"/>
      <c r="M210" s="407" t="s">
        <v>286</v>
      </c>
      <c r="N210" s="407" t="s">
        <v>291</v>
      </c>
      <c r="O210" s="408" t="s">
        <v>287</v>
      </c>
    </row>
    <row r="211" spans="1:15" ht="30" customHeight="1" x14ac:dyDescent="0.25">
      <c r="A211" s="194"/>
      <c r="B211" s="469" t="s">
        <v>290</v>
      </c>
      <c r="C211" s="469"/>
      <c r="D211" s="469"/>
      <c r="F211" s="398">
        <f>N113</f>
        <v>1795040.0000000002</v>
      </c>
      <c r="G211" s="399"/>
      <c r="H211" s="400"/>
      <c r="I211" s="401"/>
      <c r="J211" s="399"/>
      <c r="K211" s="400"/>
      <c r="L211" s="401"/>
      <c r="M211" s="399">
        <f>O113</f>
        <v>408590.00000000023</v>
      </c>
      <c r="N211" s="399">
        <f>Q113</f>
        <v>269256</v>
      </c>
      <c r="O211" s="402">
        <f>M211-N211</f>
        <v>139334.00000000023</v>
      </c>
    </row>
    <row r="212" spans="1:15" x14ac:dyDescent="0.25">
      <c r="F212" s="18"/>
    </row>
    <row r="217" spans="1:15" x14ac:dyDescent="0.25">
      <c r="F217" s="20"/>
      <c r="G217" s="40"/>
      <c r="H217" s="83"/>
      <c r="J217" s="40"/>
      <c r="K217" s="83"/>
    </row>
    <row r="225" spans="5:11" x14ac:dyDescent="0.25">
      <c r="F225" s="18"/>
    </row>
    <row r="231" spans="5:11" x14ac:dyDescent="0.25">
      <c r="F231" s="20"/>
      <c r="G231" s="40"/>
      <c r="H231" s="83"/>
      <c r="J231" s="40"/>
      <c r="K231" s="83"/>
    </row>
    <row r="232" spans="5:11" x14ac:dyDescent="0.25">
      <c r="E232" s="20"/>
      <c r="F232" s="20"/>
      <c r="G232" s="40"/>
      <c r="H232" s="83"/>
      <c r="J232" s="40"/>
      <c r="K232" s="83"/>
    </row>
    <row r="233" spans="5:11" x14ac:dyDescent="0.25">
      <c r="F233" s="18"/>
    </row>
  </sheetData>
  <mergeCells count="12">
    <mergeCell ref="B210:D210"/>
    <mergeCell ref="B211:D211"/>
    <mergeCell ref="M6:O6"/>
    <mergeCell ref="B206:E206"/>
    <mergeCell ref="A2:L2"/>
    <mergeCell ref="A3:L3"/>
    <mergeCell ref="A4:L4"/>
    <mergeCell ref="A6:A7"/>
    <mergeCell ref="B6:B7"/>
    <mergeCell ref="C6:F6"/>
    <mergeCell ref="G6:I6"/>
    <mergeCell ref="J6:L6"/>
  </mergeCells>
  <printOptions horizontalCentered="1"/>
  <pageMargins left="0.25" right="0.25" top="0.5" bottom="0.5" header="0.3" footer="0.3"/>
  <pageSetup paperSize="9" fitToHeight="15" orientation="landscape" r:id="rId1"/>
  <headerFooter>
    <oddFooter>&amp;R&amp;P / &amp;N</oddFooter>
  </headerFooter>
  <rowBreaks count="5" manualBreakCount="5">
    <brk id="22" max="14" man="1"/>
    <brk id="106" max="14" man="1"/>
    <brk id="121" max="14" man="1"/>
    <brk id="185" max="14" man="1"/>
    <brk id="199" max="1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4"/>
  <sheetViews>
    <sheetView tabSelected="1" view="pageBreakPreview" topLeftCell="A103" zoomScaleNormal="100" zoomScaleSheetLayoutView="100" workbookViewId="0">
      <selection activeCell="E121" sqref="E121"/>
    </sheetView>
  </sheetViews>
  <sheetFormatPr defaultColWidth="8.85546875" defaultRowHeight="15" x14ac:dyDescent="0.25"/>
  <cols>
    <col min="1" max="1" width="7.140625" style="6" bestFit="1" customWidth="1"/>
    <col min="2" max="2" width="56.5703125" style="6" bestFit="1" customWidth="1"/>
    <col min="3" max="3" width="5.140625" style="6" bestFit="1" customWidth="1"/>
    <col min="4" max="4" width="4.7109375" style="97" customWidth="1"/>
    <col min="5" max="5" width="10.5703125" style="97" bestFit="1" customWidth="1"/>
    <col min="6" max="6" width="13.7109375" style="97" bestFit="1" customWidth="1"/>
    <col min="7" max="7" width="9.85546875" style="142" hidden="1" customWidth="1"/>
    <col min="8" max="8" width="4.85546875" style="143" hidden="1" customWidth="1"/>
    <col min="9" max="9" width="13.7109375" style="131" hidden="1" customWidth="1"/>
    <col min="10" max="10" width="9.85546875" style="142" hidden="1" customWidth="1"/>
    <col min="11" max="11" width="4.85546875" style="143" hidden="1" customWidth="1"/>
    <col min="12" max="12" width="11.5703125" style="131" hidden="1" customWidth="1"/>
    <col min="13" max="13" width="9.85546875" style="142" hidden="1" customWidth="1"/>
    <col min="14" max="14" width="4.85546875" style="143" hidden="1" customWidth="1"/>
    <col min="15" max="15" width="11.5703125" style="131" hidden="1" customWidth="1"/>
    <col min="16" max="16" width="9.5703125" style="145" customWidth="1"/>
    <col min="17" max="17" width="13.7109375" style="96" bestFit="1" customWidth="1"/>
    <col min="18" max="18" width="17.42578125" style="97" bestFit="1" customWidth="1"/>
    <col min="19" max="261" width="8.85546875" style="6"/>
    <col min="262" max="262" width="7.42578125" style="6" customWidth="1"/>
    <col min="263" max="263" width="51.85546875" style="6" customWidth="1"/>
    <col min="264" max="265" width="8" style="6" customWidth="1"/>
    <col min="266" max="266" width="13.42578125" style="6" customWidth="1"/>
    <col min="267" max="267" width="17.42578125" style="6" customWidth="1"/>
    <col min="268" max="268" width="19.5703125" style="6" customWidth="1"/>
    <col min="269" max="269" width="14" style="6" customWidth="1"/>
    <col min="270" max="517" width="8.85546875" style="6"/>
    <col min="518" max="518" width="7.42578125" style="6" customWidth="1"/>
    <col min="519" max="519" width="51.85546875" style="6" customWidth="1"/>
    <col min="520" max="521" width="8" style="6" customWidth="1"/>
    <col min="522" max="522" width="13.42578125" style="6" customWidth="1"/>
    <col min="523" max="523" width="17.42578125" style="6" customWidth="1"/>
    <col min="524" max="524" width="19.5703125" style="6" customWidth="1"/>
    <col min="525" max="525" width="14" style="6" customWidth="1"/>
    <col min="526" max="773" width="8.85546875" style="6"/>
    <col min="774" max="774" width="7.42578125" style="6" customWidth="1"/>
    <col min="775" max="775" width="51.85546875" style="6" customWidth="1"/>
    <col min="776" max="777" width="8" style="6" customWidth="1"/>
    <col min="778" max="778" width="13.42578125" style="6" customWidth="1"/>
    <col min="779" max="779" width="17.42578125" style="6" customWidth="1"/>
    <col min="780" max="780" width="19.5703125" style="6" customWidth="1"/>
    <col min="781" max="781" width="14" style="6" customWidth="1"/>
    <col min="782" max="1029" width="8.85546875" style="6"/>
    <col min="1030" max="1030" width="7.42578125" style="6" customWidth="1"/>
    <col min="1031" max="1031" width="51.85546875" style="6" customWidth="1"/>
    <col min="1032" max="1033" width="8" style="6" customWidth="1"/>
    <col min="1034" max="1034" width="13.42578125" style="6" customWidth="1"/>
    <col min="1035" max="1035" width="17.42578125" style="6" customWidth="1"/>
    <col min="1036" max="1036" width="19.5703125" style="6" customWidth="1"/>
    <col min="1037" max="1037" width="14" style="6" customWidth="1"/>
    <col min="1038" max="1285" width="8.85546875" style="6"/>
    <col min="1286" max="1286" width="7.42578125" style="6" customWidth="1"/>
    <col min="1287" max="1287" width="51.85546875" style="6" customWidth="1"/>
    <col min="1288" max="1289" width="8" style="6" customWidth="1"/>
    <col min="1290" max="1290" width="13.42578125" style="6" customWidth="1"/>
    <col min="1291" max="1291" width="17.42578125" style="6" customWidth="1"/>
    <col min="1292" max="1292" width="19.5703125" style="6" customWidth="1"/>
    <col min="1293" max="1293" width="14" style="6" customWidth="1"/>
    <col min="1294" max="1541" width="8.85546875" style="6"/>
    <col min="1542" max="1542" width="7.42578125" style="6" customWidth="1"/>
    <col min="1543" max="1543" width="51.85546875" style="6" customWidth="1"/>
    <col min="1544" max="1545" width="8" style="6" customWidth="1"/>
    <col min="1546" max="1546" width="13.42578125" style="6" customWidth="1"/>
    <col min="1547" max="1547" width="17.42578125" style="6" customWidth="1"/>
    <col min="1548" max="1548" width="19.5703125" style="6" customWidth="1"/>
    <col min="1549" max="1549" width="14" style="6" customWidth="1"/>
    <col min="1550" max="1797" width="8.85546875" style="6"/>
    <col min="1798" max="1798" width="7.42578125" style="6" customWidth="1"/>
    <col min="1799" max="1799" width="51.85546875" style="6" customWidth="1"/>
    <col min="1800" max="1801" width="8" style="6" customWidth="1"/>
    <col min="1802" max="1802" width="13.42578125" style="6" customWidth="1"/>
    <col min="1803" max="1803" width="17.42578125" style="6" customWidth="1"/>
    <col min="1804" max="1804" width="19.5703125" style="6" customWidth="1"/>
    <col min="1805" max="1805" width="14" style="6" customWidth="1"/>
    <col min="1806" max="2053" width="8.85546875" style="6"/>
    <col min="2054" max="2054" width="7.42578125" style="6" customWidth="1"/>
    <col min="2055" max="2055" width="51.85546875" style="6" customWidth="1"/>
    <col min="2056" max="2057" width="8" style="6" customWidth="1"/>
    <col min="2058" max="2058" width="13.42578125" style="6" customWidth="1"/>
    <col min="2059" max="2059" width="17.42578125" style="6" customWidth="1"/>
    <col min="2060" max="2060" width="19.5703125" style="6" customWidth="1"/>
    <col min="2061" max="2061" width="14" style="6" customWidth="1"/>
    <col min="2062" max="2309" width="8.85546875" style="6"/>
    <col min="2310" max="2310" width="7.42578125" style="6" customWidth="1"/>
    <col min="2311" max="2311" width="51.85546875" style="6" customWidth="1"/>
    <col min="2312" max="2313" width="8" style="6" customWidth="1"/>
    <col min="2314" max="2314" width="13.42578125" style="6" customWidth="1"/>
    <col min="2315" max="2315" width="17.42578125" style="6" customWidth="1"/>
    <col min="2316" max="2316" width="19.5703125" style="6" customWidth="1"/>
    <col min="2317" max="2317" width="14" style="6" customWidth="1"/>
    <col min="2318" max="2565" width="8.85546875" style="6"/>
    <col min="2566" max="2566" width="7.42578125" style="6" customWidth="1"/>
    <col min="2567" max="2567" width="51.85546875" style="6" customWidth="1"/>
    <col min="2568" max="2569" width="8" style="6" customWidth="1"/>
    <col min="2570" max="2570" width="13.42578125" style="6" customWidth="1"/>
    <col min="2571" max="2571" width="17.42578125" style="6" customWidth="1"/>
    <col min="2572" max="2572" width="19.5703125" style="6" customWidth="1"/>
    <col min="2573" max="2573" width="14" style="6" customWidth="1"/>
    <col min="2574" max="2821" width="8.85546875" style="6"/>
    <col min="2822" max="2822" width="7.42578125" style="6" customWidth="1"/>
    <col min="2823" max="2823" width="51.85546875" style="6" customWidth="1"/>
    <col min="2824" max="2825" width="8" style="6" customWidth="1"/>
    <col min="2826" max="2826" width="13.42578125" style="6" customWidth="1"/>
    <col min="2827" max="2827" width="17.42578125" style="6" customWidth="1"/>
    <col min="2828" max="2828" width="19.5703125" style="6" customWidth="1"/>
    <col min="2829" max="2829" width="14" style="6" customWidth="1"/>
    <col min="2830" max="3077" width="8.85546875" style="6"/>
    <col min="3078" max="3078" width="7.42578125" style="6" customWidth="1"/>
    <col min="3079" max="3079" width="51.85546875" style="6" customWidth="1"/>
    <col min="3080" max="3081" width="8" style="6" customWidth="1"/>
    <col min="3082" max="3082" width="13.42578125" style="6" customWidth="1"/>
    <col min="3083" max="3083" width="17.42578125" style="6" customWidth="1"/>
    <col min="3084" max="3084" width="19.5703125" style="6" customWidth="1"/>
    <col min="3085" max="3085" width="14" style="6" customWidth="1"/>
    <col min="3086" max="3333" width="8.85546875" style="6"/>
    <col min="3334" max="3334" width="7.42578125" style="6" customWidth="1"/>
    <col min="3335" max="3335" width="51.85546875" style="6" customWidth="1"/>
    <col min="3336" max="3337" width="8" style="6" customWidth="1"/>
    <col min="3338" max="3338" width="13.42578125" style="6" customWidth="1"/>
    <col min="3339" max="3339" width="17.42578125" style="6" customWidth="1"/>
    <col min="3340" max="3340" width="19.5703125" style="6" customWidth="1"/>
    <col min="3341" max="3341" width="14" style="6" customWidth="1"/>
    <col min="3342" max="3589" width="8.85546875" style="6"/>
    <col min="3590" max="3590" width="7.42578125" style="6" customWidth="1"/>
    <col min="3591" max="3591" width="51.85546875" style="6" customWidth="1"/>
    <col min="3592" max="3593" width="8" style="6" customWidth="1"/>
    <col min="3594" max="3594" width="13.42578125" style="6" customWidth="1"/>
    <col min="3595" max="3595" width="17.42578125" style="6" customWidth="1"/>
    <col min="3596" max="3596" width="19.5703125" style="6" customWidth="1"/>
    <col min="3597" max="3597" width="14" style="6" customWidth="1"/>
    <col min="3598" max="3845" width="8.85546875" style="6"/>
    <col min="3846" max="3846" width="7.42578125" style="6" customWidth="1"/>
    <col min="3847" max="3847" width="51.85546875" style="6" customWidth="1"/>
    <col min="3848" max="3849" width="8" style="6" customWidth="1"/>
    <col min="3850" max="3850" width="13.42578125" style="6" customWidth="1"/>
    <col min="3851" max="3851" width="17.42578125" style="6" customWidth="1"/>
    <col min="3852" max="3852" width="19.5703125" style="6" customWidth="1"/>
    <col min="3853" max="3853" width="14" style="6" customWidth="1"/>
    <col min="3854" max="4101" width="8.85546875" style="6"/>
    <col min="4102" max="4102" width="7.42578125" style="6" customWidth="1"/>
    <col min="4103" max="4103" width="51.85546875" style="6" customWidth="1"/>
    <col min="4104" max="4105" width="8" style="6" customWidth="1"/>
    <col min="4106" max="4106" width="13.42578125" style="6" customWidth="1"/>
    <col min="4107" max="4107" width="17.42578125" style="6" customWidth="1"/>
    <col min="4108" max="4108" width="19.5703125" style="6" customWidth="1"/>
    <col min="4109" max="4109" width="14" style="6" customWidth="1"/>
    <col min="4110" max="4357" width="8.85546875" style="6"/>
    <col min="4358" max="4358" width="7.42578125" style="6" customWidth="1"/>
    <col min="4359" max="4359" width="51.85546875" style="6" customWidth="1"/>
    <col min="4360" max="4361" width="8" style="6" customWidth="1"/>
    <col min="4362" max="4362" width="13.42578125" style="6" customWidth="1"/>
    <col min="4363" max="4363" width="17.42578125" style="6" customWidth="1"/>
    <col min="4364" max="4364" width="19.5703125" style="6" customWidth="1"/>
    <col min="4365" max="4365" width="14" style="6" customWidth="1"/>
    <col min="4366" max="4613" width="8.85546875" style="6"/>
    <col min="4614" max="4614" width="7.42578125" style="6" customWidth="1"/>
    <col min="4615" max="4615" width="51.85546875" style="6" customWidth="1"/>
    <col min="4616" max="4617" width="8" style="6" customWidth="1"/>
    <col min="4618" max="4618" width="13.42578125" style="6" customWidth="1"/>
    <col min="4619" max="4619" width="17.42578125" style="6" customWidth="1"/>
    <col min="4620" max="4620" width="19.5703125" style="6" customWidth="1"/>
    <col min="4621" max="4621" width="14" style="6" customWidth="1"/>
    <col min="4622" max="4869" width="8.85546875" style="6"/>
    <col min="4870" max="4870" width="7.42578125" style="6" customWidth="1"/>
    <col min="4871" max="4871" width="51.85546875" style="6" customWidth="1"/>
    <col min="4872" max="4873" width="8" style="6" customWidth="1"/>
    <col min="4874" max="4874" width="13.42578125" style="6" customWidth="1"/>
    <col min="4875" max="4875" width="17.42578125" style="6" customWidth="1"/>
    <col min="4876" max="4876" width="19.5703125" style="6" customWidth="1"/>
    <col min="4877" max="4877" width="14" style="6" customWidth="1"/>
    <col min="4878" max="5125" width="8.85546875" style="6"/>
    <col min="5126" max="5126" width="7.42578125" style="6" customWidth="1"/>
    <col min="5127" max="5127" width="51.85546875" style="6" customWidth="1"/>
    <col min="5128" max="5129" width="8" style="6" customWidth="1"/>
    <col min="5130" max="5130" width="13.42578125" style="6" customWidth="1"/>
    <col min="5131" max="5131" width="17.42578125" style="6" customWidth="1"/>
    <col min="5132" max="5132" width="19.5703125" style="6" customWidth="1"/>
    <col min="5133" max="5133" width="14" style="6" customWidth="1"/>
    <col min="5134" max="5381" width="8.85546875" style="6"/>
    <col min="5382" max="5382" width="7.42578125" style="6" customWidth="1"/>
    <col min="5383" max="5383" width="51.85546875" style="6" customWidth="1"/>
    <col min="5384" max="5385" width="8" style="6" customWidth="1"/>
    <col min="5386" max="5386" width="13.42578125" style="6" customWidth="1"/>
    <col min="5387" max="5387" width="17.42578125" style="6" customWidth="1"/>
    <col min="5388" max="5388" width="19.5703125" style="6" customWidth="1"/>
    <col min="5389" max="5389" width="14" style="6" customWidth="1"/>
    <col min="5390" max="5637" width="8.85546875" style="6"/>
    <col min="5638" max="5638" width="7.42578125" style="6" customWidth="1"/>
    <col min="5639" max="5639" width="51.85546875" style="6" customWidth="1"/>
    <col min="5640" max="5641" width="8" style="6" customWidth="1"/>
    <col min="5642" max="5642" width="13.42578125" style="6" customWidth="1"/>
    <col min="5643" max="5643" width="17.42578125" style="6" customWidth="1"/>
    <col min="5644" max="5644" width="19.5703125" style="6" customWidth="1"/>
    <col min="5645" max="5645" width="14" style="6" customWidth="1"/>
    <col min="5646" max="5893" width="8.85546875" style="6"/>
    <col min="5894" max="5894" width="7.42578125" style="6" customWidth="1"/>
    <col min="5895" max="5895" width="51.85546875" style="6" customWidth="1"/>
    <col min="5896" max="5897" width="8" style="6" customWidth="1"/>
    <col min="5898" max="5898" width="13.42578125" style="6" customWidth="1"/>
    <col min="5899" max="5899" width="17.42578125" style="6" customWidth="1"/>
    <col min="5900" max="5900" width="19.5703125" style="6" customWidth="1"/>
    <col min="5901" max="5901" width="14" style="6" customWidth="1"/>
    <col min="5902" max="6149" width="8.85546875" style="6"/>
    <col min="6150" max="6150" width="7.42578125" style="6" customWidth="1"/>
    <col min="6151" max="6151" width="51.85546875" style="6" customWidth="1"/>
    <col min="6152" max="6153" width="8" style="6" customWidth="1"/>
    <col min="6154" max="6154" width="13.42578125" style="6" customWidth="1"/>
    <col min="6155" max="6155" width="17.42578125" style="6" customWidth="1"/>
    <col min="6156" max="6156" width="19.5703125" style="6" customWidth="1"/>
    <col min="6157" max="6157" width="14" style="6" customWidth="1"/>
    <col min="6158" max="6405" width="8.85546875" style="6"/>
    <col min="6406" max="6406" width="7.42578125" style="6" customWidth="1"/>
    <col min="6407" max="6407" width="51.85546875" style="6" customWidth="1"/>
    <col min="6408" max="6409" width="8" style="6" customWidth="1"/>
    <col min="6410" max="6410" width="13.42578125" style="6" customWidth="1"/>
    <col min="6411" max="6411" width="17.42578125" style="6" customWidth="1"/>
    <col min="6412" max="6412" width="19.5703125" style="6" customWidth="1"/>
    <col min="6413" max="6413" width="14" style="6" customWidth="1"/>
    <col min="6414" max="6661" width="8.85546875" style="6"/>
    <col min="6662" max="6662" width="7.42578125" style="6" customWidth="1"/>
    <col min="6663" max="6663" width="51.85546875" style="6" customWidth="1"/>
    <col min="6664" max="6665" width="8" style="6" customWidth="1"/>
    <col min="6666" max="6666" width="13.42578125" style="6" customWidth="1"/>
    <col min="6667" max="6667" width="17.42578125" style="6" customWidth="1"/>
    <col min="6668" max="6668" width="19.5703125" style="6" customWidth="1"/>
    <col min="6669" max="6669" width="14" style="6" customWidth="1"/>
    <col min="6670" max="6917" width="8.85546875" style="6"/>
    <col min="6918" max="6918" width="7.42578125" style="6" customWidth="1"/>
    <col min="6919" max="6919" width="51.85546875" style="6" customWidth="1"/>
    <col min="6920" max="6921" width="8" style="6" customWidth="1"/>
    <col min="6922" max="6922" width="13.42578125" style="6" customWidth="1"/>
    <col min="6923" max="6923" width="17.42578125" style="6" customWidth="1"/>
    <col min="6924" max="6924" width="19.5703125" style="6" customWidth="1"/>
    <col min="6925" max="6925" width="14" style="6" customWidth="1"/>
    <col min="6926" max="7173" width="8.85546875" style="6"/>
    <col min="7174" max="7174" width="7.42578125" style="6" customWidth="1"/>
    <col min="7175" max="7175" width="51.85546875" style="6" customWidth="1"/>
    <col min="7176" max="7177" width="8" style="6" customWidth="1"/>
    <col min="7178" max="7178" width="13.42578125" style="6" customWidth="1"/>
    <col min="7179" max="7179" width="17.42578125" style="6" customWidth="1"/>
    <col min="7180" max="7180" width="19.5703125" style="6" customWidth="1"/>
    <col min="7181" max="7181" width="14" style="6" customWidth="1"/>
    <col min="7182" max="7429" width="8.85546875" style="6"/>
    <col min="7430" max="7430" width="7.42578125" style="6" customWidth="1"/>
    <col min="7431" max="7431" width="51.85546875" style="6" customWidth="1"/>
    <col min="7432" max="7433" width="8" style="6" customWidth="1"/>
    <col min="7434" max="7434" width="13.42578125" style="6" customWidth="1"/>
    <col min="7435" max="7435" width="17.42578125" style="6" customWidth="1"/>
    <col min="7436" max="7436" width="19.5703125" style="6" customWidth="1"/>
    <col min="7437" max="7437" width="14" style="6" customWidth="1"/>
    <col min="7438" max="7685" width="8.85546875" style="6"/>
    <col min="7686" max="7686" width="7.42578125" style="6" customWidth="1"/>
    <col min="7687" max="7687" width="51.85546875" style="6" customWidth="1"/>
    <col min="7688" max="7689" width="8" style="6" customWidth="1"/>
    <col min="7690" max="7690" width="13.42578125" style="6" customWidth="1"/>
    <col min="7691" max="7691" width="17.42578125" style="6" customWidth="1"/>
    <col min="7692" max="7692" width="19.5703125" style="6" customWidth="1"/>
    <col min="7693" max="7693" width="14" style="6" customWidth="1"/>
    <col min="7694" max="7941" width="8.85546875" style="6"/>
    <col min="7942" max="7942" width="7.42578125" style="6" customWidth="1"/>
    <col min="7943" max="7943" width="51.85546875" style="6" customWidth="1"/>
    <col min="7944" max="7945" width="8" style="6" customWidth="1"/>
    <col min="7946" max="7946" width="13.42578125" style="6" customWidth="1"/>
    <col min="7947" max="7947" width="17.42578125" style="6" customWidth="1"/>
    <col min="7948" max="7948" width="19.5703125" style="6" customWidth="1"/>
    <col min="7949" max="7949" width="14" style="6" customWidth="1"/>
    <col min="7950" max="8197" width="8.85546875" style="6"/>
    <col min="8198" max="8198" width="7.42578125" style="6" customWidth="1"/>
    <col min="8199" max="8199" width="51.85546875" style="6" customWidth="1"/>
    <col min="8200" max="8201" width="8" style="6" customWidth="1"/>
    <col min="8202" max="8202" width="13.42578125" style="6" customWidth="1"/>
    <col min="8203" max="8203" width="17.42578125" style="6" customWidth="1"/>
    <col min="8204" max="8204" width="19.5703125" style="6" customWidth="1"/>
    <col min="8205" max="8205" width="14" style="6" customWidth="1"/>
    <col min="8206" max="8453" width="8.85546875" style="6"/>
    <col min="8454" max="8454" width="7.42578125" style="6" customWidth="1"/>
    <col min="8455" max="8455" width="51.85546875" style="6" customWidth="1"/>
    <col min="8456" max="8457" width="8" style="6" customWidth="1"/>
    <col min="8458" max="8458" width="13.42578125" style="6" customWidth="1"/>
    <col min="8459" max="8459" width="17.42578125" style="6" customWidth="1"/>
    <col min="8460" max="8460" width="19.5703125" style="6" customWidth="1"/>
    <col min="8461" max="8461" width="14" style="6" customWidth="1"/>
    <col min="8462" max="8709" width="8.85546875" style="6"/>
    <col min="8710" max="8710" width="7.42578125" style="6" customWidth="1"/>
    <col min="8711" max="8711" width="51.85546875" style="6" customWidth="1"/>
    <col min="8712" max="8713" width="8" style="6" customWidth="1"/>
    <col min="8714" max="8714" width="13.42578125" style="6" customWidth="1"/>
    <col min="8715" max="8715" width="17.42578125" style="6" customWidth="1"/>
    <col min="8716" max="8716" width="19.5703125" style="6" customWidth="1"/>
    <col min="8717" max="8717" width="14" style="6" customWidth="1"/>
    <col min="8718" max="8965" width="8.85546875" style="6"/>
    <col min="8966" max="8966" width="7.42578125" style="6" customWidth="1"/>
    <col min="8967" max="8967" width="51.85546875" style="6" customWidth="1"/>
    <col min="8968" max="8969" width="8" style="6" customWidth="1"/>
    <col min="8970" max="8970" width="13.42578125" style="6" customWidth="1"/>
    <col min="8971" max="8971" width="17.42578125" style="6" customWidth="1"/>
    <col min="8972" max="8972" width="19.5703125" style="6" customWidth="1"/>
    <col min="8973" max="8973" width="14" style="6" customWidth="1"/>
    <col min="8974" max="9221" width="8.85546875" style="6"/>
    <col min="9222" max="9222" width="7.42578125" style="6" customWidth="1"/>
    <col min="9223" max="9223" width="51.85546875" style="6" customWidth="1"/>
    <col min="9224" max="9225" width="8" style="6" customWidth="1"/>
    <col min="9226" max="9226" width="13.42578125" style="6" customWidth="1"/>
    <col min="9227" max="9227" width="17.42578125" style="6" customWidth="1"/>
    <col min="9228" max="9228" width="19.5703125" style="6" customWidth="1"/>
    <col min="9229" max="9229" width="14" style="6" customWidth="1"/>
    <col min="9230" max="9477" width="8.85546875" style="6"/>
    <col min="9478" max="9478" width="7.42578125" style="6" customWidth="1"/>
    <col min="9479" max="9479" width="51.85546875" style="6" customWidth="1"/>
    <col min="9480" max="9481" width="8" style="6" customWidth="1"/>
    <col min="9482" max="9482" width="13.42578125" style="6" customWidth="1"/>
    <col min="9483" max="9483" width="17.42578125" style="6" customWidth="1"/>
    <col min="9484" max="9484" width="19.5703125" style="6" customWidth="1"/>
    <col min="9485" max="9485" width="14" style="6" customWidth="1"/>
    <col min="9486" max="9733" width="8.85546875" style="6"/>
    <col min="9734" max="9734" width="7.42578125" style="6" customWidth="1"/>
    <col min="9735" max="9735" width="51.85546875" style="6" customWidth="1"/>
    <col min="9736" max="9737" width="8" style="6" customWidth="1"/>
    <col min="9738" max="9738" width="13.42578125" style="6" customWidth="1"/>
    <col min="9739" max="9739" width="17.42578125" style="6" customWidth="1"/>
    <col min="9740" max="9740" width="19.5703125" style="6" customWidth="1"/>
    <col min="9741" max="9741" width="14" style="6" customWidth="1"/>
    <col min="9742" max="9989" width="8.85546875" style="6"/>
    <col min="9990" max="9990" width="7.42578125" style="6" customWidth="1"/>
    <col min="9991" max="9991" width="51.85546875" style="6" customWidth="1"/>
    <col min="9992" max="9993" width="8" style="6" customWidth="1"/>
    <col min="9994" max="9994" width="13.42578125" style="6" customWidth="1"/>
    <col min="9995" max="9995" width="17.42578125" style="6" customWidth="1"/>
    <col min="9996" max="9996" width="19.5703125" style="6" customWidth="1"/>
    <col min="9997" max="9997" width="14" style="6" customWidth="1"/>
    <col min="9998" max="10245" width="8.85546875" style="6"/>
    <col min="10246" max="10246" width="7.42578125" style="6" customWidth="1"/>
    <col min="10247" max="10247" width="51.85546875" style="6" customWidth="1"/>
    <col min="10248" max="10249" width="8" style="6" customWidth="1"/>
    <col min="10250" max="10250" width="13.42578125" style="6" customWidth="1"/>
    <col min="10251" max="10251" width="17.42578125" style="6" customWidth="1"/>
    <col min="10252" max="10252" width="19.5703125" style="6" customWidth="1"/>
    <col min="10253" max="10253" width="14" style="6" customWidth="1"/>
    <col min="10254" max="10501" width="8.85546875" style="6"/>
    <col min="10502" max="10502" width="7.42578125" style="6" customWidth="1"/>
    <col min="10503" max="10503" width="51.85546875" style="6" customWidth="1"/>
    <col min="10504" max="10505" width="8" style="6" customWidth="1"/>
    <col min="10506" max="10506" width="13.42578125" style="6" customWidth="1"/>
    <col min="10507" max="10507" width="17.42578125" style="6" customWidth="1"/>
    <col min="10508" max="10508" width="19.5703125" style="6" customWidth="1"/>
    <col min="10509" max="10509" width="14" style="6" customWidth="1"/>
    <col min="10510" max="10757" width="8.85546875" style="6"/>
    <col min="10758" max="10758" width="7.42578125" style="6" customWidth="1"/>
    <col min="10759" max="10759" width="51.85546875" style="6" customWidth="1"/>
    <col min="10760" max="10761" width="8" style="6" customWidth="1"/>
    <col min="10762" max="10762" width="13.42578125" style="6" customWidth="1"/>
    <col min="10763" max="10763" width="17.42578125" style="6" customWidth="1"/>
    <col min="10764" max="10764" width="19.5703125" style="6" customWidth="1"/>
    <col min="10765" max="10765" width="14" style="6" customWidth="1"/>
    <col min="10766" max="11013" width="8.85546875" style="6"/>
    <col min="11014" max="11014" width="7.42578125" style="6" customWidth="1"/>
    <col min="11015" max="11015" width="51.85546875" style="6" customWidth="1"/>
    <col min="11016" max="11017" width="8" style="6" customWidth="1"/>
    <col min="11018" max="11018" width="13.42578125" style="6" customWidth="1"/>
    <col min="11019" max="11019" width="17.42578125" style="6" customWidth="1"/>
    <col min="11020" max="11020" width="19.5703125" style="6" customWidth="1"/>
    <col min="11021" max="11021" width="14" style="6" customWidth="1"/>
    <col min="11022" max="11269" width="8.85546875" style="6"/>
    <col min="11270" max="11270" width="7.42578125" style="6" customWidth="1"/>
    <col min="11271" max="11271" width="51.85546875" style="6" customWidth="1"/>
    <col min="11272" max="11273" width="8" style="6" customWidth="1"/>
    <col min="11274" max="11274" width="13.42578125" style="6" customWidth="1"/>
    <col min="11275" max="11275" width="17.42578125" style="6" customWidth="1"/>
    <col min="11276" max="11276" width="19.5703125" style="6" customWidth="1"/>
    <col min="11277" max="11277" width="14" style="6" customWidth="1"/>
    <col min="11278" max="11525" width="8.85546875" style="6"/>
    <col min="11526" max="11526" width="7.42578125" style="6" customWidth="1"/>
    <col min="11527" max="11527" width="51.85546875" style="6" customWidth="1"/>
    <col min="11528" max="11529" width="8" style="6" customWidth="1"/>
    <col min="11530" max="11530" width="13.42578125" style="6" customWidth="1"/>
    <col min="11531" max="11531" width="17.42578125" style="6" customWidth="1"/>
    <col min="11532" max="11532" width="19.5703125" style="6" customWidth="1"/>
    <col min="11533" max="11533" width="14" style="6" customWidth="1"/>
    <col min="11534" max="11781" width="8.85546875" style="6"/>
    <col min="11782" max="11782" width="7.42578125" style="6" customWidth="1"/>
    <col min="11783" max="11783" width="51.85546875" style="6" customWidth="1"/>
    <col min="11784" max="11785" width="8" style="6" customWidth="1"/>
    <col min="11786" max="11786" width="13.42578125" style="6" customWidth="1"/>
    <col min="11787" max="11787" width="17.42578125" style="6" customWidth="1"/>
    <col min="11788" max="11788" width="19.5703125" style="6" customWidth="1"/>
    <col min="11789" max="11789" width="14" style="6" customWidth="1"/>
    <col min="11790" max="12037" width="8.85546875" style="6"/>
    <col min="12038" max="12038" width="7.42578125" style="6" customWidth="1"/>
    <col min="12039" max="12039" width="51.85546875" style="6" customWidth="1"/>
    <col min="12040" max="12041" width="8" style="6" customWidth="1"/>
    <col min="12042" max="12042" width="13.42578125" style="6" customWidth="1"/>
    <col min="12043" max="12043" width="17.42578125" style="6" customWidth="1"/>
    <col min="12044" max="12044" width="19.5703125" style="6" customWidth="1"/>
    <col min="12045" max="12045" width="14" style="6" customWidth="1"/>
    <col min="12046" max="12293" width="8.85546875" style="6"/>
    <col min="12294" max="12294" width="7.42578125" style="6" customWidth="1"/>
    <col min="12295" max="12295" width="51.85546875" style="6" customWidth="1"/>
    <col min="12296" max="12297" width="8" style="6" customWidth="1"/>
    <col min="12298" max="12298" width="13.42578125" style="6" customWidth="1"/>
    <col min="12299" max="12299" width="17.42578125" style="6" customWidth="1"/>
    <col min="12300" max="12300" width="19.5703125" style="6" customWidth="1"/>
    <col min="12301" max="12301" width="14" style="6" customWidth="1"/>
    <col min="12302" max="12549" width="8.85546875" style="6"/>
    <col min="12550" max="12550" width="7.42578125" style="6" customWidth="1"/>
    <col min="12551" max="12551" width="51.85546875" style="6" customWidth="1"/>
    <col min="12552" max="12553" width="8" style="6" customWidth="1"/>
    <col min="12554" max="12554" width="13.42578125" style="6" customWidth="1"/>
    <col min="12555" max="12555" width="17.42578125" style="6" customWidth="1"/>
    <col min="12556" max="12556" width="19.5703125" style="6" customWidth="1"/>
    <col min="12557" max="12557" width="14" style="6" customWidth="1"/>
    <col min="12558" max="12805" width="8.85546875" style="6"/>
    <col min="12806" max="12806" width="7.42578125" style="6" customWidth="1"/>
    <col min="12807" max="12807" width="51.85546875" style="6" customWidth="1"/>
    <col min="12808" max="12809" width="8" style="6" customWidth="1"/>
    <col min="12810" max="12810" width="13.42578125" style="6" customWidth="1"/>
    <col min="12811" max="12811" width="17.42578125" style="6" customWidth="1"/>
    <col min="12812" max="12812" width="19.5703125" style="6" customWidth="1"/>
    <col min="12813" max="12813" width="14" style="6" customWidth="1"/>
    <col min="12814" max="13061" width="8.85546875" style="6"/>
    <col min="13062" max="13062" width="7.42578125" style="6" customWidth="1"/>
    <col min="13063" max="13063" width="51.85546875" style="6" customWidth="1"/>
    <col min="13064" max="13065" width="8" style="6" customWidth="1"/>
    <col min="13066" max="13066" width="13.42578125" style="6" customWidth="1"/>
    <col min="13067" max="13067" width="17.42578125" style="6" customWidth="1"/>
    <col min="13068" max="13068" width="19.5703125" style="6" customWidth="1"/>
    <col min="13069" max="13069" width="14" style="6" customWidth="1"/>
    <col min="13070" max="13317" width="8.85546875" style="6"/>
    <col min="13318" max="13318" width="7.42578125" style="6" customWidth="1"/>
    <col min="13319" max="13319" width="51.85546875" style="6" customWidth="1"/>
    <col min="13320" max="13321" width="8" style="6" customWidth="1"/>
    <col min="13322" max="13322" width="13.42578125" style="6" customWidth="1"/>
    <col min="13323" max="13323" width="17.42578125" style="6" customWidth="1"/>
    <col min="13324" max="13324" width="19.5703125" style="6" customWidth="1"/>
    <col min="13325" max="13325" width="14" style="6" customWidth="1"/>
    <col min="13326" max="13573" width="8.85546875" style="6"/>
    <col min="13574" max="13574" width="7.42578125" style="6" customWidth="1"/>
    <col min="13575" max="13575" width="51.85546875" style="6" customWidth="1"/>
    <col min="13576" max="13577" width="8" style="6" customWidth="1"/>
    <col min="13578" max="13578" width="13.42578125" style="6" customWidth="1"/>
    <col min="13579" max="13579" width="17.42578125" style="6" customWidth="1"/>
    <col min="13580" max="13580" width="19.5703125" style="6" customWidth="1"/>
    <col min="13581" max="13581" width="14" style="6" customWidth="1"/>
    <col min="13582" max="13829" width="8.85546875" style="6"/>
    <col min="13830" max="13830" width="7.42578125" style="6" customWidth="1"/>
    <col min="13831" max="13831" width="51.85546875" style="6" customWidth="1"/>
    <col min="13832" max="13833" width="8" style="6" customWidth="1"/>
    <col min="13834" max="13834" width="13.42578125" style="6" customWidth="1"/>
    <col min="13835" max="13835" width="17.42578125" style="6" customWidth="1"/>
    <col min="13836" max="13836" width="19.5703125" style="6" customWidth="1"/>
    <col min="13837" max="13837" width="14" style="6" customWidth="1"/>
    <col min="13838" max="14085" width="8.85546875" style="6"/>
    <col min="14086" max="14086" width="7.42578125" style="6" customWidth="1"/>
    <col min="14087" max="14087" width="51.85546875" style="6" customWidth="1"/>
    <col min="14088" max="14089" width="8" style="6" customWidth="1"/>
    <col min="14090" max="14090" width="13.42578125" style="6" customWidth="1"/>
    <col min="14091" max="14091" width="17.42578125" style="6" customWidth="1"/>
    <col min="14092" max="14092" width="19.5703125" style="6" customWidth="1"/>
    <col min="14093" max="14093" width="14" style="6" customWidth="1"/>
    <col min="14094" max="14341" width="8.85546875" style="6"/>
    <col min="14342" max="14342" width="7.42578125" style="6" customWidth="1"/>
    <col min="14343" max="14343" width="51.85546875" style="6" customWidth="1"/>
    <col min="14344" max="14345" width="8" style="6" customWidth="1"/>
    <col min="14346" max="14346" width="13.42578125" style="6" customWidth="1"/>
    <col min="14347" max="14347" width="17.42578125" style="6" customWidth="1"/>
    <col min="14348" max="14348" width="19.5703125" style="6" customWidth="1"/>
    <col min="14349" max="14349" width="14" style="6" customWidth="1"/>
    <col min="14350" max="14597" width="8.85546875" style="6"/>
    <col min="14598" max="14598" width="7.42578125" style="6" customWidth="1"/>
    <col min="14599" max="14599" width="51.85546875" style="6" customWidth="1"/>
    <col min="14600" max="14601" width="8" style="6" customWidth="1"/>
    <col min="14602" max="14602" width="13.42578125" style="6" customWidth="1"/>
    <col min="14603" max="14603" width="17.42578125" style="6" customWidth="1"/>
    <col min="14604" max="14604" width="19.5703125" style="6" customWidth="1"/>
    <col min="14605" max="14605" width="14" style="6" customWidth="1"/>
    <col min="14606" max="14853" width="8.85546875" style="6"/>
    <col min="14854" max="14854" width="7.42578125" style="6" customWidth="1"/>
    <col min="14855" max="14855" width="51.85546875" style="6" customWidth="1"/>
    <col min="14856" max="14857" width="8" style="6" customWidth="1"/>
    <col min="14858" max="14858" width="13.42578125" style="6" customWidth="1"/>
    <col min="14859" max="14859" width="17.42578125" style="6" customWidth="1"/>
    <col min="14860" max="14860" width="19.5703125" style="6" customWidth="1"/>
    <col min="14861" max="14861" width="14" style="6" customWidth="1"/>
    <col min="14862" max="15109" width="8.85546875" style="6"/>
    <col min="15110" max="15110" width="7.42578125" style="6" customWidth="1"/>
    <col min="15111" max="15111" width="51.85546875" style="6" customWidth="1"/>
    <col min="15112" max="15113" width="8" style="6" customWidth="1"/>
    <col min="15114" max="15114" width="13.42578125" style="6" customWidth="1"/>
    <col min="15115" max="15115" width="17.42578125" style="6" customWidth="1"/>
    <col min="15116" max="15116" width="19.5703125" style="6" customWidth="1"/>
    <col min="15117" max="15117" width="14" style="6" customWidth="1"/>
    <col min="15118" max="15365" width="8.85546875" style="6"/>
    <col min="15366" max="15366" width="7.42578125" style="6" customWidth="1"/>
    <col min="15367" max="15367" width="51.85546875" style="6" customWidth="1"/>
    <col min="15368" max="15369" width="8" style="6" customWidth="1"/>
    <col min="15370" max="15370" width="13.42578125" style="6" customWidth="1"/>
    <col min="15371" max="15371" width="17.42578125" style="6" customWidth="1"/>
    <col min="15372" max="15372" width="19.5703125" style="6" customWidth="1"/>
    <col min="15373" max="15373" width="14" style="6" customWidth="1"/>
    <col min="15374" max="15621" width="8.85546875" style="6"/>
    <col min="15622" max="15622" width="7.42578125" style="6" customWidth="1"/>
    <col min="15623" max="15623" width="51.85546875" style="6" customWidth="1"/>
    <col min="15624" max="15625" width="8" style="6" customWidth="1"/>
    <col min="15626" max="15626" width="13.42578125" style="6" customWidth="1"/>
    <col min="15627" max="15627" width="17.42578125" style="6" customWidth="1"/>
    <col min="15628" max="15628" width="19.5703125" style="6" customWidth="1"/>
    <col min="15629" max="15629" width="14" style="6" customWidth="1"/>
    <col min="15630" max="15877" width="8.85546875" style="6"/>
    <col min="15878" max="15878" width="7.42578125" style="6" customWidth="1"/>
    <col min="15879" max="15879" width="51.85546875" style="6" customWidth="1"/>
    <col min="15880" max="15881" width="8" style="6" customWidth="1"/>
    <col min="15882" max="15882" width="13.42578125" style="6" customWidth="1"/>
    <col min="15883" max="15883" width="17.42578125" style="6" customWidth="1"/>
    <col min="15884" max="15884" width="19.5703125" style="6" customWidth="1"/>
    <col min="15885" max="15885" width="14" style="6" customWidth="1"/>
    <col min="15886" max="16133" width="8.85546875" style="6"/>
    <col min="16134" max="16134" width="7.42578125" style="6" customWidth="1"/>
    <col min="16135" max="16135" width="51.85546875" style="6" customWidth="1"/>
    <col min="16136" max="16137" width="8" style="6" customWidth="1"/>
    <col min="16138" max="16138" width="13.42578125" style="6" customWidth="1"/>
    <col min="16139" max="16139" width="17.42578125" style="6" customWidth="1"/>
    <col min="16140" max="16140" width="19.5703125" style="6" customWidth="1"/>
    <col min="16141" max="16141" width="14" style="6" customWidth="1"/>
    <col min="16142" max="16384" width="8.85546875" style="6"/>
  </cols>
  <sheetData>
    <row r="1" spans="1:18" ht="6" customHeight="1" x14ac:dyDescent="0.25">
      <c r="A1" s="1"/>
      <c r="B1" s="2"/>
      <c r="C1" s="5"/>
      <c r="D1" s="92" t="s">
        <v>12</v>
      </c>
      <c r="E1" s="92"/>
      <c r="F1" s="92"/>
      <c r="G1" s="93"/>
      <c r="H1" s="94"/>
      <c r="I1" s="95"/>
      <c r="J1" s="93"/>
      <c r="K1" s="94"/>
      <c r="L1" s="95"/>
      <c r="M1" s="93"/>
      <c r="N1" s="94"/>
      <c r="O1" s="95"/>
    </row>
    <row r="2" spans="1:18" ht="15.75" x14ac:dyDescent="0.25">
      <c r="A2" s="476" t="s">
        <v>14</v>
      </c>
      <c r="B2" s="476"/>
      <c r="C2" s="476"/>
      <c r="D2" s="476"/>
      <c r="E2" s="476"/>
      <c r="F2" s="476"/>
      <c r="G2" s="476"/>
      <c r="H2" s="476"/>
      <c r="I2" s="476"/>
      <c r="J2" s="476"/>
      <c r="K2" s="476"/>
      <c r="L2" s="476"/>
      <c r="M2" s="476"/>
      <c r="N2" s="476"/>
      <c r="O2" s="476"/>
    </row>
    <row r="3" spans="1:18" ht="15.75" x14ac:dyDescent="0.25">
      <c r="A3" s="476" t="s">
        <v>15</v>
      </c>
      <c r="B3" s="476"/>
      <c r="C3" s="476"/>
      <c r="D3" s="476"/>
      <c r="E3" s="476"/>
      <c r="F3" s="476"/>
      <c r="G3" s="476"/>
      <c r="H3" s="476"/>
      <c r="I3" s="476"/>
      <c r="J3" s="476"/>
      <c r="K3" s="476"/>
      <c r="L3" s="476"/>
      <c r="M3" s="476"/>
      <c r="N3" s="476"/>
      <c r="O3" s="476"/>
    </row>
    <row r="4" spans="1:18" ht="15.75" customHeight="1" x14ac:dyDescent="0.25">
      <c r="A4" s="477" t="s">
        <v>136</v>
      </c>
      <c r="B4" s="477"/>
      <c r="C4" s="477"/>
      <c r="D4" s="477"/>
      <c r="E4" s="477"/>
      <c r="F4" s="477"/>
      <c r="G4" s="477"/>
      <c r="H4" s="477"/>
      <c r="I4" s="477"/>
      <c r="J4" s="477"/>
      <c r="K4" s="477"/>
      <c r="L4" s="477"/>
      <c r="M4" s="477"/>
      <c r="N4" s="477"/>
      <c r="O4" s="477"/>
    </row>
    <row r="5" spans="1:18" ht="6" customHeight="1" thickBot="1" x14ac:dyDescent="0.3">
      <c r="A5" s="62"/>
      <c r="B5" s="62"/>
      <c r="C5" s="62"/>
      <c r="D5" s="98"/>
      <c r="E5" s="92"/>
      <c r="F5" s="92"/>
      <c r="G5" s="93"/>
      <c r="H5" s="94"/>
      <c r="I5" s="99"/>
      <c r="J5" s="93"/>
      <c r="K5" s="94"/>
      <c r="L5" s="99"/>
      <c r="M5" s="93"/>
      <c r="N5" s="94"/>
      <c r="O5" s="99"/>
    </row>
    <row r="6" spans="1:18" s="33" customFormat="1" ht="18" customHeight="1" x14ac:dyDescent="0.25">
      <c r="A6" s="491" t="s">
        <v>5</v>
      </c>
      <c r="B6" s="493" t="s">
        <v>0</v>
      </c>
      <c r="C6" s="495" t="s">
        <v>178</v>
      </c>
      <c r="D6" s="496"/>
      <c r="E6" s="496"/>
      <c r="F6" s="497"/>
      <c r="G6" s="485" t="s">
        <v>255</v>
      </c>
      <c r="H6" s="486"/>
      <c r="I6" s="498"/>
      <c r="J6" s="485" t="s">
        <v>275</v>
      </c>
      <c r="K6" s="486"/>
      <c r="L6" s="498"/>
      <c r="M6" s="485" t="s">
        <v>276</v>
      </c>
      <c r="N6" s="486"/>
      <c r="O6" s="498"/>
      <c r="P6" s="485" t="s">
        <v>256</v>
      </c>
      <c r="Q6" s="486"/>
      <c r="R6" s="487"/>
    </row>
    <row r="7" spans="1:18" s="33" customFormat="1" ht="18" customHeight="1" x14ac:dyDescent="0.25">
      <c r="A7" s="492"/>
      <c r="B7" s="494"/>
      <c r="C7" s="233" t="s">
        <v>1</v>
      </c>
      <c r="D7" s="34" t="s">
        <v>10</v>
      </c>
      <c r="E7" s="35" t="s">
        <v>16</v>
      </c>
      <c r="F7" s="35" t="s">
        <v>288</v>
      </c>
      <c r="G7" s="36" t="s">
        <v>179</v>
      </c>
      <c r="H7" s="84"/>
      <c r="I7" s="85" t="s">
        <v>281</v>
      </c>
      <c r="J7" s="36" t="s">
        <v>179</v>
      </c>
      <c r="K7" s="84"/>
      <c r="L7" s="85" t="s">
        <v>281</v>
      </c>
      <c r="M7" s="36" t="s">
        <v>179</v>
      </c>
      <c r="N7" s="84"/>
      <c r="O7" s="85" t="s">
        <v>281</v>
      </c>
      <c r="P7" s="146" t="s">
        <v>181</v>
      </c>
      <c r="Q7" s="144" t="s">
        <v>258</v>
      </c>
      <c r="R7" s="365" t="s">
        <v>277</v>
      </c>
    </row>
    <row r="8" spans="1:18" x14ac:dyDescent="0.25">
      <c r="A8" s="252"/>
      <c r="B8" s="21" t="s">
        <v>31</v>
      </c>
      <c r="C8" s="22"/>
      <c r="D8" s="100"/>
      <c r="E8" s="7"/>
      <c r="F8" s="101"/>
      <c r="G8" s="102"/>
      <c r="H8" s="103"/>
      <c r="I8" s="104"/>
      <c r="J8" s="102"/>
      <c r="K8" s="103"/>
      <c r="L8" s="104"/>
      <c r="M8" s="102"/>
      <c r="N8" s="103"/>
      <c r="O8" s="104"/>
      <c r="P8" s="147"/>
      <c r="Q8" s="105"/>
      <c r="R8" s="366"/>
    </row>
    <row r="9" spans="1:18" x14ac:dyDescent="0.25">
      <c r="A9" s="254">
        <v>1</v>
      </c>
      <c r="B9" s="86" t="s">
        <v>124</v>
      </c>
      <c r="C9" s="24"/>
      <c r="D9" s="30"/>
      <c r="E9" s="12"/>
      <c r="F9" s="77"/>
      <c r="G9" s="106"/>
      <c r="H9" s="107"/>
      <c r="I9" s="108"/>
      <c r="J9" s="106"/>
      <c r="K9" s="107"/>
      <c r="L9" s="108"/>
      <c r="M9" s="106"/>
      <c r="N9" s="107"/>
      <c r="O9" s="108"/>
      <c r="P9" s="147"/>
      <c r="Q9" s="105"/>
      <c r="R9" s="366"/>
    </row>
    <row r="10" spans="1:18" ht="76.5" x14ac:dyDescent="0.25">
      <c r="A10" s="255">
        <v>1.1000000000000001</v>
      </c>
      <c r="B10" s="87" t="s">
        <v>137</v>
      </c>
      <c r="C10" s="24"/>
      <c r="D10" s="30"/>
      <c r="E10" s="12"/>
      <c r="F10" s="77"/>
      <c r="G10" s="106"/>
      <c r="H10" s="107"/>
      <c r="I10" s="108"/>
      <c r="J10" s="106"/>
      <c r="K10" s="107"/>
      <c r="L10" s="108"/>
      <c r="M10" s="106"/>
      <c r="N10" s="107"/>
      <c r="O10" s="108"/>
      <c r="P10" s="147"/>
      <c r="Q10" s="105"/>
      <c r="R10" s="366"/>
    </row>
    <row r="11" spans="1:18" x14ac:dyDescent="0.25">
      <c r="A11" s="265">
        <v>1.1000000000000001</v>
      </c>
      <c r="B11" s="220" t="s">
        <v>138</v>
      </c>
      <c r="C11" s="182" t="s">
        <v>32</v>
      </c>
      <c r="D11" s="221">
        <v>110</v>
      </c>
      <c r="E11" s="31">
        <v>2750</v>
      </c>
      <c r="F11" s="223">
        <f>D11*E11</f>
        <v>302500</v>
      </c>
      <c r="G11" s="224">
        <v>110.3</v>
      </c>
      <c r="H11" s="225">
        <v>0.7</v>
      </c>
      <c r="I11" s="226">
        <f>H11*G11*E11</f>
        <v>212327.49999999997</v>
      </c>
      <c r="J11" s="224">
        <v>110.3</v>
      </c>
      <c r="K11" s="225">
        <v>0.2</v>
      </c>
      <c r="L11" s="226">
        <f>K11*J11*E11</f>
        <v>60665.000000000007</v>
      </c>
      <c r="M11" s="224">
        <v>39.200000000000003</v>
      </c>
      <c r="N11" s="225">
        <v>0.9</v>
      </c>
      <c r="O11" s="226">
        <f>N11*M11*E11</f>
        <v>97020</v>
      </c>
      <c r="P11" s="227">
        <v>149.5</v>
      </c>
      <c r="Q11" s="228">
        <f>P11*E11</f>
        <v>411125</v>
      </c>
      <c r="R11" s="367">
        <f>Q11-(O11+L11+I11)</f>
        <v>41112.5</v>
      </c>
    </row>
    <row r="12" spans="1:18" x14ac:dyDescent="0.25">
      <c r="A12" s="265">
        <v>1.2</v>
      </c>
      <c r="B12" s="220" t="s">
        <v>139</v>
      </c>
      <c r="C12" s="182" t="s">
        <v>32</v>
      </c>
      <c r="D12" s="221">
        <v>20</v>
      </c>
      <c r="E12" s="31">
        <v>3500</v>
      </c>
      <c r="F12" s="223">
        <f t="shared" ref="F12:F16" si="0">D12*E12</f>
        <v>70000</v>
      </c>
      <c r="G12" s="224">
        <v>19.600000000000001</v>
      </c>
      <c r="H12" s="225">
        <v>0.7</v>
      </c>
      <c r="I12" s="226">
        <f t="shared" ref="I12:I16" si="1">H12*G12*E12</f>
        <v>48020</v>
      </c>
      <c r="J12" s="224">
        <v>19.600000000000001</v>
      </c>
      <c r="K12" s="225">
        <v>0.2</v>
      </c>
      <c r="L12" s="226">
        <f t="shared" ref="L12:L16" si="2">K12*J12*E12</f>
        <v>13720.000000000002</v>
      </c>
      <c r="M12" s="224">
        <v>0</v>
      </c>
      <c r="N12" s="225">
        <v>0.9</v>
      </c>
      <c r="O12" s="226">
        <f t="shared" ref="O12:O16" si="3">N12*M12*E12</f>
        <v>0</v>
      </c>
      <c r="P12" s="227">
        <v>19.600000000000001</v>
      </c>
      <c r="Q12" s="228">
        <f t="shared" ref="Q12:Q16" si="4">P12*E12</f>
        <v>68600</v>
      </c>
      <c r="R12" s="367">
        <f t="shared" ref="R12:R16" si="5">Q12-(O12+L12+I12)</f>
        <v>6860</v>
      </c>
    </row>
    <row r="13" spans="1:18" x14ac:dyDescent="0.25">
      <c r="A13" s="265">
        <f>A12+0.1</f>
        <v>1.3</v>
      </c>
      <c r="B13" s="220" t="s">
        <v>140</v>
      </c>
      <c r="C13" s="182" t="s">
        <v>32</v>
      </c>
      <c r="D13" s="221">
        <v>20</v>
      </c>
      <c r="E13" s="31">
        <v>3990</v>
      </c>
      <c r="F13" s="223">
        <f t="shared" si="0"/>
        <v>79800</v>
      </c>
      <c r="G13" s="224">
        <v>12.5</v>
      </c>
      <c r="H13" s="225">
        <v>0.7</v>
      </c>
      <c r="I13" s="226">
        <f t="shared" si="1"/>
        <v>34912.5</v>
      </c>
      <c r="J13" s="224">
        <v>12.5</v>
      </c>
      <c r="K13" s="225">
        <v>0.2</v>
      </c>
      <c r="L13" s="226">
        <f t="shared" si="2"/>
        <v>9975</v>
      </c>
      <c r="M13" s="224">
        <v>3.7</v>
      </c>
      <c r="N13" s="225">
        <v>0.9</v>
      </c>
      <c r="O13" s="226">
        <f t="shared" si="3"/>
        <v>13286.7</v>
      </c>
      <c r="P13" s="227">
        <v>16.2</v>
      </c>
      <c r="Q13" s="228">
        <f t="shared" si="4"/>
        <v>64638</v>
      </c>
      <c r="R13" s="367">
        <f t="shared" si="5"/>
        <v>6463.8000000000029</v>
      </c>
    </row>
    <row r="14" spans="1:18" s="89" customFormat="1" x14ac:dyDescent="0.25">
      <c r="A14" s="265">
        <f>A13+0.1</f>
        <v>1.4000000000000001</v>
      </c>
      <c r="B14" s="220" t="s">
        <v>141</v>
      </c>
      <c r="C14" s="182" t="s">
        <v>32</v>
      </c>
      <c r="D14" s="221">
        <v>30</v>
      </c>
      <c r="E14" s="31">
        <v>5390</v>
      </c>
      <c r="F14" s="223">
        <f t="shared" si="0"/>
        <v>161700</v>
      </c>
      <c r="G14" s="224">
        <v>19</v>
      </c>
      <c r="H14" s="225">
        <v>0.7</v>
      </c>
      <c r="I14" s="226">
        <f t="shared" si="1"/>
        <v>71687</v>
      </c>
      <c r="J14" s="224">
        <v>19</v>
      </c>
      <c r="K14" s="225">
        <v>0.2</v>
      </c>
      <c r="L14" s="226">
        <f t="shared" si="2"/>
        <v>20482</v>
      </c>
      <c r="M14" s="224">
        <v>0</v>
      </c>
      <c r="N14" s="225">
        <v>0.9</v>
      </c>
      <c r="O14" s="226">
        <f t="shared" si="3"/>
        <v>0</v>
      </c>
      <c r="P14" s="227">
        <v>19</v>
      </c>
      <c r="Q14" s="228">
        <f t="shared" si="4"/>
        <v>102410</v>
      </c>
      <c r="R14" s="367">
        <f t="shared" si="5"/>
        <v>10241</v>
      </c>
    </row>
    <row r="15" spans="1:18" x14ac:dyDescent="0.25">
      <c r="A15" s="265">
        <f>A14+0.1</f>
        <v>1.5000000000000002</v>
      </c>
      <c r="B15" s="220" t="s">
        <v>142</v>
      </c>
      <c r="C15" s="182" t="s">
        <v>32</v>
      </c>
      <c r="D15" s="221">
        <v>6</v>
      </c>
      <c r="E15" s="31">
        <v>8094</v>
      </c>
      <c r="F15" s="223">
        <f t="shared" si="0"/>
        <v>48564</v>
      </c>
      <c r="G15" s="224">
        <v>14.9</v>
      </c>
      <c r="H15" s="225">
        <v>0.7</v>
      </c>
      <c r="I15" s="226">
        <f t="shared" si="1"/>
        <v>84420.42</v>
      </c>
      <c r="J15" s="224">
        <v>14.9</v>
      </c>
      <c r="K15" s="225">
        <v>0.2</v>
      </c>
      <c r="L15" s="226">
        <f t="shared" si="2"/>
        <v>24120.120000000003</v>
      </c>
      <c r="M15" s="224">
        <v>0</v>
      </c>
      <c r="N15" s="225">
        <v>0.9</v>
      </c>
      <c r="O15" s="226">
        <f t="shared" si="3"/>
        <v>0</v>
      </c>
      <c r="P15" s="227">
        <v>14.9</v>
      </c>
      <c r="Q15" s="228">
        <f t="shared" si="4"/>
        <v>120600.6</v>
      </c>
      <c r="R15" s="367">
        <f t="shared" si="5"/>
        <v>12060.059999999998</v>
      </c>
    </row>
    <row r="16" spans="1:18" x14ac:dyDescent="0.25">
      <c r="A16" s="265">
        <f>A15+0.1</f>
        <v>1.6000000000000003</v>
      </c>
      <c r="B16" s="220" t="s">
        <v>143</v>
      </c>
      <c r="C16" s="182" t="s">
        <v>32</v>
      </c>
      <c r="D16" s="221">
        <v>15</v>
      </c>
      <c r="E16" s="31">
        <v>10400</v>
      </c>
      <c r="F16" s="223">
        <f t="shared" si="0"/>
        <v>156000</v>
      </c>
      <c r="G16" s="224">
        <v>18.3</v>
      </c>
      <c r="H16" s="225">
        <v>0.7</v>
      </c>
      <c r="I16" s="226">
        <f t="shared" si="1"/>
        <v>133224</v>
      </c>
      <c r="J16" s="224">
        <v>18.3</v>
      </c>
      <c r="K16" s="225">
        <v>0.2</v>
      </c>
      <c r="L16" s="226">
        <f t="shared" si="2"/>
        <v>38064</v>
      </c>
      <c r="M16" s="224">
        <v>0</v>
      </c>
      <c r="N16" s="225">
        <v>0.9</v>
      </c>
      <c r="O16" s="226">
        <f t="shared" si="3"/>
        <v>0</v>
      </c>
      <c r="P16" s="227">
        <v>18.3</v>
      </c>
      <c r="Q16" s="228">
        <f t="shared" si="4"/>
        <v>190320</v>
      </c>
      <c r="R16" s="367">
        <f t="shared" si="5"/>
        <v>19032</v>
      </c>
    </row>
    <row r="17" spans="1:18" ht="9.9499999999999993" customHeight="1" x14ac:dyDescent="0.25">
      <c r="A17" s="258"/>
      <c r="B17" s="87"/>
      <c r="C17" s="24"/>
      <c r="D17" s="30"/>
      <c r="E17" s="12"/>
      <c r="F17" s="110"/>
      <c r="G17" s="111"/>
      <c r="H17" s="112"/>
      <c r="I17" s="108"/>
      <c r="J17" s="111"/>
      <c r="K17" s="112"/>
      <c r="L17" s="108"/>
      <c r="M17" s="111"/>
      <c r="N17" s="112"/>
      <c r="O17" s="108"/>
      <c r="P17" s="147"/>
      <c r="Q17" s="105"/>
      <c r="R17" s="366"/>
    </row>
    <row r="18" spans="1:18" s="91" customFormat="1" x14ac:dyDescent="0.25">
      <c r="A18" s="368"/>
      <c r="B18" s="3"/>
      <c r="C18" s="90"/>
      <c r="D18" s="114"/>
      <c r="E18" s="115" t="s">
        <v>26</v>
      </c>
      <c r="F18" s="116">
        <f>SUM(F11:F17)</f>
        <v>818564</v>
      </c>
      <c r="G18" s="117"/>
      <c r="H18" s="118"/>
      <c r="I18" s="119">
        <f>SUM(I11:I17)</f>
        <v>584591.41999999993</v>
      </c>
      <c r="J18" s="117"/>
      <c r="K18" s="118"/>
      <c r="L18" s="119">
        <f>SUM(L11:L17)</f>
        <v>167026.12000000002</v>
      </c>
      <c r="M18" s="117"/>
      <c r="N18" s="118"/>
      <c r="O18" s="119">
        <f>SUM(O11:O17)</f>
        <v>110306.7</v>
      </c>
      <c r="P18" s="155"/>
      <c r="Q18" s="156">
        <f>SUM(Q11:Q17)</f>
        <v>957693.6</v>
      </c>
      <c r="R18" s="369">
        <f>SUM(R11:R17)</f>
        <v>95769.36</v>
      </c>
    </row>
    <row r="19" spans="1:18" ht="9.9499999999999993" customHeight="1" x14ac:dyDescent="0.25">
      <c r="A19" s="259"/>
      <c r="B19" s="3"/>
      <c r="C19" s="24"/>
      <c r="D19" s="30"/>
      <c r="E19" s="121"/>
      <c r="F19" s="77"/>
      <c r="G19" s="106"/>
      <c r="H19" s="107"/>
      <c r="I19" s="108"/>
      <c r="J19" s="106"/>
      <c r="K19" s="107"/>
      <c r="L19" s="108"/>
      <c r="M19" s="106"/>
      <c r="N19" s="107"/>
      <c r="O19" s="108"/>
      <c r="P19" s="147"/>
      <c r="Q19" s="105"/>
      <c r="R19" s="366"/>
    </row>
    <row r="20" spans="1:18" x14ac:dyDescent="0.25">
      <c r="A20" s="261">
        <v>2</v>
      </c>
      <c r="B20" s="25" t="s">
        <v>125</v>
      </c>
      <c r="C20" s="26"/>
      <c r="D20" s="30"/>
      <c r="E20" s="12"/>
      <c r="F20" s="77"/>
      <c r="G20" s="106"/>
      <c r="H20" s="107"/>
      <c r="I20" s="108"/>
      <c r="J20" s="106"/>
      <c r="K20" s="107"/>
      <c r="L20" s="108"/>
      <c r="M20" s="106"/>
      <c r="N20" s="107"/>
      <c r="O20" s="108"/>
      <c r="P20" s="147"/>
      <c r="Q20" s="105"/>
      <c r="R20" s="366"/>
    </row>
    <row r="21" spans="1:18" ht="9.9499999999999993" customHeight="1" x14ac:dyDescent="0.25">
      <c r="A21" s="259"/>
      <c r="B21" s="28"/>
      <c r="C21" s="24"/>
      <c r="D21" s="30"/>
      <c r="E21" s="12"/>
      <c r="F21" s="77"/>
      <c r="G21" s="106"/>
      <c r="H21" s="107"/>
      <c r="I21" s="108"/>
      <c r="J21" s="106"/>
      <c r="K21" s="107"/>
      <c r="L21" s="108"/>
      <c r="M21" s="106"/>
      <c r="N21" s="107"/>
      <c r="O21" s="108"/>
      <c r="P21" s="203"/>
      <c r="Q21" s="204"/>
      <c r="R21" s="370"/>
    </row>
    <row r="22" spans="1:18" ht="25.5" x14ac:dyDescent="0.25">
      <c r="A22" s="256">
        <f>A20+0.1</f>
        <v>2.1</v>
      </c>
      <c r="B22" s="206" t="s">
        <v>144</v>
      </c>
      <c r="C22" s="88" t="s">
        <v>4</v>
      </c>
      <c r="D22" s="207">
        <v>2</v>
      </c>
      <c r="E22" s="31">
        <v>2800</v>
      </c>
      <c r="F22" s="209">
        <f t="shared" ref="F22" si="6">D22*E22</f>
        <v>5600</v>
      </c>
      <c r="G22" s="210">
        <v>2</v>
      </c>
      <c r="H22" s="211">
        <v>0.7</v>
      </c>
      <c r="I22" s="212">
        <f t="shared" ref="I22" si="7">H22*G22*E22</f>
        <v>3919.9999999999995</v>
      </c>
      <c r="J22" s="210">
        <v>2</v>
      </c>
      <c r="K22" s="211">
        <v>0.2</v>
      </c>
      <c r="L22" s="212">
        <f t="shared" ref="L22" si="8">K22*J22*E22</f>
        <v>1120</v>
      </c>
      <c r="M22" s="210">
        <v>0</v>
      </c>
      <c r="N22" s="211">
        <v>0</v>
      </c>
      <c r="O22" s="212">
        <f t="shared" ref="O22" si="9">N22*M22*E22</f>
        <v>0</v>
      </c>
      <c r="P22" s="158">
        <v>9</v>
      </c>
      <c r="Q22" s="159">
        <f t="shared" ref="Q22:Q24" si="10">P22*E22</f>
        <v>25200</v>
      </c>
      <c r="R22" s="371">
        <f t="shared" ref="R22" si="11">Q22-(O22+L22+I22)</f>
        <v>20160</v>
      </c>
    </row>
    <row r="23" spans="1:18" ht="9.9499999999999993" customHeight="1" x14ac:dyDescent="0.25">
      <c r="A23" s="259"/>
      <c r="B23" s="28"/>
      <c r="C23" s="24"/>
      <c r="D23" s="30"/>
      <c r="E23" s="31"/>
      <c r="F23" s="152"/>
      <c r="G23" s="153"/>
      <c r="H23" s="154"/>
      <c r="I23" s="151"/>
      <c r="J23" s="153"/>
      <c r="K23" s="154"/>
      <c r="L23" s="151"/>
      <c r="M23" s="153"/>
      <c r="N23" s="154"/>
      <c r="O23" s="151"/>
      <c r="P23" s="203"/>
      <c r="Q23" s="205"/>
      <c r="R23" s="370"/>
    </row>
    <row r="24" spans="1:18" ht="25.5" x14ac:dyDescent="0.25">
      <c r="A24" s="256">
        <f>A22+0.1</f>
        <v>2.2000000000000002</v>
      </c>
      <c r="B24" s="206" t="s">
        <v>145</v>
      </c>
      <c r="C24" s="88" t="s">
        <v>4</v>
      </c>
      <c r="D24" s="207">
        <v>49</v>
      </c>
      <c r="E24" s="31">
        <v>2200</v>
      </c>
      <c r="F24" s="209">
        <f t="shared" ref="F24" si="12">D24*E24</f>
        <v>107800</v>
      </c>
      <c r="G24" s="210">
        <v>49</v>
      </c>
      <c r="H24" s="211">
        <v>0.3</v>
      </c>
      <c r="I24" s="212">
        <f t="shared" ref="I24" si="13">H24*G24*E24</f>
        <v>32340</v>
      </c>
      <c r="J24" s="210">
        <v>49</v>
      </c>
      <c r="K24" s="211">
        <v>0.6</v>
      </c>
      <c r="L24" s="212">
        <f t="shared" ref="L24" si="14">K24*J24*E24</f>
        <v>64680</v>
      </c>
      <c r="M24" s="210">
        <v>1</v>
      </c>
      <c r="N24" s="211">
        <v>0.9</v>
      </c>
      <c r="O24" s="212">
        <f t="shared" ref="O24" si="15">N24*M24*E24</f>
        <v>1980</v>
      </c>
      <c r="P24" s="158">
        <v>54</v>
      </c>
      <c r="Q24" s="159">
        <f t="shared" si="10"/>
        <v>118800</v>
      </c>
      <c r="R24" s="371">
        <f t="shared" ref="R24" si="16">Q24-(O24+L24+I24)</f>
        <v>19800</v>
      </c>
    </row>
    <row r="25" spans="1:18" ht="9.9499999999999993" customHeight="1" x14ac:dyDescent="0.25">
      <c r="A25" s="259"/>
      <c r="B25" s="28"/>
      <c r="C25" s="24"/>
      <c r="D25" s="30"/>
      <c r="E25" s="12"/>
      <c r="F25" s="77"/>
      <c r="G25" s="106"/>
      <c r="H25" s="107"/>
      <c r="I25" s="108"/>
      <c r="J25" s="106"/>
      <c r="K25" s="107"/>
      <c r="L25" s="108"/>
      <c r="M25" s="106"/>
      <c r="N25" s="107"/>
      <c r="O25" s="108"/>
      <c r="P25" s="147"/>
      <c r="Q25" s="105"/>
      <c r="R25" s="366"/>
    </row>
    <row r="26" spans="1:18" s="91" customFormat="1" x14ac:dyDescent="0.25">
      <c r="A26" s="368"/>
      <c r="B26" s="3"/>
      <c r="C26" s="90"/>
      <c r="D26" s="114"/>
      <c r="E26" s="115" t="s">
        <v>21</v>
      </c>
      <c r="F26" s="116">
        <f>SUM(F22:F25)</f>
        <v>113400</v>
      </c>
      <c r="G26" s="117"/>
      <c r="H26" s="118"/>
      <c r="I26" s="119">
        <f>SUM(I22:I25)</f>
        <v>36260</v>
      </c>
      <c r="J26" s="117"/>
      <c r="K26" s="118"/>
      <c r="L26" s="119">
        <f>SUM(L22:L25)</f>
        <v>65800</v>
      </c>
      <c r="M26" s="117"/>
      <c r="N26" s="118"/>
      <c r="O26" s="119">
        <f>SUM(O22:O25)</f>
        <v>1980</v>
      </c>
      <c r="P26" s="155"/>
      <c r="Q26" s="156">
        <f>SUM(Q22:Q25)</f>
        <v>144000</v>
      </c>
      <c r="R26" s="369">
        <f>SUM(R22:R25)</f>
        <v>39960</v>
      </c>
    </row>
    <row r="27" spans="1:18" ht="9.9499999999999993" customHeight="1" x14ac:dyDescent="0.25">
      <c r="A27" s="259"/>
      <c r="B27" s="4"/>
      <c r="C27" s="24"/>
      <c r="D27" s="30"/>
      <c r="E27" s="122"/>
      <c r="F27" s="123"/>
      <c r="G27" s="124"/>
      <c r="H27" s="125"/>
      <c r="I27" s="108"/>
      <c r="J27" s="124"/>
      <c r="K27" s="125"/>
      <c r="L27" s="108"/>
      <c r="M27" s="124"/>
      <c r="N27" s="125"/>
      <c r="O27" s="108"/>
      <c r="P27" s="147"/>
      <c r="Q27" s="105"/>
      <c r="R27" s="366"/>
    </row>
    <row r="28" spans="1:18" x14ac:dyDescent="0.25">
      <c r="A28" s="261">
        <f>A20+1</f>
        <v>3</v>
      </c>
      <c r="B28" s="25" t="s">
        <v>126</v>
      </c>
      <c r="C28" s="26"/>
      <c r="D28" s="30"/>
      <c r="E28" s="12"/>
      <c r="F28" s="77"/>
      <c r="G28" s="106"/>
      <c r="H28" s="107"/>
      <c r="I28" s="108"/>
      <c r="J28" s="106"/>
      <c r="K28" s="107"/>
      <c r="L28" s="108"/>
      <c r="M28" s="106"/>
      <c r="N28" s="107"/>
      <c r="O28" s="108"/>
      <c r="P28" s="147"/>
      <c r="Q28" s="105"/>
      <c r="R28" s="366"/>
    </row>
    <row r="29" spans="1:18" ht="9.9499999999999993" customHeight="1" x14ac:dyDescent="0.25">
      <c r="A29" s="259"/>
      <c r="B29" s="28"/>
      <c r="C29" s="24"/>
      <c r="D29" s="30"/>
      <c r="E29" s="12"/>
      <c r="F29" s="77"/>
      <c r="G29" s="106"/>
      <c r="H29" s="107"/>
      <c r="I29" s="108"/>
      <c r="J29" s="106"/>
      <c r="K29" s="107"/>
      <c r="L29" s="108"/>
      <c r="M29" s="106"/>
      <c r="N29" s="107"/>
      <c r="O29" s="108"/>
      <c r="P29" s="147"/>
      <c r="Q29" s="113"/>
      <c r="R29" s="366"/>
    </row>
    <row r="30" spans="1:18" x14ac:dyDescent="0.25">
      <c r="A30" s="256">
        <f>A28+0.1</f>
        <v>3.1</v>
      </c>
      <c r="B30" s="206" t="s">
        <v>146</v>
      </c>
      <c r="C30" s="88" t="s">
        <v>4</v>
      </c>
      <c r="D30" s="207">
        <v>2</v>
      </c>
      <c r="E30" s="31">
        <v>17000</v>
      </c>
      <c r="F30" s="213">
        <f t="shared" ref="F30" si="17">D30*E30</f>
        <v>34000</v>
      </c>
      <c r="G30" s="214"/>
      <c r="H30" s="215"/>
      <c r="I30" s="216">
        <f t="shared" ref="I30" si="18">H30*G30*E30</f>
        <v>0</v>
      </c>
      <c r="J30" s="214"/>
      <c r="K30" s="215"/>
      <c r="L30" s="216">
        <f t="shared" ref="L30" si="19">K30*J30*E30</f>
        <v>0</v>
      </c>
      <c r="M30" s="214"/>
      <c r="N30" s="215"/>
      <c r="O30" s="216">
        <f t="shared" ref="O30" si="20">N30*M30*H30</f>
        <v>0</v>
      </c>
      <c r="P30" s="158">
        <v>2</v>
      </c>
      <c r="Q30" s="159">
        <f t="shared" ref="Q30:Q32" si="21">P30*E30</f>
        <v>34000</v>
      </c>
      <c r="R30" s="371">
        <f t="shared" ref="R30" si="22">Q30-(O30+L30+I30)</f>
        <v>34000</v>
      </c>
    </row>
    <row r="31" spans="1:18" ht="9.9499999999999993" customHeight="1" x14ac:dyDescent="0.25">
      <c r="A31" s="259"/>
      <c r="B31" s="28"/>
      <c r="C31" s="24"/>
      <c r="D31" s="30"/>
      <c r="E31" s="31"/>
      <c r="F31" s="77"/>
      <c r="G31" s="106"/>
      <c r="H31" s="107"/>
      <c r="I31" s="108"/>
      <c r="J31" s="106"/>
      <c r="K31" s="107"/>
      <c r="L31" s="108"/>
      <c r="M31" s="106"/>
      <c r="N31" s="107"/>
      <c r="O31" s="108"/>
      <c r="P31" s="147"/>
      <c r="Q31" s="105"/>
      <c r="R31" s="366"/>
    </row>
    <row r="32" spans="1:18" x14ac:dyDescent="0.25">
      <c r="A32" s="256">
        <f>A30+0.1</f>
        <v>3.2</v>
      </c>
      <c r="B32" s="206" t="s">
        <v>147</v>
      </c>
      <c r="C32" s="88" t="s">
        <v>4</v>
      </c>
      <c r="D32" s="207">
        <v>2</v>
      </c>
      <c r="E32" s="31">
        <v>9900</v>
      </c>
      <c r="F32" s="213">
        <f t="shared" ref="F32" si="23">D32*E32</f>
        <v>19800</v>
      </c>
      <c r="G32" s="214"/>
      <c r="H32" s="215"/>
      <c r="I32" s="216">
        <f t="shared" ref="I32" si="24">H32*G32*E32</f>
        <v>0</v>
      </c>
      <c r="J32" s="214"/>
      <c r="K32" s="215"/>
      <c r="L32" s="216">
        <f t="shared" ref="L32" si="25">K32*J32*E32</f>
        <v>0</v>
      </c>
      <c r="M32" s="214"/>
      <c r="N32" s="215"/>
      <c r="O32" s="216">
        <f t="shared" ref="O32" si="26">N32*M32*H32</f>
        <v>0</v>
      </c>
      <c r="P32" s="158">
        <v>2</v>
      </c>
      <c r="Q32" s="159">
        <f t="shared" si="21"/>
        <v>19800</v>
      </c>
      <c r="R32" s="371">
        <f t="shared" ref="R32" si="27">Q32-(O32+L32+I32)</f>
        <v>19800</v>
      </c>
    </row>
    <row r="33" spans="1:18" ht="9.9499999999999993" customHeight="1" x14ac:dyDescent="0.25">
      <c r="A33" s="259"/>
      <c r="B33" s="28"/>
      <c r="C33" s="24"/>
      <c r="D33" s="30"/>
      <c r="E33" s="12"/>
      <c r="F33" s="77"/>
      <c r="G33" s="106"/>
      <c r="H33" s="107"/>
      <c r="I33" s="108"/>
      <c r="J33" s="106"/>
      <c r="K33" s="107"/>
      <c r="L33" s="108"/>
      <c r="M33" s="106"/>
      <c r="N33" s="107"/>
      <c r="O33" s="108"/>
      <c r="P33" s="147"/>
      <c r="Q33" s="105"/>
      <c r="R33" s="366"/>
    </row>
    <row r="34" spans="1:18" s="91" customFormat="1" ht="15.75" thickBot="1" x14ac:dyDescent="0.3">
      <c r="A34" s="376"/>
      <c r="B34" s="338"/>
      <c r="C34" s="356"/>
      <c r="D34" s="357"/>
      <c r="E34" s="358" t="s">
        <v>22</v>
      </c>
      <c r="F34" s="359">
        <f>SUM(F30:F33)</f>
        <v>53800</v>
      </c>
      <c r="G34" s="360"/>
      <c r="H34" s="361"/>
      <c r="I34" s="362">
        <f>SUM(I30:I33)</f>
        <v>0</v>
      </c>
      <c r="J34" s="360"/>
      <c r="K34" s="361"/>
      <c r="L34" s="362">
        <f>SUM(L30:L33)</f>
        <v>0</v>
      </c>
      <c r="M34" s="360"/>
      <c r="N34" s="361"/>
      <c r="O34" s="362">
        <f>SUM(O30:O33)</f>
        <v>0</v>
      </c>
      <c r="P34" s="363"/>
      <c r="Q34" s="364">
        <f>SUM(Q30:Q33)</f>
        <v>53800</v>
      </c>
      <c r="R34" s="377">
        <f>SUM(R30:R33)</f>
        <v>53800</v>
      </c>
    </row>
    <row r="35" spans="1:18" ht="9.9499999999999993" customHeight="1" x14ac:dyDescent="0.25">
      <c r="A35" s="293"/>
      <c r="B35" s="395"/>
      <c r="C35" s="295"/>
      <c r="D35" s="348"/>
      <c r="E35" s="444"/>
      <c r="F35" s="445"/>
      <c r="G35" s="446"/>
      <c r="H35" s="447"/>
      <c r="I35" s="353"/>
      <c r="J35" s="446"/>
      <c r="K35" s="447"/>
      <c r="L35" s="353"/>
      <c r="M35" s="446"/>
      <c r="N35" s="447"/>
      <c r="O35" s="353"/>
      <c r="P35" s="354"/>
      <c r="Q35" s="355"/>
      <c r="R35" s="374"/>
    </row>
    <row r="36" spans="1:18" x14ac:dyDescent="0.25">
      <c r="A36" s="254">
        <f>A28+1</f>
        <v>4</v>
      </c>
      <c r="B36" s="86" t="s">
        <v>127</v>
      </c>
      <c r="C36" s="24"/>
      <c r="D36" s="30"/>
      <c r="E36" s="12"/>
      <c r="F36" s="77"/>
      <c r="G36" s="106"/>
      <c r="H36" s="107"/>
      <c r="I36" s="108"/>
      <c r="J36" s="106"/>
      <c r="K36" s="107"/>
      <c r="L36" s="108"/>
      <c r="M36" s="106"/>
      <c r="N36" s="107"/>
      <c r="O36" s="108"/>
      <c r="P36" s="147"/>
      <c r="Q36" s="105"/>
      <c r="R36" s="366"/>
    </row>
    <row r="37" spans="1:18" x14ac:dyDescent="0.25">
      <c r="A37" s="255">
        <f>A36</f>
        <v>4</v>
      </c>
      <c r="B37" s="87" t="s">
        <v>148</v>
      </c>
      <c r="C37" s="24"/>
      <c r="D37" s="30"/>
      <c r="E37" s="12"/>
      <c r="F37" s="77"/>
      <c r="G37" s="106"/>
      <c r="H37" s="107"/>
      <c r="I37" s="108"/>
      <c r="J37" s="106"/>
      <c r="K37" s="107"/>
      <c r="L37" s="108"/>
      <c r="M37" s="106"/>
      <c r="N37" s="107"/>
      <c r="O37" s="108"/>
      <c r="P37" s="147"/>
      <c r="Q37" s="105"/>
      <c r="R37" s="366"/>
    </row>
    <row r="38" spans="1:18" x14ac:dyDescent="0.25">
      <c r="A38" s="256">
        <f>A37+0.1</f>
        <v>4.0999999999999996</v>
      </c>
      <c r="B38" s="217" t="s">
        <v>149</v>
      </c>
      <c r="C38" s="88" t="s">
        <v>19</v>
      </c>
      <c r="D38" s="207">
        <v>1</v>
      </c>
      <c r="E38" s="31">
        <v>35000</v>
      </c>
      <c r="F38" s="213">
        <f t="shared" ref="F38" si="28">D38*E38</f>
        <v>35000</v>
      </c>
      <c r="G38" s="214"/>
      <c r="H38" s="215"/>
      <c r="I38" s="216">
        <f t="shared" ref="I38" si="29">H38*G38*E38</f>
        <v>0</v>
      </c>
      <c r="J38" s="214"/>
      <c r="K38" s="215"/>
      <c r="L38" s="216">
        <f t="shared" ref="L38" si="30">K38*J38*E38</f>
        <v>0</v>
      </c>
      <c r="M38" s="214"/>
      <c r="N38" s="215"/>
      <c r="O38" s="216">
        <f t="shared" ref="O38" si="31">N38*M38*H38</f>
        <v>0</v>
      </c>
      <c r="P38" s="158"/>
      <c r="Q38" s="159">
        <f t="shared" ref="Q38" si="32">P38*E38</f>
        <v>0</v>
      </c>
      <c r="R38" s="371">
        <f t="shared" ref="R38" si="33">Q38-(O38+L38+I38)</f>
        <v>0</v>
      </c>
    </row>
    <row r="39" spans="1:18" ht="9.9499999999999993" customHeight="1" x14ac:dyDescent="0.25">
      <c r="A39" s="258"/>
      <c r="B39" s="87"/>
      <c r="C39" s="24"/>
      <c r="D39" s="30"/>
      <c r="E39" s="12"/>
      <c r="F39" s="77"/>
      <c r="G39" s="106"/>
      <c r="H39" s="107"/>
      <c r="I39" s="108"/>
      <c r="J39" s="106"/>
      <c r="K39" s="107"/>
      <c r="L39" s="108"/>
      <c r="M39" s="106"/>
      <c r="N39" s="107"/>
      <c r="O39" s="108"/>
      <c r="P39" s="147"/>
      <c r="Q39" s="105"/>
      <c r="R39" s="366"/>
    </row>
    <row r="40" spans="1:18" s="91" customFormat="1" x14ac:dyDescent="0.25">
      <c r="A40" s="368"/>
      <c r="B40" s="3"/>
      <c r="C40" s="90"/>
      <c r="D40" s="114"/>
      <c r="E40" s="115" t="s">
        <v>261</v>
      </c>
      <c r="F40" s="116">
        <f>SUM(F38:F39)</f>
        <v>35000</v>
      </c>
      <c r="G40" s="117"/>
      <c r="H40" s="118"/>
      <c r="I40" s="119">
        <f>SUM(I38:I39)</f>
        <v>0</v>
      </c>
      <c r="J40" s="117"/>
      <c r="K40" s="118"/>
      <c r="L40" s="119">
        <f>SUM(L38:L39)</f>
        <v>0</v>
      </c>
      <c r="M40" s="117"/>
      <c r="N40" s="118"/>
      <c r="O40" s="119">
        <f>SUM(O38:O39)</f>
        <v>0</v>
      </c>
      <c r="P40" s="155"/>
      <c r="Q40" s="157"/>
      <c r="R40" s="372"/>
    </row>
    <row r="41" spans="1:18" ht="9.9499999999999993" customHeight="1" x14ac:dyDescent="0.25">
      <c r="A41" s="259"/>
      <c r="B41" s="3"/>
      <c r="C41" s="24"/>
      <c r="D41" s="30"/>
      <c r="E41" s="121"/>
      <c r="F41" s="77"/>
      <c r="G41" s="106"/>
      <c r="H41" s="107"/>
      <c r="I41" s="120"/>
      <c r="J41" s="106"/>
      <c r="K41" s="107"/>
      <c r="L41" s="120"/>
      <c r="M41" s="106"/>
      <c r="N41" s="107"/>
      <c r="O41" s="120"/>
      <c r="P41" s="147"/>
      <c r="Q41" s="105"/>
      <c r="R41" s="366"/>
    </row>
    <row r="42" spans="1:18" x14ac:dyDescent="0.25">
      <c r="A42" s="254">
        <f>A36+1</f>
        <v>5</v>
      </c>
      <c r="B42" s="86" t="s">
        <v>128</v>
      </c>
      <c r="C42" s="24"/>
      <c r="D42" s="30"/>
      <c r="E42" s="12"/>
      <c r="F42" s="77"/>
      <c r="G42" s="106"/>
      <c r="H42" s="107"/>
      <c r="I42" s="108"/>
      <c r="J42" s="106"/>
      <c r="K42" s="107"/>
      <c r="L42" s="108"/>
      <c r="M42" s="106"/>
      <c r="N42" s="107"/>
      <c r="O42" s="108"/>
      <c r="P42" s="147"/>
      <c r="Q42" s="105"/>
      <c r="R42" s="366"/>
    </row>
    <row r="43" spans="1:18" ht="63.75" x14ac:dyDescent="0.25">
      <c r="A43" s="275">
        <f>A42</f>
        <v>5</v>
      </c>
      <c r="B43" s="218" t="s">
        <v>150</v>
      </c>
      <c r="C43" s="88" t="s">
        <v>20</v>
      </c>
      <c r="D43" s="207">
        <v>1</v>
      </c>
      <c r="E43" s="31">
        <v>75000</v>
      </c>
      <c r="F43" s="213">
        <f t="shared" ref="F43" si="34">D43*E43</f>
        <v>75000</v>
      </c>
      <c r="G43" s="214">
        <v>1</v>
      </c>
      <c r="H43" s="215">
        <v>0.3</v>
      </c>
      <c r="I43" s="216">
        <f t="shared" ref="I43" si="35">H43*G43*E43</f>
        <v>22500</v>
      </c>
      <c r="J43" s="214">
        <v>1</v>
      </c>
      <c r="K43" s="215">
        <v>0.6</v>
      </c>
      <c r="L43" s="216">
        <f t="shared" ref="L43" si="36">K43*J43*E43</f>
        <v>45000</v>
      </c>
      <c r="M43" s="214">
        <v>1</v>
      </c>
      <c r="N43" s="215">
        <v>0.3</v>
      </c>
      <c r="O43" s="216">
        <f t="shared" ref="O43" si="37">N43*M43*H43</f>
        <v>0.09</v>
      </c>
      <c r="P43" s="158">
        <v>1</v>
      </c>
      <c r="Q43" s="159">
        <f t="shared" ref="Q43" si="38">P43*E43</f>
        <v>75000</v>
      </c>
      <c r="R43" s="371">
        <f t="shared" ref="R43" si="39">Q43-(O43+L43+I43)</f>
        <v>7499.9100000000035</v>
      </c>
    </row>
    <row r="44" spans="1:18" ht="9.9499999999999993" customHeight="1" x14ac:dyDescent="0.25">
      <c r="A44" s="258"/>
      <c r="B44" s="87"/>
      <c r="C44" s="24"/>
      <c r="D44" s="30"/>
      <c r="E44" s="12"/>
      <c r="F44" s="77"/>
      <c r="G44" s="106"/>
      <c r="H44" s="107"/>
      <c r="I44" s="108"/>
      <c r="J44" s="106"/>
      <c r="K44" s="107"/>
      <c r="L44" s="108"/>
      <c r="M44" s="106"/>
      <c r="N44" s="107"/>
      <c r="O44" s="108"/>
      <c r="P44" s="147"/>
      <c r="Q44" s="105"/>
      <c r="R44" s="366"/>
    </row>
    <row r="45" spans="1:18" s="91" customFormat="1" x14ac:dyDescent="0.25">
      <c r="A45" s="368"/>
      <c r="B45" s="3"/>
      <c r="C45" s="90"/>
      <c r="D45" s="114"/>
      <c r="E45" s="115" t="s">
        <v>262</v>
      </c>
      <c r="F45" s="116">
        <f>SUM(F43:F44)</f>
        <v>75000</v>
      </c>
      <c r="G45" s="117"/>
      <c r="H45" s="118"/>
      <c r="I45" s="119">
        <f>SUM(I43:I44)</f>
        <v>22500</v>
      </c>
      <c r="J45" s="117"/>
      <c r="K45" s="118"/>
      <c r="L45" s="119">
        <f>SUM(L43:L44)</f>
        <v>45000</v>
      </c>
      <c r="M45" s="117"/>
      <c r="N45" s="118"/>
      <c r="O45" s="119">
        <f>SUM(O43:O44)</f>
        <v>0.09</v>
      </c>
      <c r="P45" s="155"/>
      <c r="Q45" s="156">
        <f>SUM(Q43:Q44)</f>
        <v>75000</v>
      </c>
      <c r="R45" s="369">
        <f>SUM(R41:R44)</f>
        <v>7499.9100000000035</v>
      </c>
    </row>
    <row r="46" spans="1:18" ht="9.9499999999999993" customHeight="1" x14ac:dyDescent="0.25">
      <c r="A46" s="259"/>
      <c r="B46" s="3"/>
      <c r="C46" s="24"/>
      <c r="D46" s="30"/>
      <c r="E46" s="121"/>
      <c r="F46" s="77"/>
      <c r="G46" s="106"/>
      <c r="H46" s="107"/>
      <c r="I46" s="108"/>
      <c r="J46" s="106"/>
      <c r="K46" s="107"/>
      <c r="L46" s="108"/>
      <c r="M46" s="106"/>
      <c r="N46" s="107"/>
      <c r="O46" s="108"/>
      <c r="P46" s="147"/>
      <c r="Q46" s="105"/>
      <c r="R46" s="366"/>
    </row>
    <row r="47" spans="1:18" x14ac:dyDescent="0.25">
      <c r="A47" s="254">
        <f>A42+1</f>
        <v>6</v>
      </c>
      <c r="B47" s="448" t="s">
        <v>129</v>
      </c>
      <c r="C47" s="24"/>
      <c r="D47" s="30"/>
      <c r="E47" s="12"/>
      <c r="F47" s="77"/>
      <c r="G47" s="106"/>
      <c r="H47" s="107"/>
      <c r="I47" s="108"/>
      <c r="J47" s="106"/>
      <c r="K47" s="107"/>
      <c r="L47" s="108"/>
      <c r="M47" s="106"/>
      <c r="N47" s="107"/>
      <c r="O47" s="108"/>
      <c r="P47" s="147"/>
      <c r="Q47" s="105"/>
      <c r="R47" s="366"/>
    </row>
    <row r="48" spans="1:18" ht="102" x14ac:dyDescent="0.25">
      <c r="A48" s="255">
        <f>A47</f>
        <v>6</v>
      </c>
      <c r="B48" s="87" t="s">
        <v>151</v>
      </c>
      <c r="C48" s="24"/>
      <c r="D48" s="30"/>
      <c r="E48" s="12"/>
      <c r="F48" s="77"/>
      <c r="G48" s="106"/>
      <c r="H48" s="107"/>
      <c r="I48" s="108"/>
      <c r="J48" s="106"/>
      <c r="K48" s="107"/>
      <c r="L48" s="108"/>
      <c r="M48" s="106"/>
      <c r="N48" s="107"/>
      <c r="O48" s="108"/>
      <c r="P48" s="147"/>
      <c r="Q48" s="105"/>
      <c r="R48" s="366"/>
    </row>
    <row r="49" spans="1:18" x14ac:dyDescent="0.25">
      <c r="A49" s="265">
        <f>A48+0.1</f>
        <v>6.1</v>
      </c>
      <c r="B49" s="220" t="s">
        <v>152</v>
      </c>
      <c r="C49" s="182" t="s">
        <v>32</v>
      </c>
      <c r="D49" s="221">
        <v>6</v>
      </c>
      <c r="E49" s="31">
        <v>1470</v>
      </c>
      <c r="F49" s="223">
        <f t="shared" ref="F49" si="40">D49*E49</f>
        <v>8820</v>
      </c>
      <c r="G49" s="224"/>
      <c r="H49" s="225"/>
      <c r="I49" s="226">
        <f t="shared" ref="I49" si="41">H49*G49*E49</f>
        <v>0</v>
      </c>
      <c r="J49" s="224"/>
      <c r="K49" s="225"/>
      <c r="L49" s="226">
        <f t="shared" ref="L49" si="42">K49*J49*E49</f>
        <v>0</v>
      </c>
      <c r="M49" s="224"/>
      <c r="N49" s="225"/>
      <c r="O49" s="226">
        <f t="shared" ref="O49" si="43">N49*M49*H49</f>
        <v>0</v>
      </c>
      <c r="P49" s="227">
        <v>0</v>
      </c>
      <c r="Q49" s="228">
        <f t="shared" ref="Q49" si="44">P49*E49</f>
        <v>0</v>
      </c>
      <c r="R49" s="367">
        <f t="shared" ref="R49" si="45">Q49-(O49+L49+I49)</f>
        <v>0</v>
      </c>
    </row>
    <row r="50" spans="1:18" x14ac:dyDescent="0.25">
      <c r="A50" s="258"/>
      <c r="B50" s="87"/>
      <c r="C50" s="24"/>
      <c r="D50" s="30"/>
      <c r="E50" s="12"/>
      <c r="F50" s="77"/>
      <c r="G50" s="106"/>
      <c r="H50" s="107"/>
      <c r="I50" s="108"/>
      <c r="J50" s="106"/>
      <c r="K50" s="107"/>
      <c r="L50" s="108"/>
      <c r="M50" s="106"/>
      <c r="N50" s="107"/>
      <c r="O50" s="108"/>
      <c r="P50" s="147"/>
      <c r="Q50" s="105"/>
      <c r="R50" s="366"/>
    </row>
    <row r="51" spans="1:18" s="91" customFormat="1" x14ac:dyDescent="0.25">
      <c r="A51" s="368"/>
      <c r="B51" s="3"/>
      <c r="C51" s="90"/>
      <c r="D51" s="114"/>
      <c r="E51" s="115" t="s">
        <v>263</v>
      </c>
      <c r="F51" s="116">
        <f>SUM(F48:F50)</f>
        <v>8820</v>
      </c>
      <c r="G51" s="117"/>
      <c r="H51" s="118"/>
      <c r="I51" s="119">
        <f>SUM(I49:I50)</f>
        <v>0</v>
      </c>
      <c r="J51" s="117"/>
      <c r="K51" s="118"/>
      <c r="L51" s="119">
        <f>SUM(L49:L50)</f>
        <v>0</v>
      </c>
      <c r="M51" s="117"/>
      <c r="N51" s="118"/>
      <c r="O51" s="119">
        <f>SUM(O49:O50)</f>
        <v>0</v>
      </c>
      <c r="P51" s="155"/>
      <c r="Q51" s="156">
        <f>SUM(Q49:Q50)</f>
        <v>0</v>
      </c>
      <c r="R51" s="369">
        <f>SUM(R49:R50)</f>
        <v>0</v>
      </c>
    </row>
    <row r="52" spans="1:18" ht="15.75" thickBot="1" x14ac:dyDescent="0.3">
      <c r="A52" s="304"/>
      <c r="B52" s="338"/>
      <c r="C52" s="306"/>
      <c r="D52" s="339"/>
      <c r="E52" s="340"/>
      <c r="F52" s="341"/>
      <c r="G52" s="342"/>
      <c r="H52" s="343"/>
      <c r="I52" s="344"/>
      <c r="J52" s="342"/>
      <c r="K52" s="343"/>
      <c r="L52" s="344"/>
      <c r="M52" s="342"/>
      <c r="N52" s="343"/>
      <c r="O52" s="344"/>
      <c r="P52" s="345"/>
      <c r="Q52" s="346"/>
      <c r="R52" s="373"/>
    </row>
    <row r="53" spans="1:18" ht="25.5" x14ac:dyDescent="0.25">
      <c r="A53" s="329">
        <f>A47+1</f>
        <v>7</v>
      </c>
      <c r="B53" s="347" t="s">
        <v>130</v>
      </c>
      <c r="C53" s="295"/>
      <c r="D53" s="348"/>
      <c r="E53" s="349"/>
      <c r="F53" s="350"/>
      <c r="G53" s="351"/>
      <c r="H53" s="352"/>
      <c r="I53" s="353"/>
      <c r="J53" s="351"/>
      <c r="K53" s="352"/>
      <c r="L53" s="353"/>
      <c r="M53" s="351"/>
      <c r="N53" s="352"/>
      <c r="O53" s="353"/>
      <c r="P53" s="354"/>
      <c r="Q53" s="355"/>
      <c r="R53" s="374"/>
    </row>
    <row r="54" spans="1:18" ht="38.25" x14ac:dyDescent="0.25">
      <c r="A54" s="255">
        <f>A53</f>
        <v>7</v>
      </c>
      <c r="B54" s="87" t="s">
        <v>153</v>
      </c>
      <c r="C54" s="24"/>
      <c r="D54" s="30"/>
      <c r="E54" s="12"/>
      <c r="F54" s="77"/>
      <c r="G54" s="106"/>
      <c r="H54" s="107"/>
      <c r="I54" s="108"/>
      <c r="J54" s="106"/>
      <c r="K54" s="107"/>
      <c r="L54" s="108"/>
      <c r="M54" s="106"/>
      <c r="N54" s="107"/>
      <c r="O54" s="108"/>
      <c r="P54" s="147"/>
      <c r="Q54" s="105"/>
      <c r="R54" s="366"/>
    </row>
    <row r="55" spans="1:18" x14ac:dyDescent="0.25">
      <c r="A55" s="265">
        <f>A54+0.1</f>
        <v>7.1</v>
      </c>
      <c r="B55" s="220" t="s">
        <v>154</v>
      </c>
      <c r="C55" s="182" t="s">
        <v>155</v>
      </c>
      <c r="D55" s="221">
        <v>32</v>
      </c>
      <c r="E55" s="222">
        <v>43563</v>
      </c>
      <c r="F55" s="223">
        <f t="shared" ref="F55" si="46">D55*E55</f>
        <v>1394016</v>
      </c>
      <c r="G55" s="224"/>
      <c r="H55" s="225"/>
      <c r="I55" s="226">
        <f t="shared" ref="I55" si="47">H55*G55*E55</f>
        <v>0</v>
      </c>
      <c r="J55" s="224"/>
      <c r="K55" s="225"/>
      <c r="L55" s="226">
        <f t="shared" ref="L55" si="48">K55*J55*E55</f>
        <v>0</v>
      </c>
      <c r="M55" s="224"/>
      <c r="N55" s="225"/>
      <c r="O55" s="226">
        <f t="shared" ref="O55" si="49">N55*M55*H55</f>
        <v>0</v>
      </c>
      <c r="P55" s="227">
        <v>0</v>
      </c>
      <c r="Q55" s="228">
        <f t="shared" ref="Q55" si="50">P55*E55</f>
        <v>0</v>
      </c>
      <c r="R55" s="367">
        <f t="shared" ref="R55" si="51">Q55-(O55+L55+I55)</f>
        <v>0</v>
      </c>
    </row>
    <row r="56" spans="1:18" x14ac:dyDescent="0.25">
      <c r="A56" s="258"/>
      <c r="B56" s="87"/>
      <c r="C56" s="24"/>
      <c r="D56" s="30"/>
      <c r="E56" s="109"/>
      <c r="F56" s="77"/>
      <c r="G56" s="106"/>
      <c r="H56" s="107"/>
      <c r="I56" s="108"/>
      <c r="J56" s="106"/>
      <c r="K56" s="107"/>
      <c r="L56" s="108"/>
      <c r="M56" s="106"/>
      <c r="N56" s="107"/>
      <c r="O56" s="108"/>
      <c r="P56" s="147"/>
      <c r="Q56" s="105"/>
      <c r="R56" s="366"/>
    </row>
    <row r="57" spans="1:18" ht="38.25" x14ac:dyDescent="0.25">
      <c r="A57" s="256">
        <f>A55+0.1</f>
        <v>7.1999999999999993</v>
      </c>
      <c r="B57" s="217" t="s">
        <v>156</v>
      </c>
      <c r="C57" s="88" t="s">
        <v>19</v>
      </c>
      <c r="D57" s="88">
        <v>1</v>
      </c>
      <c r="E57" s="230">
        <v>1397298</v>
      </c>
      <c r="F57" s="502">
        <f t="shared" ref="F57" si="52">D57*E57</f>
        <v>1397298</v>
      </c>
      <c r="G57" s="214"/>
      <c r="H57" s="215"/>
      <c r="I57" s="216">
        <f t="shared" ref="I57" si="53">H57*G57*E57</f>
        <v>0</v>
      </c>
      <c r="J57" s="214"/>
      <c r="K57" s="215"/>
      <c r="L57" s="216">
        <f t="shared" ref="L57" si="54">K57*J57*E57</f>
        <v>0</v>
      </c>
      <c r="M57" s="214"/>
      <c r="N57" s="215"/>
      <c r="O57" s="216">
        <f t="shared" ref="O57" si="55">N57*M57*H57</f>
        <v>0</v>
      </c>
      <c r="P57" s="158">
        <v>0</v>
      </c>
      <c r="Q57" s="159">
        <f t="shared" ref="Q57" si="56">P57*E57</f>
        <v>0</v>
      </c>
      <c r="R57" s="371">
        <f t="shared" ref="R57" si="57">Q57-(O57+L57+I57)</f>
        <v>0</v>
      </c>
    </row>
    <row r="58" spans="1:18" ht="9.9499999999999993" customHeight="1" x14ac:dyDescent="0.25">
      <c r="A58" s="258"/>
      <c r="B58" s="87"/>
      <c r="C58" s="24"/>
      <c r="D58" s="30"/>
      <c r="E58" s="12"/>
      <c r="F58" s="77"/>
      <c r="G58" s="106"/>
      <c r="H58" s="107"/>
      <c r="I58" s="108"/>
      <c r="J58" s="106"/>
      <c r="K58" s="107"/>
      <c r="L58" s="108"/>
      <c r="M58" s="106"/>
      <c r="N58" s="107"/>
      <c r="O58" s="108"/>
      <c r="P58" s="147"/>
      <c r="Q58" s="105"/>
      <c r="R58" s="366"/>
    </row>
    <row r="59" spans="1:18" s="91" customFormat="1" x14ac:dyDescent="0.25">
      <c r="A59" s="368"/>
      <c r="B59" s="3"/>
      <c r="C59" s="90"/>
      <c r="D59" s="114"/>
      <c r="E59" s="115" t="s">
        <v>24</v>
      </c>
      <c r="F59" s="116">
        <f>SUM(F54:F58)</f>
        <v>2791314</v>
      </c>
      <c r="G59" s="117"/>
      <c r="H59" s="118"/>
      <c r="I59" s="119">
        <f>SUM(I55:I58)</f>
        <v>0</v>
      </c>
      <c r="J59" s="117"/>
      <c r="K59" s="118"/>
      <c r="L59" s="119">
        <f>SUM(L55:L58)</f>
        <v>0</v>
      </c>
      <c r="M59" s="117"/>
      <c r="N59" s="118"/>
      <c r="O59" s="119">
        <f>SUM(O55:O58)</f>
        <v>0</v>
      </c>
      <c r="P59" s="155"/>
      <c r="Q59" s="156">
        <f>SUM(Q55:Q58)</f>
        <v>0</v>
      </c>
      <c r="R59" s="369">
        <f>SUM(R55:R58)</f>
        <v>0</v>
      </c>
    </row>
    <row r="60" spans="1:18" ht="9.9499999999999993" customHeight="1" x14ac:dyDescent="0.25">
      <c r="A60" s="259"/>
      <c r="B60" s="3"/>
      <c r="C60" s="24"/>
      <c r="D60" s="30"/>
      <c r="E60" s="121"/>
      <c r="F60" s="77"/>
      <c r="G60" s="106"/>
      <c r="H60" s="107"/>
      <c r="I60" s="108"/>
      <c r="J60" s="106"/>
      <c r="K60" s="107"/>
      <c r="L60" s="108"/>
      <c r="M60" s="106"/>
      <c r="N60" s="107"/>
      <c r="O60" s="108"/>
      <c r="P60" s="147"/>
      <c r="Q60" s="105"/>
      <c r="R60" s="366"/>
    </row>
    <row r="61" spans="1:18" x14ac:dyDescent="0.25">
      <c r="A61" s="261">
        <f>A53+1</f>
        <v>8</v>
      </c>
      <c r="B61" s="25" t="s">
        <v>125</v>
      </c>
      <c r="C61" s="26"/>
      <c r="D61" s="30"/>
      <c r="E61" s="12"/>
      <c r="F61" s="77"/>
      <c r="G61" s="106"/>
      <c r="H61" s="107"/>
      <c r="I61" s="108"/>
      <c r="J61" s="106"/>
      <c r="K61" s="107"/>
      <c r="L61" s="108"/>
      <c r="M61" s="106"/>
      <c r="N61" s="107"/>
      <c r="O61" s="108"/>
      <c r="P61" s="147"/>
      <c r="Q61" s="105"/>
      <c r="R61" s="366"/>
    </row>
    <row r="62" spans="1:18" ht="38.25" x14ac:dyDescent="0.25">
      <c r="A62" s="262">
        <f>A61</f>
        <v>8</v>
      </c>
      <c r="B62" s="27" t="s">
        <v>157</v>
      </c>
      <c r="C62" s="24"/>
      <c r="D62" s="30"/>
      <c r="E62" s="12"/>
      <c r="F62" s="77"/>
      <c r="G62" s="106"/>
      <c r="H62" s="107"/>
      <c r="I62" s="108"/>
      <c r="J62" s="106"/>
      <c r="K62" s="107"/>
      <c r="L62" s="108"/>
      <c r="M62" s="106"/>
      <c r="N62" s="107"/>
      <c r="O62" s="108"/>
      <c r="P62" s="147"/>
      <c r="Q62" s="105"/>
      <c r="R62" s="366"/>
    </row>
    <row r="63" spans="1:18" ht="9.9499999999999993" customHeight="1" x14ac:dyDescent="0.25">
      <c r="A63" s="259"/>
      <c r="B63" s="28"/>
      <c r="C63" s="24"/>
      <c r="D63" s="30"/>
      <c r="E63" s="12"/>
      <c r="F63" s="77"/>
      <c r="G63" s="106"/>
      <c r="H63" s="107"/>
      <c r="I63" s="108"/>
      <c r="J63" s="106"/>
      <c r="K63" s="107"/>
      <c r="L63" s="108"/>
      <c r="M63" s="106"/>
      <c r="N63" s="107"/>
      <c r="O63" s="108"/>
      <c r="P63" s="147"/>
      <c r="Q63" s="105"/>
      <c r="R63" s="366"/>
    </row>
    <row r="64" spans="1:18" x14ac:dyDescent="0.25">
      <c r="A64" s="259">
        <f>A62+0.1</f>
        <v>8.1</v>
      </c>
      <c r="B64" s="29" t="s">
        <v>158</v>
      </c>
      <c r="C64" s="24"/>
      <c r="D64" s="30"/>
      <c r="E64" s="12"/>
      <c r="F64" s="77"/>
      <c r="G64" s="106"/>
      <c r="H64" s="107"/>
      <c r="I64" s="108"/>
      <c r="J64" s="106"/>
      <c r="K64" s="107"/>
      <c r="L64" s="108"/>
      <c r="M64" s="106"/>
      <c r="N64" s="107"/>
      <c r="O64" s="108"/>
      <c r="P64" s="147"/>
      <c r="Q64" s="105"/>
      <c r="R64" s="366"/>
    </row>
    <row r="65" spans="1:18" x14ac:dyDescent="0.25">
      <c r="A65" s="256" t="s">
        <v>2</v>
      </c>
      <c r="B65" s="206" t="s">
        <v>159</v>
      </c>
      <c r="C65" s="88" t="s">
        <v>19</v>
      </c>
      <c r="D65" s="207">
        <v>1</v>
      </c>
      <c r="E65" s="208">
        <v>38279</v>
      </c>
      <c r="F65" s="213">
        <f t="shared" ref="F65" si="58">D65*E65</f>
        <v>38279</v>
      </c>
      <c r="G65" s="214"/>
      <c r="H65" s="215"/>
      <c r="I65" s="216">
        <f t="shared" ref="I65" si="59">H65*G65*E65</f>
        <v>0</v>
      </c>
      <c r="J65" s="214"/>
      <c r="K65" s="215"/>
      <c r="L65" s="216">
        <f t="shared" ref="L65" si="60">K65*J65*E65</f>
        <v>0</v>
      </c>
      <c r="M65" s="214"/>
      <c r="N65" s="215"/>
      <c r="O65" s="216">
        <f t="shared" ref="O65" si="61">N65*M65*H65</f>
        <v>0</v>
      </c>
      <c r="P65" s="158">
        <v>0</v>
      </c>
      <c r="Q65" s="159">
        <f t="shared" ref="Q65" si="62">P65*E65</f>
        <v>0</v>
      </c>
      <c r="R65" s="371">
        <f t="shared" ref="R65" si="63">Q65-(O65+L65+I65)</f>
        <v>0</v>
      </c>
    </row>
    <row r="66" spans="1:18" ht="9.9499999999999993" customHeight="1" x14ac:dyDescent="0.25">
      <c r="A66" s="259"/>
      <c r="B66" s="28"/>
      <c r="C66" s="24"/>
      <c r="D66" s="30"/>
      <c r="E66" s="12"/>
      <c r="F66" s="77"/>
      <c r="G66" s="106"/>
      <c r="H66" s="107"/>
      <c r="I66" s="108"/>
      <c r="J66" s="106"/>
      <c r="K66" s="107"/>
      <c r="L66" s="108"/>
      <c r="M66" s="106"/>
      <c r="N66" s="107"/>
      <c r="O66" s="108"/>
      <c r="P66" s="147"/>
      <c r="Q66" s="105"/>
      <c r="R66" s="366"/>
    </row>
    <row r="67" spans="1:18" s="91" customFormat="1" x14ac:dyDescent="0.25">
      <c r="A67" s="368"/>
      <c r="B67" s="3"/>
      <c r="C67" s="90"/>
      <c r="D67" s="114"/>
      <c r="E67" s="115" t="s">
        <v>278</v>
      </c>
      <c r="F67" s="116">
        <f>SUM(F65:F66)</f>
        <v>38279</v>
      </c>
      <c r="G67" s="117"/>
      <c r="H67" s="118"/>
      <c r="I67" s="119">
        <f>SUM(I65:I66)</f>
        <v>0</v>
      </c>
      <c r="J67" s="117"/>
      <c r="K67" s="118"/>
      <c r="L67" s="119">
        <f>SUM(L65:L66)</f>
        <v>0</v>
      </c>
      <c r="M67" s="117"/>
      <c r="N67" s="118"/>
      <c r="O67" s="119">
        <f>SUM(O65:O66)</f>
        <v>0</v>
      </c>
      <c r="P67" s="155"/>
      <c r="Q67" s="156">
        <f>SUM(Q65:Q66)</f>
        <v>0</v>
      </c>
      <c r="R67" s="369">
        <f>SUM(R65:R66)</f>
        <v>0</v>
      </c>
    </row>
    <row r="68" spans="1:18" ht="9.9499999999999993" customHeight="1" x14ac:dyDescent="0.25">
      <c r="A68" s="259"/>
      <c r="B68" s="4"/>
      <c r="C68" s="24"/>
      <c r="D68" s="30"/>
      <c r="E68" s="122"/>
      <c r="F68" s="123"/>
      <c r="G68" s="124"/>
      <c r="H68" s="125"/>
      <c r="I68" s="108"/>
      <c r="J68" s="124"/>
      <c r="K68" s="125"/>
      <c r="L68" s="108"/>
      <c r="M68" s="124"/>
      <c r="N68" s="125"/>
      <c r="O68" s="108"/>
      <c r="P68" s="147"/>
      <c r="Q68" s="105"/>
      <c r="R68" s="366"/>
    </row>
    <row r="69" spans="1:18" x14ac:dyDescent="0.25">
      <c r="A69" s="254">
        <f>A62+1</f>
        <v>9</v>
      </c>
      <c r="B69" s="86" t="s">
        <v>131</v>
      </c>
      <c r="C69" s="24"/>
      <c r="D69" s="30"/>
      <c r="E69" s="12"/>
      <c r="F69" s="77"/>
      <c r="G69" s="106"/>
      <c r="H69" s="107"/>
      <c r="I69" s="108"/>
      <c r="J69" s="106"/>
      <c r="K69" s="107"/>
      <c r="L69" s="108"/>
      <c r="M69" s="106"/>
      <c r="N69" s="107"/>
      <c r="O69" s="108"/>
      <c r="P69" s="147"/>
      <c r="Q69" s="105"/>
      <c r="R69" s="366"/>
    </row>
    <row r="70" spans="1:18" ht="51" x14ac:dyDescent="0.25">
      <c r="A70" s="255">
        <f>A69</f>
        <v>9</v>
      </c>
      <c r="B70" s="87" t="s">
        <v>160</v>
      </c>
      <c r="C70" s="24"/>
      <c r="D70" s="30"/>
      <c r="E70" s="12"/>
      <c r="F70" s="77"/>
      <c r="G70" s="106"/>
      <c r="H70" s="107"/>
      <c r="I70" s="108"/>
      <c r="J70" s="106"/>
      <c r="K70" s="107"/>
      <c r="L70" s="108"/>
      <c r="M70" s="106"/>
      <c r="N70" s="107"/>
      <c r="O70" s="108"/>
      <c r="P70" s="147"/>
      <c r="Q70" s="105"/>
      <c r="R70" s="366"/>
    </row>
    <row r="71" spans="1:18" ht="25.5" x14ac:dyDescent="0.25">
      <c r="A71" s="256">
        <f t="shared" ref="A71:A77" si="64">A70+0.1</f>
        <v>9.1</v>
      </c>
      <c r="B71" s="217" t="s">
        <v>161</v>
      </c>
      <c r="C71" s="88" t="s">
        <v>19</v>
      </c>
      <c r="D71" s="207">
        <v>1</v>
      </c>
      <c r="E71" s="208">
        <v>253158</v>
      </c>
      <c r="F71" s="213">
        <f t="shared" ref="F71:F77" si="65">D71*E71</f>
        <v>253158</v>
      </c>
      <c r="G71" s="214"/>
      <c r="H71" s="215"/>
      <c r="I71" s="216">
        <f t="shared" ref="I71:I77" si="66">H71*G71*E71</f>
        <v>0</v>
      </c>
      <c r="J71" s="214"/>
      <c r="K71" s="215"/>
      <c r="L71" s="216">
        <f t="shared" ref="L71:L77" si="67">K71*J71*E71</f>
        <v>0</v>
      </c>
      <c r="M71" s="214"/>
      <c r="N71" s="215"/>
      <c r="O71" s="216">
        <f t="shared" ref="O71:O77" si="68">N71*M71*H71</f>
        <v>0</v>
      </c>
      <c r="P71" s="158"/>
      <c r="Q71" s="159">
        <f t="shared" ref="Q71:Q78" si="69">P71*E71</f>
        <v>0</v>
      </c>
      <c r="R71" s="371">
        <f t="shared" ref="R71:R78" si="70">Q71-(O71+L71+I71)</f>
        <v>0</v>
      </c>
    </row>
    <row r="72" spans="1:18" x14ac:dyDescent="0.25">
      <c r="A72" s="256">
        <f t="shared" si="64"/>
        <v>9.1999999999999993</v>
      </c>
      <c r="B72" s="217" t="s">
        <v>162</v>
      </c>
      <c r="C72" s="88" t="s">
        <v>4</v>
      </c>
      <c r="D72" s="207">
        <v>2</v>
      </c>
      <c r="E72" s="208">
        <v>11977</v>
      </c>
      <c r="F72" s="213">
        <f t="shared" si="65"/>
        <v>23954</v>
      </c>
      <c r="G72" s="214"/>
      <c r="H72" s="215"/>
      <c r="I72" s="216">
        <f t="shared" si="66"/>
        <v>0</v>
      </c>
      <c r="J72" s="214"/>
      <c r="K72" s="215"/>
      <c r="L72" s="216">
        <f t="shared" si="67"/>
        <v>0</v>
      </c>
      <c r="M72" s="214"/>
      <c r="N72" s="215"/>
      <c r="O72" s="216">
        <f t="shared" si="68"/>
        <v>0</v>
      </c>
      <c r="P72" s="158"/>
      <c r="Q72" s="159">
        <f t="shared" si="69"/>
        <v>0</v>
      </c>
      <c r="R72" s="371">
        <f t="shared" si="70"/>
        <v>0</v>
      </c>
    </row>
    <row r="73" spans="1:18" x14ac:dyDescent="0.25">
      <c r="A73" s="256">
        <f t="shared" si="64"/>
        <v>9.2999999999999989</v>
      </c>
      <c r="B73" s="217" t="s">
        <v>163</v>
      </c>
      <c r="C73" s="88" t="s">
        <v>4</v>
      </c>
      <c r="D73" s="207">
        <v>2</v>
      </c>
      <c r="E73" s="208">
        <v>1667</v>
      </c>
      <c r="F73" s="213">
        <f t="shared" si="65"/>
        <v>3334</v>
      </c>
      <c r="G73" s="214"/>
      <c r="H73" s="215"/>
      <c r="I73" s="216">
        <f t="shared" si="66"/>
        <v>0</v>
      </c>
      <c r="J73" s="214"/>
      <c r="K73" s="215"/>
      <c r="L73" s="216">
        <f t="shared" si="67"/>
        <v>0</v>
      </c>
      <c r="M73" s="214"/>
      <c r="N73" s="215"/>
      <c r="O73" s="216">
        <f t="shared" si="68"/>
        <v>0</v>
      </c>
      <c r="P73" s="158"/>
      <c r="Q73" s="159">
        <f t="shared" si="69"/>
        <v>0</v>
      </c>
      <c r="R73" s="371">
        <f t="shared" si="70"/>
        <v>0</v>
      </c>
    </row>
    <row r="74" spans="1:18" ht="15.75" thickBot="1" x14ac:dyDescent="0.3">
      <c r="A74" s="283">
        <f t="shared" si="64"/>
        <v>9.3999999999999986</v>
      </c>
      <c r="B74" s="449" t="s">
        <v>164</v>
      </c>
      <c r="C74" s="285" t="s">
        <v>19</v>
      </c>
      <c r="D74" s="450">
        <v>1</v>
      </c>
      <c r="E74" s="451">
        <v>11507</v>
      </c>
      <c r="F74" s="452">
        <f t="shared" si="65"/>
        <v>11507</v>
      </c>
      <c r="G74" s="453"/>
      <c r="H74" s="454"/>
      <c r="I74" s="455">
        <f t="shared" si="66"/>
        <v>0</v>
      </c>
      <c r="J74" s="453"/>
      <c r="K74" s="454"/>
      <c r="L74" s="455">
        <f t="shared" si="67"/>
        <v>0</v>
      </c>
      <c r="M74" s="453"/>
      <c r="N74" s="454"/>
      <c r="O74" s="455">
        <f t="shared" si="68"/>
        <v>0</v>
      </c>
      <c r="P74" s="456"/>
      <c r="Q74" s="457">
        <f t="shared" si="69"/>
        <v>0</v>
      </c>
      <c r="R74" s="458">
        <f t="shared" si="70"/>
        <v>0</v>
      </c>
    </row>
    <row r="75" spans="1:18" x14ac:dyDescent="0.25">
      <c r="A75" s="426">
        <f t="shared" si="64"/>
        <v>9.4999999999999982</v>
      </c>
      <c r="B75" s="459" t="s">
        <v>165</v>
      </c>
      <c r="C75" s="428" t="s">
        <v>19</v>
      </c>
      <c r="D75" s="460">
        <v>1</v>
      </c>
      <c r="E75" s="461">
        <v>16674</v>
      </c>
      <c r="F75" s="462">
        <f t="shared" si="65"/>
        <v>16674</v>
      </c>
      <c r="G75" s="463"/>
      <c r="H75" s="464"/>
      <c r="I75" s="465">
        <f t="shared" si="66"/>
        <v>0</v>
      </c>
      <c r="J75" s="463"/>
      <c r="K75" s="464"/>
      <c r="L75" s="465">
        <f t="shared" si="67"/>
        <v>0</v>
      </c>
      <c r="M75" s="463"/>
      <c r="N75" s="464"/>
      <c r="O75" s="465">
        <f t="shared" si="68"/>
        <v>0</v>
      </c>
      <c r="P75" s="466"/>
      <c r="Q75" s="467">
        <f t="shared" si="69"/>
        <v>0</v>
      </c>
      <c r="R75" s="468">
        <f t="shared" si="70"/>
        <v>0</v>
      </c>
    </row>
    <row r="76" spans="1:18" x14ac:dyDescent="0.25">
      <c r="A76" s="256">
        <f t="shared" si="64"/>
        <v>9.5999999999999979</v>
      </c>
      <c r="B76" s="217" t="s">
        <v>166</v>
      </c>
      <c r="C76" s="88" t="s">
        <v>19</v>
      </c>
      <c r="D76" s="207">
        <v>1</v>
      </c>
      <c r="E76" s="208">
        <v>18905</v>
      </c>
      <c r="F76" s="213">
        <f t="shared" si="65"/>
        <v>18905</v>
      </c>
      <c r="G76" s="214"/>
      <c r="H76" s="215"/>
      <c r="I76" s="216">
        <f t="shared" si="66"/>
        <v>0</v>
      </c>
      <c r="J76" s="214"/>
      <c r="K76" s="215"/>
      <c r="L76" s="216">
        <f t="shared" si="67"/>
        <v>0</v>
      </c>
      <c r="M76" s="214"/>
      <c r="N76" s="215"/>
      <c r="O76" s="216">
        <f t="shared" si="68"/>
        <v>0</v>
      </c>
      <c r="P76" s="158"/>
      <c r="Q76" s="159">
        <f t="shared" si="69"/>
        <v>0</v>
      </c>
      <c r="R76" s="371">
        <f t="shared" si="70"/>
        <v>0</v>
      </c>
    </row>
    <row r="77" spans="1:18" x14ac:dyDescent="0.25">
      <c r="A77" s="256">
        <f t="shared" si="64"/>
        <v>9.6999999999999975</v>
      </c>
      <c r="B77" s="217" t="s">
        <v>167</v>
      </c>
      <c r="C77" s="88" t="s">
        <v>19</v>
      </c>
      <c r="D77" s="207">
        <v>1</v>
      </c>
      <c r="E77" s="208">
        <v>14443</v>
      </c>
      <c r="F77" s="213">
        <f t="shared" si="65"/>
        <v>14443</v>
      </c>
      <c r="G77" s="214"/>
      <c r="H77" s="215"/>
      <c r="I77" s="216">
        <f t="shared" si="66"/>
        <v>0</v>
      </c>
      <c r="J77" s="214"/>
      <c r="K77" s="215"/>
      <c r="L77" s="216">
        <f t="shared" si="67"/>
        <v>0</v>
      </c>
      <c r="M77" s="214"/>
      <c r="N77" s="215"/>
      <c r="O77" s="216">
        <f t="shared" si="68"/>
        <v>0</v>
      </c>
      <c r="P77" s="158"/>
      <c r="Q77" s="159">
        <f t="shared" si="69"/>
        <v>0</v>
      </c>
      <c r="R77" s="371">
        <f t="shared" si="70"/>
        <v>0</v>
      </c>
    </row>
    <row r="78" spans="1:18" ht="9.9499999999999993" customHeight="1" x14ac:dyDescent="0.25">
      <c r="A78" s="258"/>
      <c r="B78" s="87"/>
      <c r="C78" s="24"/>
      <c r="D78" s="30"/>
      <c r="E78" s="12"/>
      <c r="F78" s="77"/>
      <c r="G78" s="106"/>
      <c r="H78" s="107"/>
      <c r="I78" s="108"/>
      <c r="J78" s="106"/>
      <c r="K78" s="107"/>
      <c r="L78" s="108"/>
      <c r="M78" s="106"/>
      <c r="N78" s="107"/>
      <c r="O78" s="108"/>
      <c r="P78" s="147"/>
      <c r="Q78" s="113">
        <f t="shared" si="69"/>
        <v>0</v>
      </c>
      <c r="R78" s="375">
        <f t="shared" si="70"/>
        <v>0</v>
      </c>
    </row>
    <row r="79" spans="1:18" s="91" customFormat="1" x14ac:dyDescent="0.25">
      <c r="A79" s="368"/>
      <c r="B79" s="3"/>
      <c r="C79" s="90"/>
      <c r="D79" s="114"/>
      <c r="E79" s="115" t="s">
        <v>29</v>
      </c>
      <c r="F79" s="116">
        <f>SUM(F71:F78)</f>
        <v>341975</v>
      </c>
      <c r="G79" s="117"/>
      <c r="H79" s="118"/>
      <c r="I79" s="119">
        <f>SUM(I71:I78)</f>
        <v>0</v>
      </c>
      <c r="J79" s="117"/>
      <c r="K79" s="118"/>
      <c r="L79" s="119">
        <f>SUM(L71:L78)</f>
        <v>0</v>
      </c>
      <c r="M79" s="117"/>
      <c r="N79" s="118"/>
      <c r="O79" s="119">
        <f>SUM(O71:O78)</f>
        <v>0</v>
      </c>
      <c r="P79" s="155"/>
      <c r="Q79" s="156">
        <f>SUM(Q71:Q78)</f>
        <v>0</v>
      </c>
      <c r="R79" s="369">
        <f>SUM(R71:R78)</f>
        <v>0</v>
      </c>
    </row>
    <row r="80" spans="1:18" ht="9.9499999999999993" customHeight="1" x14ac:dyDescent="0.25">
      <c r="A80" s="259"/>
      <c r="B80" s="3"/>
      <c r="C80" s="24"/>
      <c r="D80" s="30"/>
      <c r="E80" s="121"/>
      <c r="F80" s="77"/>
      <c r="G80" s="106"/>
      <c r="H80" s="107"/>
      <c r="I80" s="108"/>
      <c r="J80" s="106"/>
      <c r="K80" s="107"/>
      <c r="L80" s="108"/>
      <c r="M80" s="106"/>
      <c r="N80" s="107"/>
      <c r="O80" s="108"/>
      <c r="P80" s="147"/>
      <c r="Q80" s="105"/>
      <c r="R80" s="366"/>
    </row>
    <row r="81" spans="1:18" x14ac:dyDescent="0.25">
      <c r="A81" s="254">
        <f>A69+1</f>
        <v>10</v>
      </c>
      <c r="B81" s="86" t="s">
        <v>132</v>
      </c>
      <c r="C81" s="24"/>
      <c r="D81" s="30"/>
      <c r="E81" s="12"/>
      <c r="F81" s="77"/>
      <c r="G81" s="106"/>
      <c r="H81" s="107"/>
      <c r="I81" s="108"/>
      <c r="J81" s="106"/>
      <c r="K81" s="107"/>
      <c r="L81" s="108"/>
      <c r="M81" s="106"/>
      <c r="N81" s="107"/>
      <c r="O81" s="108"/>
      <c r="P81" s="147"/>
      <c r="Q81" s="105"/>
      <c r="R81" s="366"/>
    </row>
    <row r="82" spans="1:18" ht="38.25" x14ac:dyDescent="0.25">
      <c r="A82" s="255">
        <f>A81</f>
        <v>10</v>
      </c>
      <c r="B82" s="87" t="s">
        <v>168</v>
      </c>
      <c r="C82" s="24"/>
      <c r="D82" s="30"/>
      <c r="E82" s="12"/>
      <c r="F82" s="77"/>
      <c r="G82" s="106"/>
      <c r="H82" s="107"/>
      <c r="I82" s="108"/>
      <c r="J82" s="106"/>
      <c r="K82" s="107"/>
      <c r="L82" s="108"/>
      <c r="M82" s="106"/>
      <c r="N82" s="107"/>
      <c r="O82" s="108"/>
      <c r="P82" s="147"/>
      <c r="Q82" s="105"/>
      <c r="R82" s="366"/>
    </row>
    <row r="83" spans="1:18" x14ac:dyDescent="0.25">
      <c r="A83" s="256">
        <f>A82+0.1</f>
        <v>10.1</v>
      </c>
      <c r="B83" s="217" t="s">
        <v>169</v>
      </c>
      <c r="C83" s="88" t="s">
        <v>19</v>
      </c>
      <c r="D83" s="207">
        <v>1</v>
      </c>
      <c r="E83" s="208">
        <v>79846</v>
      </c>
      <c r="F83" s="213">
        <f t="shared" ref="F83:F86" si="71">D83*E83</f>
        <v>79846</v>
      </c>
      <c r="G83" s="214"/>
      <c r="H83" s="215"/>
      <c r="I83" s="216">
        <f t="shared" ref="I83:I86" si="72">H83*G83*E83</f>
        <v>0</v>
      </c>
      <c r="J83" s="214"/>
      <c r="K83" s="215"/>
      <c r="L83" s="216">
        <f t="shared" ref="L83:L86" si="73">K83*J83*E83</f>
        <v>0</v>
      </c>
      <c r="M83" s="214"/>
      <c r="N83" s="215"/>
      <c r="O83" s="216">
        <f t="shared" ref="O83:O86" si="74">N83*M83*H83</f>
        <v>0</v>
      </c>
      <c r="P83" s="158"/>
      <c r="Q83" s="159">
        <f t="shared" ref="Q83:Q86" si="75">P83*E83</f>
        <v>0</v>
      </c>
      <c r="R83" s="371">
        <f t="shared" ref="R83:R87" si="76">Q83-(O83+L83+I83)</f>
        <v>0</v>
      </c>
    </row>
    <row r="84" spans="1:18" ht="25.5" x14ac:dyDescent="0.25">
      <c r="A84" s="256">
        <f>A83+0.1</f>
        <v>10.199999999999999</v>
      </c>
      <c r="B84" s="217" t="s">
        <v>170</v>
      </c>
      <c r="C84" s="88" t="s">
        <v>19</v>
      </c>
      <c r="D84" s="207">
        <v>1</v>
      </c>
      <c r="E84" s="208">
        <v>49316</v>
      </c>
      <c r="F84" s="213">
        <f t="shared" si="71"/>
        <v>49316</v>
      </c>
      <c r="G84" s="214"/>
      <c r="H84" s="215"/>
      <c r="I84" s="216">
        <f t="shared" si="72"/>
        <v>0</v>
      </c>
      <c r="J84" s="214"/>
      <c r="K84" s="215"/>
      <c r="L84" s="216">
        <f t="shared" si="73"/>
        <v>0</v>
      </c>
      <c r="M84" s="214"/>
      <c r="N84" s="215"/>
      <c r="O84" s="216">
        <f t="shared" si="74"/>
        <v>0</v>
      </c>
      <c r="P84" s="158"/>
      <c r="Q84" s="159">
        <f t="shared" si="75"/>
        <v>0</v>
      </c>
      <c r="R84" s="371">
        <f t="shared" si="76"/>
        <v>0</v>
      </c>
    </row>
    <row r="85" spans="1:18" ht="25.5" x14ac:dyDescent="0.25">
      <c r="A85" s="256">
        <f>A84+0.1</f>
        <v>10.299999999999999</v>
      </c>
      <c r="B85" s="217" t="s">
        <v>171</v>
      </c>
      <c r="C85" s="88" t="s">
        <v>19</v>
      </c>
      <c r="D85" s="207">
        <v>1</v>
      </c>
      <c r="E85" s="208">
        <v>23484</v>
      </c>
      <c r="F85" s="213">
        <f t="shared" si="71"/>
        <v>23484</v>
      </c>
      <c r="G85" s="214"/>
      <c r="H85" s="215"/>
      <c r="I85" s="216">
        <f t="shared" si="72"/>
        <v>0</v>
      </c>
      <c r="J85" s="214"/>
      <c r="K85" s="215"/>
      <c r="L85" s="216">
        <f t="shared" si="73"/>
        <v>0</v>
      </c>
      <c r="M85" s="214"/>
      <c r="N85" s="215"/>
      <c r="O85" s="216">
        <f t="shared" si="74"/>
        <v>0</v>
      </c>
      <c r="P85" s="158"/>
      <c r="Q85" s="159">
        <f t="shared" si="75"/>
        <v>0</v>
      </c>
      <c r="R85" s="371">
        <f t="shared" si="76"/>
        <v>0</v>
      </c>
    </row>
    <row r="86" spans="1:18" x14ac:dyDescent="0.25">
      <c r="A86" s="256">
        <f>A85+0.1</f>
        <v>10.399999999999999</v>
      </c>
      <c r="B86" s="217" t="s">
        <v>172</v>
      </c>
      <c r="C86" s="88" t="s">
        <v>19</v>
      </c>
      <c r="D86" s="207">
        <v>1</v>
      </c>
      <c r="E86" s="208">
        <v>23484</v>
      </c>
      <c r="F86" s="213">
        <f t="shared" si="71"/>
        <v>23484</v>
      </c>
      <c r="G86" s="214"/>
      <c r="H86" s="215"/>
      <c r="I86" s="216">
        <f t="shared" si="72"/>
        <v>0</v>
      </c>
      <c r="J86" s="214"/>
      <c r="K86" s="215"/>
      <c r="L86" s="216">
        <f t="shared" si="73"/>
        <v>0</v>
      </c>
      <c r="M86" s="214"/>
      <c r="N86" s="215"/>
      <c r="O86" s="216">
        <f t="shared" si="74"/>
        <v>0</v>
      </c>
      <c r="P86" s="158"/>
      <c r="Q86" s="159">
        <f t="shared" si="75"/>
        <v>0</v>
      </c>
      <c r="R86" s="371">
        <f t="shared" si="76"/>
        <v>0</v>
      </c>
    </row>
    <row r="87" spans="1:18" ht="9.9499999999999993" customHeight="1" x14ac:dyDescent="0.25">
      <c r="A87" s="258"/>
      <c r="B87" s="87"/>
      <c r="C87" s="24"/>
      <c r="D87" s="30"/>
      <c r="E87" s="12"/>
      <c r="F87" s="77"/>
      <c r="G87" s="106"/>
      <c r="H87" s="107"/>
      <c r="I87" s="108">
        <f t="shared" ref="I87" si="77">G87*E87</f>
        <v>0</v>
      </c>
      <c r="J87" s="106"/>
      <c r="K87" s="107"/>
      <c r="L87" s="108">
        <f t="shared" ref="L87" si="78">J87*E87</f>
        <v>0</v>
      </c>
      <c r="M87" s="106"/>
      <c r="N87" s="107"/>
      <c r="O87" s="108">
        <f t="shared" ref="O87" si="79">M87*H87</f>
        <v>0</v>
      </c>
      <c r="P87" s="147"/>
      <c r="Q87" s="105"/>
      <c r="R87" s="375">
        <f t="shared" si="76"/>
        <v>0</v>
      </c>
    </row>
    <row r="88" spans="1:18" s="91" customFormat="1" x14ac:dyDescent="0.25">
      <c r="A88" s="368"/>
      <c r="B88" s="3"/>
      <c r="C88" s="90"/>
      <c r="D88" s="114"/>
      <c r="E88" s="115" t="s">
        <v>30</v>
      </c>
      <c r="F88" s="116">
        <f>SUM(F83:F87)</f>
        <v>176130</v>
      </c>
      <c r="G88" s="117"/>
      <c r="H88" s="118"/>
      <c r="I88" s="119">
        <f>SUM(I83:I87)</f>
        <v>0</v>
      </c>
      <c r="J88" s="117"/>
      <c r="K88" s="118"/>
      <c r="L88" s="119">
        <f>SUM(L83:L87)</f>
        <v>0</v>
      </c>
      <c r="M88" s="117"/>
      <c r="N88" s="118"/>
      <c r="O88" s="119">
        <f>SUM(O83:O87)</f>
        <v>0</v>
      </c>
      <c r="P88" s="155"/>
      <c r="Q88" s="156">
        <f>SUM(Q83:Q87)</f>
        <v>0</v>
      </c>
      <c r="R88" s="369">
        <f>SUM(R83:R87)</f>
        <v>0</v>
      </c>
    </row>
    <row r="89" spans="1:18" ht="9.9499999999999993" customHeight="1" x14ac:dyDescent="0.25">
      <c r="A89" s="259"/>
      <c r="B89" s="3"/>
      <c r="C89" s="24"/>
      <c r="D89" s="30"/>
      <c r="E89" s="121"/>
      <c r="F89" s="77"/>
      <c r="G89" s="106"/>
      <c r="H89" s="107"/>
      <c r="I89" s="108"/>
      <c r="J89" s="106"/>
      <c r="K89" s="107"/>
      <c r="L89" s="108"/>
      <c r="M89" s="106"/>
      <c r="N89" s="107"/>
      <c r="O89" s="108"/>
      <c r="P89" s="147"/>
      <c r="Q89" s="105"/>
      <c r="R89" s="366"/>
    </row>
    <row r="90" spans="1:18" x14ac:dyDescent="0.25">
      <c r="A90" s="254">
        <f>A81:B81+1</f>
        <v>11</v>
      </c>
      <c r="B90" s="86" t="s">
        <v>133</v>
      </c>
      <c r="C90" s="24"/>
      <c r="D90" s="30"/>
      <c r="E90" s="12"/>
      <c r="F90" s="77"/>
      <c r="G90" s="106"/>
      <c r="H90" s="107"/>
      <c r="I90" s="108"/>
      <c r="J90" s="106"/>
      <c r="K90" s="107"/>
      <c r="L90" s="108"/>
      <c r="M90" s="106"/>
      <c r="N90" s="107"/>
      <c r="O90" s="108"/>
      <c r="P90" s="147"/>
      <c r="Q90" s="105"/>
      <c r="R90" s="366"/>
    </row>
    <row r="91" spans="1:18" s="33" customFormat="1" ht="76.5" x14ac:dyDescent="0.25">
      <c r="A91" s="378">
        <f>A90</f>
        <v>11</v>
      </c>
      <c r="B91" s="217" t="s">
        <v>173</v>
      </c>
      <c r="C91" s="88" t="s">
        <v>20</v>
      </c>
      <c r="D91" s="207">
        <v>1</v>
      </c>
      <c r="E91" s="208">
        <v>275937</v>
      </c>
      <c r="F91" s="213">
        <f t="shared" ref="F91" si="80">D91*E91</f>
        <v>275937</v>
      </c>
      <c r="G91" s="214">
        <v>1</v>
      </c>
      <c r="H91" s="215">
        <v>0.7</v>
      </c>
      <c r="I91" s="216">
        <f t="shared" ref="I91" si="81">H91*G91*E91</f>
        <v>193155.9</v>
      </c>
      <c r="J91" s="214">
        <v>1</v>
      </c>
      <c r="K91" s="215">
        <v>0.2</v>
      </c>
      <c r="L91" s="219">
        <f>K91*E91</f>
        <v>55187.4</v>
      </c>
      <c r="M91" s="214">
        <v>0</v>
      </c>
      <c r="N91" s="215">
        <v>0</v>
      </c>
      <c r="O91" s="216">
        <f t="shared" ref="O91" si="82">N91*M91*H91</f>
        <v>0</v>
      </c>
      <c r="P91" s="158"/>
      <c r="Q91" s="159">
        <f t="shared" ref="Q91" si="83">P91*E91</f>
        <v>0</v>
      </c>
      <c r="R91" s="371">
        <f t="shared" ref="R91" si="84">Q91-(O91+L91+I91)</f>
        <v>-248343.3</v>
      </c>
    </row>
    <row r="92" spans="1:18" ht="9.9499999999999993" customHeight="1" x14ac:dyDescent="0.25">
      <c r="A92" s="258"/>
      <c r="B92" s="87"/>
      <c r="C92" s="24"/>
      <c r="D92" s="30"/>
      <c r="E92" s="12"/>
      <c r="F92" s="77"/>
      <c r="G92" s="106"/>
      <c r="H92" s="107"/>
      <c r="I92" s="108"/>
      <c r="J92" s="106"/>
      <c r="K92" s="107"/>
      <c r="L92" s="108"/>
      <c r="M92" s="106"/>
      <c r="N92" s="107"/>
      <c r="O92" s="108"/>
      <c r="P92" s="147"/>
      <c r="Q92" s="105"/>
      <c r="R92" s="366"/>
    </row>
    <row r="93" spans="1:18" s="91" customFormat="1" x14ac:dyDescent="0.25">
      <c r="A93" s="368"/>
      <c r="B93" s="3"/>
      <c r="C93" s="90"/>
      <c r="D93" s="114"/>
      <c r="E93" s="115" t="s">
        <v>264</v>
      </c>
      <c r="F93" s="116">
        <f>SUM(F91:F92)</f>
        <v>275937</v>
      </c>
      <c r="G93" s="117"/>
      <c r="H93" s="118"/>
      <c r="I93" s="119">
        <f>SUM(I91:I92)</f>
        <v>193155.9</v>
      </c>
      <c r="J93" s="117"/>
      <c r="K93" s="118"/>
      <c r="L93" s="119">
        <f>SUM(L91:L92)</f>
        <v>55187.4</v>
      </c>
      <c r="M93" s="117"/>
      <c r="N93" s="118"/>
      <c r="O93" s="119">
        <f>SUM(O91:O92)</f>
        <v>0</v>
      </c>
      <c r="P93" s="155"/>
      <c r="Q93" s="156">
        <f>SUM(Q91:Q92)</f>
        <v>0</v>
      </c>
      <c r="R93" s="369">
        <f>SUM(R91:R92)</f>
        <v>-248343.3</v>
      </c>
    </row>
    <row r="94" spans="1:18" ht="9.9499999999999993" customHeight="1" thickBot="1" x14ac:dyDescent="0.3">
      <c r="A94" s="304"/>
      <c r="B94" s="338"/>
      <c r="C94" s="306"/>
      <c r="D94" s="339"/>
      <c r="E94" s="340"/>
      <c r="F94" s="341"/>
      <c r="G94" s="342"/>
      <c r="H94" s="343"/>
      <c r="I94" s="344"/>
      <c r="J94" s="342"/>
      <c r="K94" s="343"/>
      <c r="L94" s="344"/>
      <c r="M94" s="342"/>
      <c r="N94" s="343"/>
      <c r="O94" s="344"/>
      <c r="P94" s="345"/>
      <c r="Q94" s="346"/>
      <c r="R94" s="373"/>
    </row>
    <row r="95" spans="1:18" x14ac:dyDescent="0.25">
      <c r="A95" s="329">
        <f>A90+1</f>
        <v>12</v>
      </c>
      <c r="B95" s="347" t="s">
        <v>121</v>
      </c>
      <c r="C95" s="295"/>
      <c r="D95" s="348"/>
      <c r="E95" s="349"/>
      <c r="F95" s="350"/>
      <c r="G95" s="351"/>
      <c r="H95" s="352"/>
      <c r="I95" s="353"/>
      <c r="J95" s="351"/>
      <c r="K95" s="352"/>
      <c r="L95" s="353"/>
      <c r="M95" s="351"/>
      <c r="N95" s="352"/>
      <c r="O95" s="353"/>
      <c r="P95" s="354"/>
      <c r="Q95" s="355"/>
      <c r="R95" s="374"/>
    </row>
    <row r="96" spans="1:18" s="33" customFormat="1" ht="63.75" x14ac:dyDescent="0.25">
      <c r="A96" s="378">
        <f>A95</f>
        <v>12</v>
      </c>
      <c r="B96" s="217" t="s">
        <v>174</v>
      </c>
      <c r="C96" s="88" t="s">
        <v>20</v>
      </c>
      <c r="D96" s="207">
        <v>1</v>
      </c>
      <c r="E96" s="31">
        <v>25000</v>
      </c>
      <c r="F96" s="213">
        <f t="shared" ref="F96" si="85">D96*E96</f>
        <v>25000</v>
      </c>
      <c r="G96" s="214">
        <v>1</v>
      </c>
      <c r="H96" s="215">
        <v>0.4</v>
      </c>
      <c r="I96" s="216">
        <f t="shared" ref="I96" si="86">H96*G96*E96</f>
        <v>10000</v>
      </c>
      <c r="J96" s="214">
        <v>1</v>
      </c>
      <c r="K96" s="215">
        <v>0.5</v>
      </c>
      <c r="L96" s="216">
        <f t="shared" ref="L96" si="87">K96*J96*E96</f>
        <v>12500</v>
      </c>
      <c r="M96" s="214">
        <v>0</v>
      </c>
      <c r="N96" s="215">
        <v>0</v>
      </c>
      <c r="O96" s="216">
        <f t="shared" ref="O96" si="88">N96*M96*H96</f>
        <v>0</v>
      </c>
      <c r="P96" s="158">
        <v>1</v>
      </c>
      <c r="Q96" s="159">
        <f t="shared" ref="Q96" si="89">P96*E96</f>
        <v>25000</v>
      </c>
      <c r="R96" s="371">
        <f t="shared" ref="R96" si="90">Q96-(O96+L96+I96)</f>
        <v>2500</v>
      </c>
    </row>
    <row r="97" spans="1:18" ht="9.9499999999999993" customHeight="1" x14ac:dyDescent="0.25">
      <c r="A97" s="258"/>
      <c r="B97" s="87"/>
      <c r="C97" s="24"/>
      <c r="D97" s="30"/>
      <c r="E97" s="12"/>
      <c r="F97" s="77"/>
      <c r="G97" s="106"/>
      <c r="H97" s="107"/>
      <c r="I97" s="108"/>
      <c r="J97" s="106"/>
      <c r="K97" s="107"/>
      <c r="L97" s="108"/>
      <c r="M97" s="106"/>
      <c r="N97" s="107"/>
      <c r="O97" s="108"/>
      <c r="P97" s="147"/>
      <c r="Q97" s="105"/>
      <c r="R97" s="366"/>
    </row>
    <row r="98" spans="1:18" s="91" customFormat="1" x14ac:dyDescent="0.25">
      <c r="A98" s="368"/>
      <c r="B98" s="3"/>
      <c r="C98" s="90"/>
      <c r="D98" s="114"/>
      <c r="E98" s="115" t="s">
        <v>279</v>
      </c>
      <c r="F98" s="116">
        <f>SUM(F96:F97)</f>
        <v>25000</v>
      </c>
      <c r="G98" s="117"/>
      <c r="H98" s="118"/>
      <c r="I98" s="119">
        <f>SUM(I96:I97)</f>
        <v>10000</v>
      </c>
      <c r="J98" s="117"/>
      <c r="K98" s="118"/>
      <c r="L98" s="119">
        <f>SUM(L96:L97)</f>
        <v>12500</v>
      </c>
      <c r="M98" s="117"/>
      <c r="N98" s="118"/>
      <c r="O98" s="119">
        <f>SUM(O96:O97)</f>
        <v>0</v>
      </c>
      <c r="P98" s="155"/>
      <c r="Q98" s="156">
        <f>SUM(Q96:Q97)</f>
        <v>25000</v>
      </c>
      <c r="R98" s="369">
        <f>SUM(R96:R97)</f>
        <v>2500</v>
      </c>
    </row>
    <row r="99" spans="1:18" ht="9.9499999999999993" customHeight="1" x14ac:dyDescent="0.25">
      <c r="A99" s="259"/>
      <c r="B99" s="3"/>
      <c r="C99" s="24"/>
      <c r="D99" s="30"/>
      <c r="E99" s="121"/>
      <c r="F99" s="77"/>
      <c r="G99" s="106"/>
      <c r="H99" s="107"/>
      <c r="I99" s="108"/>
      <c r="J99" s="106"/>
      <c r="K99" s="107"/>
      <c r="L99" s="108"/>
      <c r="M99" s="106"/>
      <c r="N99" s="107"/>
      <c r="O99" s="108"/>
      <c r="P99" s="147"/>
      <c r="Q99" s="105"/>
      <c r="R99" s="366"/>
    </row>
    <row r="100" spans="1:18" x14ac:dyDescent="0.25">
      <c r="A100" s="254">
        <f>A95+1</f>
        <v>13</v>
      </c>
      <c r="B100" s="86" t="s">
        <v>117</v>
      </c>
      <c r="C100" s="24"/>
      <c r="D100" s="30"/>
      <c r="E100" s="12"/>
      <c r="F100" s="77"/>
      <c r="G100" s="106"/>
      <c r="H100" s="107"/>
      <c r="I100" s="108"/>
      <c r="J100" s="106"/>
      <c r="K100" s="107"/>
      <c r="L100" s="108"/>
      <c r="M100" s="106"/>
      <c r="N100" s="107"/>
      <c r="O100" s="108"/>
      <c r="P100" s="147"/>
      <c r="Q100" s="105"/>
      <c r="R100" s="366"/>
    </row>
    <row r="101" spans="1:18" s="33" customFormat="1" ht="38.25" x14ac:dyDescent="0.25">
      <c r="A101" s="378">
        <f>A100</f>
        <v>13</v>
      </c>
      <c r="B101" s="217" t="s">
        <v>175</v>
      </c>
      <c r="C101" s="88" t="s">
        <v>20</v>
      </c>
      <c r="D101" s="207">
        <v>1</v>
      </c>
      <c r="E101" s="31">
        <v>25000</v>
      </c>
      <c r="F101" s="213">
        <f t="shared" ref="F101" si="91">D101*E101</f>
        <v>25000</v>
      </c>
      <c r="G101" s="214">
        <v>1</v>
      </c>
      <c r="H101" s="215">
        <v>0.7</v>
      </c>
      <c r="I101" s="216">
        <f t="shared" ref="I101" si="92">H101*G101*E101</f>
        <v>17500</v>
      </c>
      <c r="J101" s="214">
        <v>1</v>
      </c>
      <c r="K101" s="215">
        <v>0.2</v>
      </c>
      <c r="L101" s="216">
        <f t="shared" ref="L101" si="93">K101*J101*E101</f>
        <v>5000</v>
      </c>
      <c r="M101" s="214">
        <v>0</v>
      </c>
      <c r="N101" s="215">
        <v>0</v>
      </c>
      <c r="O101" s="216">
        <f t="shared" ref="O101" si="94">N101*M101*H101</f>
        <v>0</v>
      </c>
      <c r="P101" s="158">
        <v>1</v>
      </c>
      <c r="Q101" s="159">
        <f t="shared" ref="Q101" si="95">P101*E101</f>
        <v>25000</v>
      </c>
      <c r="R101" s="371">
        <f t="shared" ref="R101" si="96">Q101-(O101+L101+I101)</f>
        <v>2500</v>
      </c>
    </row>
    <row r="102" spans="1:18" ht="9.9499999999999993" customHeight="1" x14ac:dyDescent="0.25">
      <c r="A102" s="258"/>
      <c r="B102" s="87"/>
      <c r="C102" s="24"/>
      <c r="D102" s="30"/>
      <c r="E102" s="12"/>
      <c r="F102" s="77"/>
      <c r="G102" s="106"/>
      <c r="H102" s="107"/>
      <c r="I102" s="108"/>
      <c r="J102" s="106"/>
      <c r="K102" s="107"/>
      <c r="L102" s="108"/>
      <c r="M102" s="106"/>
      <c r="N102" s="107"/>
      <c r="O102" s="108"/>
      <c r="P102" s="147"/>
      <c r="Q102" s="105"/>
      <c r="R102" s="366"/>
    </row>
    <row r="103" spans="1:18" s="91" customFormat="1" x14ac:dyDescent="0.25">
      <c r="A103" s="368"/>
      <c r="B103" s="3"/>
      <c r="C103" s="90"/>
      <c r="D103" s="114"/>
      <c r="E103" s="115" t="s">
        <v>266</v>
      </c>
      <c r="F103" s="116">
        <f>SUM(F101:F102)</f>
        <v>25000</v>
      </c>
      <c r="G103" s="117"/>
      <c r="H103" s="118"/>
      <c r="I103" s="119">
        <f>SUM(I101:I102)</f>
        <v>17500</v>
      </c>
      <c r="J103" s="117"/>
      <c r="K103" s="118"/>
      <c r="L103" s="119">
        <f>SUM(L101:L102)</f>
        <v>5000</v>
      </c>
      <c r="M103" s="117"/>
      <c r="N103" s="118"/>
      <c r="O103" s="119">
        <f>SUM(O101:O102)</f>
        <v>0</v>
      </c>
      <c r="P103" s="155"/>
      <c r="Q103" s="156">
        <f>SUM(Q101:Q102)</f>
        <v>25000</v>
      </c>
      <c r="R103" s="369">
        <f>SUM(R101:R102)</f>
        <v>2500</v>
      </c>
    </row>
    <row r="104" spans="1:18" ht="9.9499999999999993" customHeight="1" x14ac:dyDescent="0.25">
      <c r="A104" s="259"/>
      <c r="B104" s="3"/>
      <c r="C104" s="24"/>
      <c r="D104" s="30"/>
      <c r="E104" s="121"/>
      <c r="F104" s="77"/>
      <c r="G104" s="106"/>
      <c r="H104" s="107"/>
      <c r="I104" s="108"/>
      <c r="J104" s="106"/>
      <c r="K104" s="107"/>
      <c r="L104" s="108"/>
      <c r="M104" s="106"/>
      <c r="N104" s="107"/>
      <c r="O104" s="108"/>
      <c r="P104" s="147"/>
      <c r="Q104" s="105"/>
      <c r="R104" s="366"/>
    </row>
    <row r="105" spans="1:18" x14ac:dyDescent="0.25">
      <c r="A105" s="254">
        <f>A100+1</f>
        <v>14</v>
      </c>
      <c r="B105" s="86" t="s">
        <v>134</v>
      </c>
      <c r="C105" s="24"/>
      <c r="D105" s="30"/>
      <c r="E105" s="12"/>
      <c r="F105" s="77"/>
      <c r="G105" s="106"/>
      <c r="H105" s="107"/>
      <c r="I105" s="108"/>
      <c r="J105" s="106"/>
      <c r="K105" s="107"/>
      <c r="L105" s="108"/>
      <c r="M105" s="106"/>
      <c r="N105" s="107"/>
      <c r="O105" s="108"/>
      <c r="P105" s="147"/>
      <c r="Q105" s="105"/>
      <c r="R105" s="366"/>
    </row>
    <row r="106" spans="1:18" s="33" customFormat="1" ht="25.5" x14ac:dyDescent="0.25">
      <c r="A106" s="378">
        <f>A105</f>
        <v>14</v>
      </c>
      <c r="B106" s="217" t="s">
        <v>176</v>
      </c>
      <c r="C106" s="88" t="s">
        <v>20</v>
      </c>
      <c r="D106" s="207">
        <v>1</v>
      </c>
      <c r="E106" s="31">
        <v>25000</v>
      </c>
      <c r="F106" s="213">
        <f t="shared" ref="F106" si="97">D106*E106</f>
        <v>25000</v>
      </c>
      <c r="G106" s="214">
        <v>1</v>
      </c>
      <c r="H106" s="215">
        <v>0.5</v>
      </c>
      <c r="I106" s="216">
        <f t="shared" ref="I106" si="98">H106*G106*E106</f>
        <v>12500</v>
      </c>
      <c r="J106" s="214">
        <v>1</v>
      </c>
      <c r="K106" s="215">
        <v>0.4</v>
      </c>
      <c r="L106" s="216">
        <f t="shared" ref="L106" si="99">K106*J106*E106</f>
        <v>10000</v>
      </c>
      <c r="M106" s="214">
        <v>0</v>
      </c>
      <c r="N106" s="215">
        <v>0</v>
      </c>
      <c r="O106" s="216">
        <f t="shared" ref="O106" si="100">N106*M106*H106</f>
        <v>0</v>
      </c>
      <c r="P106" s="158">
        <v>1</v>
      </c>
      <c r="Q106" s="159">
        <f t="shared" ref="Q106" si="101">P106*E106</f>
        <v>25000</v>
      </c>
      <c r="R106" s="371">
        <f t="shared" ref="R106" si="102">Q106-(O106+L106+I106)</f>
        <v>2500</v>
      </c>
    </row>
    <row r="107" spans="1:18" ht="9.9499999999999993" customHeight="1" x14ac:dyDescent="0.25">
      <c r="A107" s="258"/>
      <c r="B107" s="87"/>
      <c r="C107" s="24"/>
      <c r="D107" s="30"/>
      <c r="E107" s="12"/>
      <c r="F107" s="77"/>
      <c r="G107" s="106"/>
      <c r="H107" s="107"/>
      <c r="I107" s="108"/>
      <c r="J107" s="106"/>
      <c r="K107" s="107"/>
      <c r="L107" s="108"/>
      <c r="M107" s="106"/>
      <c r="N107" s="107"/>
      <c r="O107" s="108"/>
      <c r="P107" s="147"/>
      <c r="Q107" s="105"/>
      <c r="R107" s="366"/>
    </row>
    <row r="108" spans="1:18" s="91" customFormat="1" x14ac:dyDescent="0.25">
      <c r="A108" s="368"/>
      <c r="B108" s="3"/>
      <c r="C108" s="90"/>
      <c r="D108" s="114"/>
      <c r="E108" s="115" t="s">
        <v>267</v>
      </c>
      <c r="F108" s="116">
        <f>SUM(F106:F107)</f>
        <v>25000</v>
      </c>
      <c r="G108" s="117"/>
      <c r="H108" s="118"/>
      <c r="I108" s="119">
        <f>SUM(I106:I107)</f>
        <v>12500</v>
      </c>
      <c r="J108" s="117"/>
      <c r="K108" s="118"/>
      <c r="L108" s="119">
        <f>SUM(L106:L107)</f>
        <v>10000</v>
      </c>
      <c r="M108" s="117"/>
      <c r="N108" s="118"/>
      <c r="O108" s="119">
        <f>SUM(O106:O107)</f>
        <v>0</v>
      </c>
      <c r="P108" s="155"/>
      <c r="Q108" s="156">
        <f>SUM(Q106:Q107)</f>
        <v>25000</v>
      </c>
      <c r="R108" s="369">
        <f>SUM(R106:R107)</f>
        <v>2500</v>
      </c>
    </row>
    <row r="109" spans="1:18" ht="9.9499999999999993" customHeight="1" x14ac:dyDescent="0.25">
      <c r="A109" s="259"/>
      <c r="B109" s="3"/>
      <c r="C109" s="24"/>
      <c r="D109" s="30"/>
      <c r="E109" s="121"/>
      <c r="F109" s="77"/>
      <c r="G109" s="106"/>
      <c r="H109" s="107"/>
      <c r="I109" s="108"/>
      <c r="J109" s="106"/>
      <c r="K109" s="107"/>
      <c r="L109" s="108"/>
      <c r="M109" s="106"/>
      <c r="N109" s="107"/>
      <c r="O109" s="108"/>
      <c r="P109" s="147"/>
      <c r="Q109" s="105"/>
      <c r="R109" s="366"/>
    </row>
    <row r="110" spans="1:18" x14ac:dyDescent="0.25">
      <c r="A110" s="254">
        <f>A106+1</f>
        <v>15</v>
      </c>
      <c r="B110" s="86" t="s">
        <v>135</v>
      </c>
      <c r="C110" s="24"/>
      <c r="D110" s="30"/>
      <c r="E110" s="12"/>
      <c r="F110" s="77"/>
      <c r="G110" s="106"/>
      <c r="H110" s="107"/>
      <c r="I110" s="108"/>
      <c r="J110" s="106"/>
      <c r="K110" s="107"/>
      <c r="L110" s="108"/>
      <c r="M110" s="106"/>
      <c r="N110" s="107"/>
      <c r="O110" s="108"/>
      <c r="P110" s="147"/>
      <c r="Q110" s="105"/>
      <c r="R110" s="366"/>
    </row>
    <row r="111" spans="1:18" s="33" customFormat="1" ht="25.5" x14ac:dyDescent="0.25">
      <c r="A111" s="378">
        <f>A110</f>
        <v>15</v>
      </c>
      <c r="B111" s="217" t="s">
        <v>177</v>
      </c>
      <c r="C111" s="88" t="s">
        <v>20</v>
      </c>
      <c r="D111" s="207">
        <v>1</v>
      </c>
      <c r="E111" s="31">
        <v>150000</v>
      </c>
      <c r="F111" s="213">
        <f t="shared" ref="F111" si="103">D111*E111</f>
        <v>150000</v>
      </c>
      <c r="G111" s="214"/>
      <c r="H111" s="215"/>
      <c r="I111" s="216">
        <f t="shared" ref="I111" si="104">H111*G111*E111</f>
        <v>0</v>
      </c>
      <c r="J111" s="214"/>
      <c r="K111" s="215"/>
      <c r="L111" s="216">
        <f t="shared" ref="L111" si="105">K111*J111*E111</f>
        <v>0</v>
      </c>
      <c r="M111" s="214"/>
      <c r="N111" s="215"/>
      <c r="O111" s="216">
        <f t="shared" ref="O111" si="106">N111*M111*H111</f>
        <v>0</v>
      </c>
      <c r="P111" s="158">
        <v>1</v>
      </c>
      <c r="Q111" s="159">
        <f t="shared" ref="Q111" si="107">P111*E111</f>
        <v>150000</v>
      </c>
      <c r="R111" s="371">
        <f t="shared" ref="R111" si="108">Q111-(O111+L111+I111)</f>
        <v>150000</v>
      </c>
    </row>
    <row r="112" spans="1:18" ht="9.9499999999999993" customHeight="1" x14ac:dyDescent="0.25">
      <c r="A112" s="258"/>
      <c r="B112" s="87"/>
      <c r="C112" s="24"/>
      <c r="D112" s="30"/>
      <c r="E112" s="12"/>
      <c r="F112" s="77"/>
      <c r="G112" s="106"/>
      <c r="H112" s="107"/>
      <c r="I112" s="108"/>
      <c r="J112" s="106"/>
      <c r="K112" s="107"/>
      <c r="L112" s="108"/>
      <c r="M112" s="106"/>
      <c r="N112" s="107"/>
      <c r="O112" s="108"/>
      <c r="P112" s="147"/>
      <c r="Q112" s="105"/>
      <c r="R112" s="366"/>
    </row>
    <row r="113" spans="1:18" s="91" customFormat="1" x14ac:dyDescent="0.25">
      <c r="A113" s="368"/>
      <c r="B113" s="3"/>
      <c r="C113" s="90"/>
      <c r="D113" s="114"/>
      <c r="E113" s="115" t="s">
        <v>268</v>
      </c>
      <c r="F113" s="116">
        <f>SUM(F111:F112)</f>
        <v>150000</v>
      </c>
      <c r="G113" s="117"/>
      <c r="H113" s="118"/>
      <c r="I113" s="119">
        <f>SUM(I111:I112)</f>
        <v>0</v>
      </c>
      <c r="J113" s="117"/>
      <c r="K113" s="118"/>
      <c r="L113" s="119">
        <f>SUM(L111:L112)</f>
        <v>0</v>
      </c>
      <c r="M113" s="117"/>
      <c r="N113" s="118"/>
      <c r="O113" s="119">
        <f>SUM(O111:O112)</f>
        <v>0</v>
      </c>
      <c r="P113" s="155"/>
      <c r="Q113" s="156">
        <f>SUM(Q111:Q112)</f>
        <v>150000</v>
      </c>
      <c r="R113" s="369">
        <f>SUM(R111:R112)</f>
        <v>150000</v>
      </c>
    </row>
    <row r="114" spans="1:18" ht="9.9499999999999993" customHeight="1" thickBot="1" x14ac:dyDescent="0.3">
      <c r="A114" s="304"/>
      <c r="B114" s="338"/>
      <c r="C114" s="306"/>
      <c r="D114" s="339"/>
      <c r="E114" s="340"/>
      <c r="F114" s="341"/>
      <c r="G114" s="342"/>
      <c r="H114" s="343"/>
      <c r="I114" s="344"/>
      <c r="J114" s="342"/>
      <c r="K114" s="343"/>
      <c r="L114" s="344"/>
      <c r="M114" s="342"/>
      <c r="N114" s="343"/>
      <c r="O114" s="344"/>
      <c r="P114" s="345"/>
      <c r="Q114" s="346"/>
      <c r="R114" s="373"/>
    </row>
    <row r="115" spans="1:18" s="33" customFormat="1" ht="30" customHeight="1" thickBot="1" x14ac:dyDescent="0.3">
      <c r="A115" s="379"/>
      <c r="B115" s="488" t="s">
        <v>6</v>
      </c>
      <c r="C115" s="489"/>
      <c r="D115" s="489"/>
      <c r="E115" s="490"/>
      <c r="F115" s="380">
        <f>F113+F108+F103+F98+F93+F88+F79+F67+F59+F51+F45+F40+F34+F26+F18</f>
        <v>4953219</v>
      </c>
      <c r="G115" s="381"/>
      <c r="H115" s="382"/>
      <c r="I115" s="380">
        <f>I113+I108+I103+I98+I93+I88+I79+I67+I59+I51+I45+I40+I34+I26+I18</f>
        <v>876507.32</v>
      </c>
      <c r="J115" s="381"/>
      <c r="K115" s="382"/>
      <c r="L115" s="380">
        <f>L113+L108+L103+L98+L93+L88+L79+L67+L59+L51+L45+L40+L34+L26+L18</f>
        <v>360513.52</v>
      </c>
      <c r="M115" s="381"/>
      <c r="N115" s="382"/>
      <c r="O115" s="380">
        <f>O113+O108+O103+O98+O93+O88+O79+O67+O59+O51+O45+O40+O34+O26+O18</f>
        <v>112286.79</v>
      </c>
      <c r="P115" s="383"/>
      <c r="Q115" s="380">
        <f>Q113+Q108+Q103+Q98+Q93+Q88+Q79+Q67+Q59+Q51+Q45+Q40+Q34+Q26+Q18</f>
        <v>1455493.6</v>
      </c>
      <c r="R115" s="384">
        <f>R113+R108+R103+R98+R93+R88+R79+R67+R59+R51+R45+R40+R34+R26+R18</f>
        <v>106185.97000000002</v>
      </c>
    </row>
    <row r="116" spans="1:18" ht="17.25" x14ac:dyDescent="0.3">
      <c r="A116" s="13"/>
      <c r="B116" s="14"/>
      <c r="C116" s="15"/>
      <c r="D116" s="126"/>
      <c r="E116" s="127"/>
      <c r="F116" s="128"/>
      <c r="G116" s="129"/>
      <c r="H116" s="130"/>
      <c r="J116" s="129"/>
      <c r="K116" s="130"/>
      <c r="M116" s="129"/>
      <c r="N116" s="130"/>
    </row>
    <row r="117" spans="1:18" x14ac:dyDescent="0.25">
      <c r="A117" s="89"/>
      <c r="B117" s="179" t="s">
        <v>280</v>
      </c>
      <c r="C117" s="160"/>
      <c r="D117" s="6"/>
      <c r="E117" s="6"/>
      <c r="F117" s="19"/>
      <c r="G117" s="38"/>
      <c r="H117" s="81"/>
      <c r="I117" s="61"/>
      <c r="J117" s="38"/>
      <c r="K117" s="81"/>
      <c r="L117" s="61"/>
      <c r="M117" s="41"/>
      <c r="N117" s="61"/>
      <c r="O117" s="6"/>
      <c r="P117" s="6"/>
      <c r="Q117" s="6"/>
      <c r="R117" s="6"/>
    </row>
    <row r="118" spans="1:18" ht="30" customHeight="1" x14ac:dyDescent="0.25">
      <c r="A118" s="180"/>
      <c r="B118" s="469" t="s">
        <v>282</v>
      </c>
      <c r="C118" s="469"/>
      <c r="D118" s="469"/>
      <c r="E118" s="6"/>
      <c r="F118" s="18"/>
      <c r="G118" s="39"/>
      <c r="H118" s="82"/>
      <c r="I118" s="61"/>
      <c r="J118" s="39"/>
      <c r="K118" s="82"/>
      <c r="L118" s="61"/>
      <c r="M118" s="41"/>
      <c r="N118" s="61"/>
      <c r="O118" s="6"/>
      <c r="P118" s="6"/>
      <c r="Q118" s="6"/>
      <c r="R118" s="6"/>
    </row>
    <row r="119" spans="1:18" x14ac:dyDescent="0.25">
      <c r="F119" s="132"/>
      <c r="G119" s="133"/>
      <c r="H119" s="134"/>
      <c r="J119" s="133"/>
      <c r="K119" s="134"/>
      <c r="M119" s="133"/>
      <c r="N119" s="134"/>
    </row>
    <row r="120" spans="1:18" x14ac:dyDescent="0.25">
      <c r="F120" s="132"/>
      <c r="G120" s="133"/>
      <c r="H120" s="134"/>
      <c r="J120" s="133"/>
      <c r="K120" s="134"/>
      <c r="M120" s="133"/>
      <c r="N120" s="134"/>
    </row>
    <row r="121" spans="1:18" x14ac:dyDescent="0.25">
      <c r="F121" s="132"/>
      <c r="G121" s="133"/>
      <c r="H121" s="134"/>
      <c r="J121" s="133"/>
      <c r="K121" s="134"/>
      <c r="M121" s="133"/>
      <c r="N121" s="134"/>
    </row>
    <row r="122" spans="1:18" x14ac:dyDescent="0.25">
      <c r="F122" s="132"/>
      <c r="G122" s="133"/>
      <c r="H122" s="134"/>
      <c r="J122" s="133"/>
      <c r="K122" s="134"/>
      <c r="M122" s="133"/>
      <c r="N122" s="134"/>
    </row>
    <row r="123" spans="1:18" x14ac:dyDescent="0.25">
      <c r="F123" s="135"/>
      <c r="G123" s="136"/>
      <c r="H123" s="137"/>
      <c r="J123" s="136"/>
      <c r="K123" s="137"/>
      <c r="M123" s="136"/>
      <c r="N123" s="137"/>
    </row>
    <row r="128" spans="1:18" x14ac:dyDescent="0.25">
      <c r="F128" s="138"/>
      <c r="G128" s="139"/>
      <c r="H128" s="140"/>
      <c r="J128" s="139"/>
      <c r="K128" s="140"/>
      <c r="M128" s="139"/>
      <c r="N128" s="140"/>
    </row>
    <row r="136" spans="5:14" x14ac:dyDescent="0.25">
      <c r="F136" s="141"/>
    </row>
    <row r="142" spans="5:14" x14ac:dyDescent="0.25">
      <c r="F142" s="138"/>
      <c r="G142" s="139"/>
      <c r="H142" s="140"/>
      <c r="J142" s="139"/>
      <c r="K142" s="140"/>
      <c r="M142" s="139"/>
      <c r="N142" s="140"/>
    </row>
    <row r="143" spans="5:14" x14ac:dyDescent="0.25">
      <c r="E143" s="138"/>
      <c r="F143" s="138"/>
      <c r="G143" s="139"/>
      <c r="H143" s="140"/>
      <c r="J143" s="139"/>
      <c r="K143" s="140"/>
      <c r="M143" s="139"/>
      <c r="N143" s="140"/>
    </row>
    <row r="144" spans="5:14" x14ac:dyDescent="0.25">
      <c r="F144" s="141"/>
    </row>
  </sheetData>
  <mergeCells count="12">
    <mergeCell ref="B118:D118"/>
    <mergeCell ref="P6:R6"/>
    <mergeCell ref="B115:E115"/>
    <mergeCell ref="A2:O2"/>
    <mergeCell ref="A3:O3"/>
    <mergeCell ref="A4:O4"/>
    <mergeCell ref="A6:A7"/>
    <mergeCell ref="B6:B7"/>
    <mergeCell ref="C6:F6"/>
    <mergeCell ref="G6:I6"/>
    <mergeCell ref="J6:L6"/>
    <mergeCell ref="M6:O6"/>
  </mergeCells>
  <printOptions horizontalCentered="1"/>
  <pageMargins left="0.25" right="0.25" top="0.5" bottom="0.5" header="0.3" footer="0.3"/>
  <pageSetup paperSize="9" fitToHeight="10" orientation="landscape" r:id="rId1"/>
  <headerFooter>
    <oddFooter>&amp;R&amp;P / &amp;N</oddFooter>
  </headerFooter>
  <rowBreaks count="2" manualBreakCount="2">
    <brk id="52" max="17" man="1"/>
    <brk id="94" max="1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6"/>
  <sheetViews>
    <sheetView view="pageBreakPreview" zoomScale="85" zoomScaleNormal="100" zoomScaleSheetLayoutView="85" workbookViewId="0">
      <selection activeCell="J11" sqref="J11"/>
    </sheetView>
  </sheetViews>
  <sheetFormatPr defaultRowHeight="15" x14ac:dyDescent="0.25"/>
  <cols>
    <col min="2" max="2" width="42.7109375" customWidth="1"/>
    <col min="3" max="3" width="5.7109375" customWidth="1"/>
    <col min="4" max="4" width="6.140625" customWidth="1"/>
    <col min="5" max="5" width="6.85546875" customWidth="1"/>
    <col min="6" max="6" width="9.5703125" customWidth="1"/>
    <col min="7" max="7" width="11.7109375" customWidth="1"/>
    <col min="8" max="8" width="12" customWidth="1"/>
  </cols>
  <sheetData>
    <row r="1" spans="1:8" ht="22.5" x14ac:dyDescent="0.25">
      <c r="A1" s="499" t="s">
        <v>14</v>
      </c>
      <c r="B1" s="499"/>
      <c r="C1" s="499"/>
      <c r="D1" s="499"/>
      <c r="E1" s="499"/>
      <c r="F1" s="499"/>
      <c r="G1" s="499"/>
      <c r="H1" s="499"/>
    </row>
    <row r="2" spans="1:8" ht="19.5" customHeight="1" x14ac:dyDescent="0.25">
      <c r="A2" s="500" t="s">
        <v>15</v>
      </c>
      <c r="B2" s="500"/>
      <c r="C2" s="500"/>
      <c r="D2" s="500"/>
      <c r="E2" s="500"/>
      <c r="F2" s="500"/>
      <c r="G2" s="500"/>
      <c r="H2" s="500"/>
    </row>
    <row r="3" spans="1:8" ht="18" customHeight="1" x14ac:dyDescent="0.25">
      <c r="A3" s="500" t="s">
        <v>252</v>
      </c>
      <c r="B3" s="500"/>
      <c r="C3" s="500"/>
      <c r="D3" s="500"/>
      <c r="E3" s="500"/>
      <c r="F3" s="500"/>
      <c r="G3" s="500"/>
      <c r="H3" s="500"/>
    </row>
    <row r="4" spans="1:8" ht="9.9499999999999993" customHeight="1" x14ac:dyDescent="0.25">
      <c r="A4" s="52"/>
      <c r="B4" s="52"/>
      <c r="C4" s="52"/>
      <c r="D4" s="52"/>
      <c r="E4" s="52"/>
      <c r="F4" s="52"/>
      <c r="G4" s="52"/>
      <c r="H4" s="52"/>
    </row>
    <row r="5" spans="1:8" ht="22.5" customHeight="1" x14ac:dyDescent="0.25">
      <c r="A5" s="501" t="s">
        <v>249</v>
      </c>
      <c r="B5" s="501"/>
      <c r="C5" s="501"/>
      <c r="D5" s="501"/>
      <c r="E5" s="501"/>
      <c r="F5" s="501"/>
      <c r="G5" s="501"/>
      <c r="H5" s="501"/>
    </row>
    <row r="6" spans="1:8" ht="9.9499999999999993" customHeight="1" thickBot="1" x14ac:dyDescent="0.3">
      <c r="A6" s="501"/>
      <c r="B6" s="501"/>
      <c r="C6" s="501"/>
      <c r="D6" s="501"/>
      <c r="E6" s="501"/>
      <c r="F6" s="501"/>
      <c r="G6" s="501"/>
      <c r="H6" s="501"/>
    </row>
    <row r="7" spans="1:8" ht="30" customHeight="1" thickBot="1" x14ac:dyDescent="0.3">
      <c r="A7" s="42" t="s">
        <v>5</v>
      </c>
      <c r="B7" s="53" t="s">
        <v>0</v>
      </c>
      <c r="C7" s="53" t="s">
        <v>1</v>
      </c>
      <c r="D7" s="54" t="s">
        <v>250</v>
      </c>
      <c r="E7" s="54" t="s">
        <v>251</v>
      </c>
      <c r="F7" s="43" t="s">
        <v>16</v>
      </c>
      <c r="G7" s="43" t="s">
        <v>11</v>
      </c>
      <c r="H7" s="44" t="s">
        <v>183</v>
      </c>
    </row>
    <row r="8" spans="1:8" ht="15.75" thickBot="1" x14ac:dyDescent="0.3">
      <c r="A8" s="45"/>
      <c r="B8" s="46"/>
      <c r="C8" s="47"/>
      <c r="D8" s="48"/>
      <c r="E8" s="48" t="s">
        <v>8</v>
      </c>
      <c r="F8" s="49" t="s">
        <v>9</v>
      </c>
      <c r="G8" s="50" t="s">
        <v>184</v>
      </c>
      <c r="H8" s="51"/>
    </row>
    <row r="9" spans="1:8" x14ac:dyDescent="0.25">
      <c r="A9" s="252"/>
      <c r="B9" s="21" t="s">
        <v>28</v>
      </c>
      <c r="C9" s="22"/>
      <c r="D9" s="23"/>
      <c r="E9" s="23"/>
      <c r="F9" s="7"/>
      <c r="G9" s="8"/>
      <c r="H9" s="385"/>
    </row>
    <row r="10" spans="1:8" ht="26.25" customHeight="1" x14ac:dyDescent="0.25">
      <c r="A10" s="254"/>
      <c r="B10" s="86" t="s">
        <v>185</v>
      </c>
      <c r="C10" s="24"/>
      <c r="D10" s="24"/>
      <c r="E10" s="24"/>
      <c r="F10" s="9"/>
      <c r="G10" s="67"/>
      <c r="H10" s="386"/>
    </row>
    <row r="11" spans="1:8" ht="53.25" customHeight="1" x14ac:dyDescent="0.25">
      <c r="A11" s="262">
        <v>1</v>
      </c>
      <c r="B11" s="27" t="s">
        <v>186</v>
      </c>
      <c r="C11" s="24"/>
      <c r="D11" s="24"/>
      <c r="E11" s="24"/>
      <c r="F11" s="9"/>
      <c r="G11" s="67"/>
      <c r="H11" s="386"/>
    </row>
    <row r="12" spans="1:8" ht="44.25" customHeight="1" x14ac:dyDescent="0.25">
      <c r="A12" s="259">
        <f>A11+0.1</f>
        <v>1.1000000000000001</v>
      </c>
      <c r="B12" s="55" t="s">
        <v>187</v>
      </c>
      <c r="C12" s="24"/>
      <c r="D12" s="24"/>
      <c r="E12" s="24"/>
      <c r="F12" s="31"/>
      <c r="G12" s="67"/>
      <c r="H12" s="386"/>
    </row>
    <row r="13" spans="1:8" ht="18.75" customHeight="1" x14ac:dyDescent="0.25">
      <c r="A13" s="256" t="s">
        <v>2</v>
      </c>
      <c r="B13" s="229" t="s">
        <v>188</v>
      </c>
      <c r="C13" s="88" t="s">
        <v>4</v>
      </c>
      <c r="D13" s="88">
        <v>5</v>
      </c>
      <c r="E13" s="88">
        <v>5</v>
      </c>
      <c r="F13" s="230">
        <v>105678</v>
      </c>
      <c r="G13" s="163">
        <f>F13*E13</f>
        <v>528390</v>
      </c>
      <c r="H13" s="387"/>
    </row>
    <row r="14" spans="1:8" ht="43.5" customHeight="1" x14ac:dyDescent="0.25">
      <c r="A14" s="259">
        <f>A12+0.1</f>
        <v>1.2000000000000002</v>
      </c>
      <c r="B14" s="55" t="s">
        <v>189</v>
      </c>
      <c r="C14" s="24"/>
      <c r="D14" s="24"/>
      <c r="E14" s="24"/>
      <c r="F14" s="31"/>
      <c r="G14" s="67"/>
      <c r="H14" s="386"/>
    </row>
    <row r="15" spans="1:8" x14ac:dyDescent="0.25">
      <c r="A15" s="256" t="s">
        <v>2</v>
      </c>
      <c r="B15" s="229" t="s">
        <v>190</v>
      </c>
      <c r="C15" s="88" t="s">
        <v>4</v>
      </c>
      <c r="D15" s="88">
        <v>5</v>
      </c>
      <c r="E15" s="88">
        <v>5</v>
      </c>
      <c r="F15" s="230">
        <v>15852</v>
      </c>
      <c r="G15" s="163">
        <f>F15*E15</f>
        <v>79260</v>
      </c>
      <c r="H15" s="387"/>
    </row>
    <row r="16" spans="1:8" ht="33" customHeight="1" x14ac:dyDescent="0.25">
      <c r="A16" s="259">
        <f>A14+0.1</f>
        <v>1.3000000000000003</v>
      </c>
      <c r="B16" s="55" t="s">
        <v>191</v>
      </c>
      <c r="C16" s="24"/>
      <c r="D16" s="24"/>
      <c r="E16" s="24"/>
      <c r="F16" s="31"/>
      <c r="G16" s="67"/>
      <c r="H16" s="386"/>
    </row>
    <row r="17" spans="1:8" x14ac:dyDescent="0.25">
      <c r="A17" s="256" t="s">
        <v>2</v>
      </c>
      <c r="B17" s="229" t="s">
        <v>192</v>
      </c>
      <c r="C17" s="88" t="s">
        <v>4</v>
      </c>
      <c r="D17" s="88">
        <v>4</v>
      </c>
      <c r="E17" s="88">
        <v>4</v>
      </c>
      <c r="F17" s="230">
        <v>31703</v>
      </c>
      <c r="G17" s="163">
        <f>F17*E17</f>
        <v>126812</v>
      </c>
      <c r="H17" s="387"/>
    </row>
    <row r="18" spans="1:8" ht="21" customHeight="1" x14ac:dyDescent="0.25">
      <c r="A18" s="259">
        <f>A16+0.1</f>
        <v>1.4000000000000004</v>
      </c>
      <c r="B18" s="55" t="s">
        <v>193</v>
      </c>
      <c r="C18" s="24"/>
      <c r="D18" s="24"/>
      <c r="E18" s="24"/>
      <c r="F18" s="31"/>
      <c r="G18" s="67"/>
      <c r="H18" s="386"/>
    </row>
    <row r="19" spans="1:8" x14ac:dyDescent="0.25">
      <c r="A19" s="256" t="s">
        <v>2</v>
      </c>
      <c r="B19" s="229" t="s">
        <v>192</v>
      </c>
      <c r="C19" s="88" t="s">
        <v>4</v>
      </c>
      <c r="D19" s="88">
        <v>4</v>
      </c>
      <c r="E19" s="88">
        <v>4</v>
      </c>
      <c r="F19" s="230">
        <v>41097</v>
      </c>
      <c r="G19" s="163">
        <f>F19*E19</f>
        <v>164388</v>
      </c>
      <c r="H19" s="387"/>
    </row>
    <row r="20" spans="1:8" ht="35.25" customHeight="1" x14ac:dyDescent="0.25">
      <c r="A20" s="259">
        <f>A18+0.1</f>
        <v>1.5000000000000004</v>
      </c>
      <c r="B20" s="55" t="s">
        <v>194</v>
      </c>
      <c r="C20" s="24" t="s">
        <v>195</v>
      </c>
      <c r="D20" s="24"/>
      <c r="E20" s="24"/>
      <c r="F20" s="31"/>
      <c r="G20" s="67"/>
      <c r="H20" s="386"/>
    </row>
    <row r="21" spans="1:8" ht="19.5" customHeight="1" x14ac:dyDescent="0.25">
      <c r="A21" s="256" t="s">
        <v>2</v>
      </c>
      <c r="B21" s="229" t="s">
        <v>196</v>
      </c>
      <c r="C21" s="88" t="s">
        <v>19</v>
      </c>
      <c r="D21" s="88">
        <v>1</v>
      </c>
      <c r="E21" s="88">
        <v>1</v>
      </c>
      <c r="F21" s="230">
        <v>76323</v>
      </c>
      <c r="G21" s="163">
        <f>F21*E21</f>
        <v>76323</v>
      </c>
      <c r="H21" s="387"/>
    </row>
    <row r="22" spans="1:8" ht="27.75" customHeight="1" x14ac:dyDescent="0.25">
      <c r="A22" s="259">
        <f>A20+0.1</f>
        <v>1.6000000000000005</v>
      </c>
      <c r="B22" s="55" t="s">
        <v>197</v>
      </c>
      <c r="C22" s="24"/>
      <c r="D22" s="24"/>
      <c r="E22" s="24"/>
      <c r="F22" s="31"/>
      <c r="G22" s="67"/>
      <c r="H22" s="386"/>
    </row>
    <row r="23" spans="1:8" x14ac:dyDescent="0.25">
      <c r="A23" s="256" t="s">
        <v>2</v>
      </c>
      <c r="B23" s="229" t="s">
        <v>198</v>
      </c>
      <c r="C23" s="88" t="s">
        <v>4</v>
      </c>
      <c r="D23" s="88">
        <v>1</v>
      </c>
      <c r="E23" s="88">
        <v>1</v>
      </c>
      <c r="F23" s="230">
        <v>61058</v>
      </c>
      <c r="G23" s="163">
        <f>F23*E23</f>
        <v>61058</v>
      </c>
      <c r="H23" s="387"/>
    </row>
    <row r="24" spans="1:8" ht="19.5" customHeight="1" x14ac:dyDescent="0.25">
      <c r="A24" s="259">
        <f>A22+0.1</f>
        <v>1.7000000000000006</v>
      </c>
      <c r="B24" s="55" t="s">
        <v>199</v>
      </c>
      <c r="C24" s="24"/>
      <c r="D24" s="24"/>
      <c r="E24" s="24"/>
      <c r="F24" s="31"/>
      <c r="G24" s="67"/>
      <c r="H24" s="386"/>
    </row>
    <row r="25" spans="1:8" x14ac:dyDescent="0.25">
      <c r="A25" s="256" t="s">
        <v>2</v>
      </c>
      <c r="B25" s="229" t="s">
        <v>200</v>
      </c>
      <c r="C25" s="88" t="s">
        <v>4</v>
      </c>
      <c r="D25" s="88">
        <v>2</v>
      </c>
      <c r="E25" s="88">
        <v>2</v>
      </c>
      <c r="F25" s="230">
        <v>42858</v>
      </c>
      <c r="G25" s="163">
        <f>F25*E25</f>
        <v>85716</v>
      </c>
      <c r="H25" s="387"/>
    </row>
    <row r="26" spans="1:8" ht="18.75" customHeight="1" x14ac:dyDescent="0.25">
      <c r="A26" s="259">
        <f>A24+0.1</f>
        <v>1.8000000000000007</v>
      </c>
      <c r="B26" s="55" t="s">
        <v>201</v>
      </c>
      <c r="C26" s="24"/>
      <c r="D26" s="24"/>
      <c r="E26" s="24"/>
      <c r="F26" s="31"/>
      <c r="G26" s="67"/>
      <c r="H26" s="386"/>
    </row>
    <row r="27" spans="1:8" ht="16.5" customHeight="1" x14ac:dyDescent="0.25">
      <c r="A27" s="256" t="s">
        <v>2</v>
      </c>
      <c r="B27" s="229" t="s">
        <v>202</v>
      </c>
      <c r="C27" s="88" t="s">
        <v>4</v>
      </c>
      <c r="D27" s="88">
        <v>4</v>
      </c>
      <c r="E27" s="88">
        <v>4</v>
      </c>
      <c r="F27" s="230">
        <v>25832</v>
      </c>
      <c r="G27" s="163">
        <f>F27*E27</f>
        <v>103328</v>
      </c>
      <c r="H27" s="387"/>
    </row>
    <row r="28" spans="1:8" x14ac:dyDescent="0.25">
      <c r="A28" s="256" t="s">
        <v>3</v>
      </c>
      <c r="B28" s="229" t="s">
        <v>203</v>
      </c>
      <c r="C28" s="88" t="s">
        <v>4</v>
      </c>
      <c r="D28" s="88">
        <v>5</v>
      </c>
      <c r="E28" s="88">
        <v>5</v>
      </c>
      <c r="F28" s="230">
        <v>9981</v>
      </c>
      <c r="G28" s="163">
        <f>F28*E28</f>
        <v>49905</v>
      </c>
      <c r="H28" s="387"/>
    </row>
    <row r="29" spans="1:8" x14ac:dyDescent="0.25">
      <c r="A29" s="256" t="s">
        <v>13</v>
      </c>
      <c r="B29" s="229" t="s">
        <v>204</v>
      </c>
      <c r="C29" s="88" t="s">
        <v>4</v>
      </c>
      <c r="D29" s="88">
        <v>3</v>
      </c>
      <c r="E29" s="88">
        <v>5</v>
      </c>
      <c r="F29" s="230">
        <v>14090</v>
      </c>
      <c r="G29" s="163">
        <f>F29*E29</f>
        <v>70450</v>
      </c>
      <c r="H29" s="387"/>
    </row>
    <row r="30" spans="1:8" x14ac:dyDescent="0.25">
      <c r="A30" s="256" t="s">
        <v>17</v>
      </c>
      <c r="B30" s="229" t="s">
        <v>205</v>
      </c>
      <c r="C30" s="88" t="s">
        <v>4</v>
      </c>
      <c r="D30" s="88">
        <v>10</v>
      </c>
      <c r="E30" s="88">
        <v>5</v>
      </c>
      <c r="F30" s="230">
        <v>8807</v>
      </c>
      <c r="G30" s="163">
        <f>F30*E30</f>
        <v>44035</v>
      </c>
      <c r="H30" s="387"/>
    </row>
    <row r="31" spans="1:8" ht="17.25" customHeight="1" x14ac:dyDescent="0.25">
      <c r="A31" s="256" t="s">
        <v>18</v>
      </c>
      <c r="B31" s="229" t="s">
        <v>206</v>
      </c>
      <c r="C31" s="88" t="s">
        <v>4</v>
      </c>
      <c r="D31" s="88">
        <v>3</v>
      </c>
      <c r="E31" s="88">
        <v>3</v>
      </c>
      <c r="F31" s="230">
        <v>28181</v>
      </c>
      <c r="G31" s="163">
        <f>F31*E31</f>
        <v>84543</v>
      </c>
      <c r="H31" s="387"/>
    </row>
    <row r="32" spans="1:8" x14ac:dyDescent="0.25">
      <c r="A32" s="259"/>
      <c r="B32" s="56"/>
      <c r="C32" s="24"/>
      <c r="D32" s="24"/>
      <c r="E32" s="24"/>
      <c r="F32" s="9"/>
      <c r="G32" s="67"/>
      <c r="H32" s="386"/>
    </row>
    <row r="33" spans="1:8" ht="15.75" x14ac:dyDescent="0.25">
      <c r="A33" s="259"/>
      <c r="B33" s="4"/>
      <c r="C33" s="24"/>
      <c r="D33" s="24"/>
      <c r="E33" s="24"/>
      <c r="F33" s="10" t="s">
        <v>207</v>
      </c>
      <c r="G33" s="70">
        <f>SUM(G13:G32)</f>
        <v>1474208</v>
      </c>
      <c r="H33" s="386"/>
    </row>
    <row r="34" spans="1:8" ht="16.5" thickBot="1" x14ac:dyDescent="0.3">
      <c r="A34" s="304"/>
      <c r="B34" s="392"/>
      <c r="C34" s="306"/>
      <c r="D34" s="306"/>
      <c r="E34" s="306"/>
      <c r="F34" s="334"/>
      <c r="G34" s="335"/>
      <c r="H34" s="393"/>
    </row>
    <row r="35" spans="1:8" ht="30.75" customHeight="1" x14ac:dyDescent="0.25">
      <c r="A35" s="329"/>
      <c r="B35" s="347" t="s">
        <v>208</v>
      </c>
      <c r="C35" s="295"/>
      <c r="D35" s="295"/>
      <c r="E35" s="295"/>
      <c r="F35" s="296"/>
      <c r="G35" s="297"/>
      <c r="H35" s="394"/>
    </row>
    <row r="36" spans="1:8" ht="68.25" customHeight="1" x14ac:dyDescent="0.25">
      <c r="A36" s="388">
        <v>2</v>
      </c>
      <c r="B36" s="57" t="s">
        <v>209</v>
      </c>
      <c r="C36" s="24"/>
      <c r="D36" s="24"/>
      <c r="E36" s="24"/>
      <c r="F36" s="9"/>
      <c r="G36" s="67"/>
      <c r="H36" s="386"/>
    </row>
    <row r="37" spans="1:8" ht="95.25" customHeight="1" x14ac:dyDescent="0.25">
      <c r="A37" s="259">
        <f>A36+0.1</f>
        <v>2.1</v>
      </c>
      <c r="B37" s="55" t="s">
        <v>210</v>
      </c>
      <c r="C37" s="24"/>
      <c r="D37" s="24"/>
      <c r="E37" s="24"/>
      <c r="F37" s="31"/>
      <c r="G37" s="67"/>
      <c r="H37" s="386"/>
    </row>
    <row r="38" spans="1:8" x14ac:dyDescent="0.25">
      <c r="A38" s="265" t="s">
        <v>2</v>
      </c>
      <c r="B38" s="231" t="s">
        <v>211</v>
      </c>
      <c r="C38" s="182" t="s">
        <v>32</v>
      </c>
      <c r="D38" s="182">
        <v>20</v>
      </c>
      <c r="E38" s="182">
        <v>48</v>
      </c>
      <c r="F38" s="232">
        <v>2348</v>
      </c>
      <c r="G38" s="183">
        <f t="shared" ref="G38:G39" si="0">F38*E38</f>
        <v>112704</v>
      </c>
      <c r="H38" s="389"/>
    </row>
    <row r="39" spans="1:8" x14ac:dyDescent="0.25">
      <c r="A39" s="265" t="s">
        <v>3</v>
      </c>
      <c r="B39" s="231" t="s">
        <v>212</v>
      </c>
      <c r="C39" s="182" t="s">
        <v>32</v>
      </c>
      <c r="D39" s="182">
        <v>8</v>
      </c>
      <c r="E39" s="182">
        <v>82</v>
      </c>
      <c r="F39" s="232">
        <v>2936</v>
      </c>
      <c r="G39" s="183">
        <f t="shared" si="0"/>
        <v>240752</v>
      </c>
      <c r="H39" s="389"/>
    </row>
    <row r="40" spans="1:8" x14ac:dyDescent="0.25">
      <c r="A40" s="259"/>
      <c r="B40" s="56"/>
      <c r="C40" s="24"/>
      <c r="D40" s="24"/>
      <c r="E40" s="24"/>
      <c r="F40" s="31"/>
      <c r="G40" s="67"/>
      <c r="H40" s="386"/>
    </row>
    <row r="41" spans="1:8" ht="39.75" customHeight="1" x14ac:dyDescent="0.25">
      <c r="A41" s="259">
        <f>A37+0.1</f>
        <v>2.2000000000000002</v>
      </c>
      <c r="B41" s="55" t="s">
        <v>213</v>
      </c>
      <c r="C41" s="24"/>
      <c r="D41" s="24"/>
      <c r="E41" s="24"/>
      <c r="F41" s="31"/>
      <c r="G41" s="67"/>
      <c r="H41" s="386"/>
    </row>
    <row r="42" spans="1:8" x14ac:dyDescent="0.25">
      <c r="A42" s="259" t="s">
        <v>2</v>
      </c>
      <c r="B42" s="55" t="s">
        <v>214</v>
      </c>
      <c r="C42" s="24" t="s">
        <v>32</v>
      </c>
      <c r="D42" s="24">
        <v>30</v>
      </c>
      <c r="E42" s="24"/>
      <c r="F42" s="31">
        <v>2595</v>
      </c>
      <c r="G42" s="67">
        <f t="shared" ref="G42:G45" si="1">F42*E42</f>
        <v>0</v>
      </c>
      <c r="H42" s="386"/>
    </row>
    <row r="43" spans="1:8" x14ac:dyDescent="0.25">
      <c r="A43" s="259" t="s">
        <v>3</v>
      </c>
      <c r="B43" s="55" t="s">
        <v>212</v>
      </c>
      <c r="C43" s="24" t="s">
        <v>32</v>
      </c>
      <c r="D43" s="24">
        <v>4</v>
      </c>
      <c r="E43" s="24"/>
      <c r="F43" s="31">
        <v>3094</v>
      </c>
      <c r="G43" s="67">
        <f t="shared" si="1"/>
        <v>0</v>
      </c>
      <c r="H43" s="386"/>
    </row>
    <row r="44" spans="1:8" x14ac:dyDescent="0.25">
      <c r="A44" s="259" t="s">
        <v>13</v>
      </c>
      <c r="B44" s="55" t="s">
        <v>215</v>
      </c>
      <c r="C44" s="24" t="s">
        <v>32</v>
      </c>
      <c r="D44" s="24">
        <v>4</v>
      </c>
      <c r="E44" s="24"/>
      <c r="F44" s="31">
        <v>4168</v>
      </c>
      <c r="G44" s="67">
        <f t="shared" si="1"/>
        <v>0</v>
      </c>
      <c r="H44" s="386"/>
    </row>
    <row r="45" spans="1:8" x14ac:dyDescent="0.25">
      <c r="A45" s="259" t="s">
        <v>17</v>
      </c>
      <c r="B45" s="55" t="s">
        <v>216</v>
      </c>
      <c r="C45" s="24" t="s">
        <v>32</v>
      </c>
      <c r="D45" s="24">
        <v>6</v>
      </c>
      <c r="E45" s="24"/>
      <c r="F45" s="31">
        <v>4474</v>
      </c>
      <c r="G45" s="67">
        <f t="shared" si="1"/>
        <v>0</v>
      </c>
      <c r="H45" s="386"/>
    </row>
    <row r="46" spans="1:8" x14ac:dyDescent="0.25">
      <c r="A46" s="259"/>
      <c r="B46" s="56"/>
      <c r="C46" s="24"/>
      <c r="D46" s="24"/>
      <c r="E46" s="24"/>
      <c r="F46" s="31"/>
      <c r="G46" s="67"/>
      <c r="H46" s="386"/>
    </row>
    <row r="47" spans="1:8" ht="31.5" customHeight="1" x14ac:dyDescent="0.25">
      <c r="A47" s="259">
        <f>A41+0.1</f>
        <v>2.3000000000000003</v>
      </c>
      <c r="B47" s="55" t="s">
        <v>217</v>
      </c>
      <c r="C47" s="24"/>
      <c r="D47" s="24"/>
      <c r="E47" s="24"/>
      <c r="F47" s="31"/>
      <c r="G47" s="67"/>
      <c r="H47" s="386"/>
    </row>
    <row r="48" spans="1:8" x14ac:dyDescent="0.25">
      <c r="A48" s="259" t="s">
        <v>2</v>
      </c>
      <c r="B48" s="55" t="s">
        <v>218</v>
      </c>
      <c r="C48" s="24" t="s">
        <v>219</v>
      </c>
      <c r="D48" s="24">
        <v>20</v>
      </c>
      <c r="E48" s="24"/>
      <c r="F48" s="31">
        <v>1069</v>
      </c>
      <c r="G48" s="67">
        <f t="shared" ref="G48:G51" si="2">F48*E48</f>
        <v>0</v>
      </c>
      <c r="H48" s="386"/>
    </row>
    <row r="49" spans="1:8" x14ac:dyDescent="0.25">
      <c r="A49" s="259" t="s">
        <v>3</v>
      </c>
      <c r="B49" s="55" t="s">
        <v>220</v>
      </c>
      <c r="C49" s="24" t="s">
        <v>219</v>
      </c>
      <c r="D49" s="24">
        <v>4</v>
      </c>
      <c r="E49" s="24"/>
      <c r="F49" s="31">
        <v>1489</v>
      </c>
      <c r="G49" s="67">
        <f t="shared" si="2"/>
        <v>0</v>
      </c>
      <c r="H49" s="386"/>
    </row>
    <row r="50" spans="1:8" x14ac:dyDescent="0.25">
      <c r="A50" s="259" t="s">
        <v>13</v>
      </c>
      <c r="B50" s="55" t="s">
        <v>215</v>
      </c>
      <c r="C50" s="24" t="s">
        <v>219</v>
      </c>
      <c r="D50" s="24">
        <v>4</v>
      </c>
      <c r="E50" s="24"/>
      <c r="F50" s="31">
        <v>1879</v>
      </c>
      <c r="G50" s="67">
        <f t="shared" si="2"/>
        <v>0</v>
      </c>
      <c r="H50" s="386"/>
    </row>
    <row r="51" spans="1:8" x14ac:dyDescent="0.25">
      <c r="A51" s="259" t="s">
        <v>17</v>
      </c>
      <c r="B51" s="55" t="s">
        <v>216</v>
      </c>
      <c r="C51" s="24" t="s">
        <v>219</v>
      </c>
      <c r="D51" s="24">
        <v>6</v>
      </c>
      <c r="E51" s="24"/>
      <c r="F51" s="31">
        <v>2186</v>
      </c>
      <c r="G51" s="67">
        <f t="shared" si="2"/>
        <v>0</v>
      </c>
      <c r="H51" s="386"/>
    </row>
    <row r="52" spans="1:8" x14ac:dyDescent="0.25">
      <c r="A52" s="259"/>
      <c r="B52" s="56"/>
      <c r="C52" s="24"/>
      <c r="D52" s="24"/>
      <c r="E52" s="24"/>
      <c r="F52" s="31"/>
      <c r="G52" s="67"/>
      <c r="H52" s="386"/>
    </row>
    <row r="53" spans="1:8" ht="20.25" customHeight="1" x14ac:dyDescent="0.25">
      <c r="A53" s="259">
        <f>A47+0.1</f>
        <v>2.4000000000000004</v>
      </c>
      <c r="B53" s="55" t="s">
        <v>221</v>
      </c>
      <c r="C53" s="24"/>
      <c r="D53" s="24"/>
      <c r="E53" s="24"/>
      <c r="F53" s="31"/>
      <c r="G53" s="67"/>
      <c r="H53" s="386"/>
    </row>
    <row r="54" spans="1:8" ht="18.75" customHeight="1" x14ac:dyDescent="0.25">
      <c r="A54" s="259" t="s">
        <v>2</v>
      </c>
      <c r="B54" s="55" t="s">
        <v>222</v>
      </c>
      <c r="C54" s="24" t="s">
        <v>19</v>
      </c>
      <c r="D54" s="24">
        <v>1</v>
      </c>
      <c r="E54" s="24"/>
      <c r="F54" s="31">
        <v>9394</v>
      </c>
      <c r="G54" s="67">
        <f>F54*E54</f>
        <v>0</v>
      </c>
      <c r="H54" s="386"/>
    </row>
    <row r="55" spans="1:8" ht="20.25" customHeight="1" x14ac:dyDescent="0.25">
      <c r="A55" s="256" t="s">
        <v>3</v>
      </c>
      <c r="B55" s="229" t="s">
        <v>223</v>
      </c>
      <c r="C55" s="88" t="s">
        <v>4</v>
      </c>
      <c r="D55" s="88">
        <v>4</v>
      </c>
      <c r="E55" s="88">
        <v>1</v>
      </c>
      <c r="F55" s="230">
        <v>14090</v>
      </c>
      <c r="G55" s="163">
        <f>F55*E55</f>
        <v>14090</v>
      </c>
      <c r="H55" s="387"/>
    </row>
    <row r="56" spans="1:8" ht="9.9499999999999993" customHeight="1" x14ac:dyDescent="0.25">
      <c r="A56" s="259"/>
      <c r="B56" s="56"/>
      <c r="C56" s="24"/>
      <c r="D56" s="24"/>
      <c r="E56" s="24"/>
      <c r="F56" s="31"/>
      <c r="G56" s="67"/>
      <c r="H56" s="386"/>
    </row>
    <row r="57" spans="1:8" ht="21" customHeight="1" x14ac:dyDescent="0.25">
      <c r="A57" s="259">
        <f>A53+0.1</f>
        <v>2.5000000000000004</v>
      </c>
      <c r="B57" s="55" t="s">
        <v>224</v>
      </c>
      <c r="C57" s="24"/>
      <c r="D57" s="24"/>
      <c r="E57" s="24"/>
      <c r="F57" s="31"/>
      <c r="G57" s="67"/>
      <c r="H57" s="386"/>
    </row>
    <row r="58" spans="1:8" x14ac:dyDescent="0.25">
      <c r="A58" s="256" t="s">
        <v>2</v>
      </c>
      <c r="B58" s="229" t="s">
        <v>225</v>
      </c>
      <c r="C58" s="88" t="s">
        <v>4</v>
      </c>
      <c r="D58" s="88">
        <v>2</v>
      </c>
      <c r="E58" s="88">
        <v>1</v>
      </c>
      <c r="F58" s="230">
        <v>9394</v>
      </c>
      <c r="G58" s="163">
        <f>F58*E58</f>
        <v>9394</v>
      </c>
      <c r="H58" s="387"/>
    </row>
    <row r="59" spans="1:8" ht="9.9499999999999993" customHeight="1" x14ac:dyDescent="0.25">
      <c r="A59" s="259"/>
      <c r="B59" s="56"/>
      <c r="C59" s="24"/>
      <c r="D59" s="24"/>
      <c r="E59" s="24"/>
      <c r="F59" s="31"/>
      <c r="G59" s="67"/>
      <c r="H59" s="386"/>
    </row>
    <row r="60" spans="1:8" ht="54" customHeight="1" x14ac:dyDescent="0.25">
      <c r="A60" s="259">
        <f>A57+0.1</f>
        <v>2.6000000000000005</v>
      </c>
      <c r="B60" s="55" t="s">
        <v>226</v>
      </c>
      <c r="C60" s="24"/>
      <c r="D60" s="24"/>
      <c r="E60" s="24"/>
      <c r="F60" s="31"/>
      <c r="G60" s="67"/>
      <c r="H60" s="386"/>
    </row>
    <row r="61" spans="1:8" x14ac:dyDescent="0.25">
      <c r="A61" s="256" t="s">
        <v>2</v>
      </c>
      <c r="B61" s="229" t="s">
        <v>227</v>
      </c>
      <c r="C61" s="88" t="s">
        <v>4</v>
      </c>
      <c r="D61" s="88">
        <v>1</v>
      </c>
      <c r="E61" s="88">
        <v>1</v>
      </c>
      <c r="F61" s="230">
        <v>158517</v>
      </c>
      <c r="G61" s="163">
        <f>F61*E61</f>
        <v>158517</v>
      </c>
      <c r="H61" s="387"/>
    </row>
    <row r="62" spans="1:8" ht="9.9499999999999993" customHeight="1" x14ac:dyDescent="0.25">
      <c r="A62" s="259"/>
      <c r="B62" s="56"/>
      <c r="C62" s="24"/>
      <c r="D62" s="24"/>
      <c r="E62" s="24"/>
      <c r="F62" s="9"/>
      <c r="G62" s="67"/>
      <c r="H62" s="386"/>
    </row>
    <row r="63" spans="1:8" ht="16.5" thickBot="1" x14ac:dyDescent="0.3">
      <c r="A63" s="304"/>
      <c r="B63" s="392"/>
      <c r="C63" s="306"/>
      <c r="D63" s="306"/>
      <c r="E63" s="306"/>
      <c r="F63" s="307" t="s">
        <v>21</v>
      </c>
      <c r="G63" s="308">
        <f>SUM(G37:G62)</f>
        <v>535457</v>
      </c>
      <c r="H63" s="393"/>
    </row>
    <row r="64" spans="1:8" ht="15.75" x14ac:dyDescent="0.25">
      <c r="A64" s="293"/>
      <c r="B64" s="395"/>
      <c r="C64" s="295"/>
      <c r="D64" s="295"/>
      <c r="E64" s="295"/>
      <c r="F64" s="316"/>
      <c r="G64" s="317"/>
      <c r="H64" s="394"/>
    </row>
    <row r="65" spans="1:8" ht="39" customHeight="1" x14ac:dyDescent="0.25">
      <c r="A65" s="254"/>
      <c r="B65" s="86" t="s">
        <v>228</v>
      </c>
      <c r="C65" s="24"/>
      <c r="D65" s="24"/>
      <c r="E65" s="24"/>
      <c r="F65" s="9"/>
      <c r="G65" s="67"/>
      <c r="H65" s="386"/>
    </row>
    <row r="66" spans="1:8" ht="76.5" customHeight="1" x14ac:dyDescent="0.25">
      <c r="A66" s="388">
        <v>3</v>
      </c>
      <c r="B66" s="57" t="s">
        <v>229</v>
      </c>
      <c r="C66" s="24"/>
      <c r="D66" s="24"/>
      <c r="E66" s="24"/>
      <c r="F66" s="9"/>
      <c r="G66" s="67"/>
      <c r="H66" s="386"/>
    </row>
    <row r="67" spans="1:8" x14ac:dyDescent="0.25">
      <c r="A67" s="259"/>
      <c r="B67" s="56"/>
      <c r="C67" s="24"/>
      <c r="D67" s="24"/>
      <c r="E67" s="24"/>
      <c r="F67" s="9"/>
      <c r="G67" s="67"/>
      <c r="H67" s="386"/>
    </row>
    <row r="68" spans="1:8" ht="84" customHeight="1" x14ac:dyDescent="0.25">
      <c r="A68" s="259">
        <f>A66+0.1</f>
        <v>3.1</v>
      </c>
      <c r="B68" s="55" t="s">
        <v>230</v>
      </c>
      <c r="C68" s="24"/>
      <c r="D68" s="24"/>
      <c r="E68" s="24"/>
      <c r="F68" s="31"/>
      <c r="G68" s="67"/>
      <c r="H68" s="386"/>
    </row>
    <row r="69" spans="1:8" x14ac:dyDescent="0.25">
      <c r="A69" s="259" t="s">
        <v>2</v>
      </c>
      <c r="B69" s="55" t="s">
        <v>231</v>
      </c>
      <c r="C69" s="24" t="s">
        <v>32</v>
      </c>
      <c r="D69" s="24">
        <v>10</v>
      </c>
      <c r="E69" s="24"/>
      <c r="F69" s="31">
        <v>2466</v>
      </c>
      <c r="G69" s="67">
        <f>F69*E69</f>
        <v>0</v>
      </c>
      <c r="H69" s="386"/>
    </row>
    <row r="70" spans="1:8" x14ac:dyDescent="0.25">
      <c r="A70" s="265" t="s">
        <v>3</v>
      </c>
      <c r="B70" s="231" t="s">
        <v>232</v>
      </c>
      <c r="C70" s="182" t="s">
        <v>32</v>
      </c>
      <c r="D70" s="182">
        <v>10</v>
      </c>
      <c r="E70" s="182">
        <v>10</v>
      </c>
      <c r="F70" s="232">
        <v>2859</v>
      </c>
      <c r="G70" s="183">
        <f>F70*E70</f>
        <v>28590</v>
      </c>
      <c r="H70" s="389"/>
    </row>
    <row r="71" spans="1:8" x14ac:dyDescent="0.25">
      <c r="A71" s="259" t="s">
        <v>13</v>
      </c>
      <c r="B71" s="55" t="s">
        <v>233</v>
      </c>
      <c r="C71" s="24" t="s">
        <v>32</v>
      </c>
      <c r="D71" s="24">
        <v>10</v>
      </c>
      <c r="E71" s="24"/>
      <c r="F71" s="31">
        <v>4521</v>
      </c>
      <c r="G71" s="67">
        <f>F71*E71</f>
        <v>0</v>
      </c>
      <c r="H71" s="386"/>
    </row>
    <row r="72" spans="1:8" x14ac:dyDescent="0.25">
      <c r="A72" s="265" t="s">
        <v>17</v>
      </c>
      <c r="B72" s="231" t="s">
        <v>234</v>
      </c>
      <c r="C72" s="182" t="s">
        <v>32</v>
      </c>
      <c r="D72" s="182">
        <v>20</v>
      </c>
      <c r="E72" s="182">
        <v>21</v>
      </c>
      <c r="F72" s="232">
        <v>5660</v>
      </c>
      <c r="G72" s="183">
        <f>F72*E72</f>
        <v>118860</v>
      </c>
      <c r="H72" s="389"/>
    </row>
    <row r="73" spans="1:8" x14ac:dyDescent="0.25">
      <c r="A73" s="259"/>
      <c r="B73" s="56"/>
      <c r="C73" s="24"/>
      <c r="D73" s="24"/>
      <c r="E73" s="24"/>
      <c r="F73" s="31"/>
      <c r="G73" s="67"/>
      <c r="H73" s="386"/>
    </row>
    <row r="74" spans="1:8" ht="30" customHeight="1" x14ac:dyDescent="0.25">
      <c r="A74" s="259">
        <f>A68+0.1</f>
        <v>3.2</v>
      </c>
      <c r="B74" s="55" t="s">
        <v>235</v>
      </c>
      <c r="C74" s="24"/>
      <c r="D74" s="24"/>
      <c r="E74" s="24"/>
      <c r="F74" s="31"/>
      <c r="G74" s="67"/>
      <c r="H74" s="386"/>
    </row>
    <row r="75" spans="1:8" x14ac:dyDescent="0.25">
      <c r="A75" s="256" t="s">
        <v>2</v>
      </c>
      <c r="B75" s="229" t="s">
        <v>236</v>
      </c>
      <c r="C75" s="88" t="s">
        <v>4</v>
      </c>
      <c r="D75" s="88">
        <v>8</v>
      </c>
      <c r="E75" s="88">
        <v>9</v>
      </c>
      <c r="F75" s="230">
        <v>9394</v>
      </c>
      <c r="G75" s="163">
        <f>F75*E75</f>
        <v>84546</v>
      </c>
      <c r="H75" s="387"/>
    </row>
    <row r="76" spans="1:8" x14ac:dyDescent="0.25">
      <c r="A76" s="259"/>
      <c r="B76" s="56"/>
      <c r="C76" s="24"/>
      <c r="D76" s="24"/>
      <c r="E76" s="24"/>
      <c r="F76" s="31"/>
      <c r="G76" s="67"/>
      <c r="H76" s="386"/>
    </row>
    <row r="77" spans="1:8" ht="17.25" customHeight="1" x14ac:dyDescent="0.25">
      <c r="A77" s="259">
        <f>A74+0.1</f>
        <v>3.3000000000000003</v>
      </c>
      <c r="B77" s="55" t="s">
        <v>237</v>
      </c>
      <c r="C77" s="24"/>
      <c r="D77" s="24"/>
      <c r="E77" s="24"/>
      <c r="F77" s="31"/>
      <c r="G77" s="67"/>
      <c r="H77" s="386"/>
    </row>
    <row r="78" spans="1:8" ht="21.75" customHeight="1" x14ac:dyDescent="0.25">
      <c r="A78" s="256" t="s">
        <v>2</v>
      </c>
      <c r="B78" s="229" t="s">
        <v>238</v>
      </c>
      <c r="C78" s="88" t="s">
        <v>4</v>
      </c>
      <c r="D78" s="88">
        <v>2</v>
      </c>
      <c r="E78" s="88">
        <v>1</v>
      </c>
      <c r="F78" s="230">
        <v>5284</v>
      </c>
      <c r="G78" s="163">
        <f>F78*E78</f>
        <v>5284</v>
      </c>
      <c r="H78" s="387"/>
    </row>
    <row r="79" spans="1:8" ht="24.75" customHeight="1" x14ac:dyDescent="0.25">
      <c r="A79" s="259" t="s">
        <v>3</v>
      </c>
      <c r="B79" s="55" t="s">
        <v>239</v>
      </c>
      <c r="C79" s="24" t="s">
        <v>4</v>
      </c>
      <c r="D79" s="24">
        <v>7</v>
      </c>
      <c r="E79" s="24"/>
      <c r="F79" s="31">
        <v>4110</v>
      </c>
      <c r="G79" s="67">
        <f>F79*E79</f>
        <v>0</v>
      </c>
      <c r="H79" s="386"/>
    </row>
    <row r="80" spans="1:8" x14ac:dyDescent="0.25">
      <c r="A80" s="259"/>
      <c r="B80" s="56"/>
      <c r="C80" s="24"/>
      <c r="D80" s="24"/>
      <c r="E80" s="24"/>
      <c r="F80" s="31"/>
      <c r="G80" s="67"/>
      <c r="H80" s="386"/>
    </row>
    <row r="81" spans="1:14" ht="31.5" customHeight="1" x14ac:dyDescent="0.25">
      <c r="A81" s="259">
        <f>A77+0.1</f>
        <v>3.4000000000000004</v>
      </c>
      <c r="B81" s="55" t="s">
        <v>240</v>
      </c>
      <c r="C81" s="24"/>
      <c r="D81" s="24"/>
      <c r="E81" s="24"/>
      <c r="F81" s="31"/>
      <c r="G81" s="67"/>
      <c r="H81" s="386"/>
    </row>
    <row r="82" spans="1:14" x14ac:dyDescent="0.25">
      <c r="A82" s="259" t="s">
        <v>2</v>
      </c>
      <c r="B82" s="55" t="s">
        <v>241</v>
      </c>
      <c r="C82" s="24" t="s">
        <v>19</v>
      </c>
      <c r="D82" s="24">
        <v>1</v>
      </c>
      <c r="E82" s="24"/>
      <c r="F82" s="31">
        <v>2114</v>
      </c>
      <c r="G82" s="67">
        <f>F82*E82</f>
        <v>0</v>
      </c>
      <c r="H82" s="386"/>
    </row>
    <row r="83" spans="1:14" x14ac:dyDescent="0.25">
      <c r="A83" s="259" t="s">
        <v>3</v>
      </c>
      <c r="B83" s="55" t="s">
        <v>242</v>
      </c>
      <c r="C83" s="24" t="s">
        <v>19</v>
      </c>
      <c r="D83" s="24">
        <v>1</v>
      </c>
      <c r="E83" s="24"/>
      <c r="F83" s="31">
        <v>2701</v>
      </c>
      <c r="G83" s="67">
        <f>F83*E83</f>
        <v>0</v>
      </c>
      <c r="H83" s="386"/>
    </row>
    <row r="84" spans="1:14" x14ac:dyDescent="0.25">
      <c r="A84" s="259" t="s">
        <v>13</v>
      </c>
      <c r="B84" s="55" t="s">
        <v>243</v>
      </c>
      <c r="C84" s="24" t="s">
        <v>19</v>
      </c>
      <c r="D84" s="24">
        <v>1</v>
      </c>
      <c r="E84" s="24"/>
      <c r="F84" s="31">
        <v>3288</v>
      </c>
      <c r="G84" s="67">
        <f>F84*E84</f>
        <v>0</v>
      </c>
      <c r="H84" s="386"/>
    </row>
    <row r="85" spans="1:14" ht="21" customHeight="1" x14ac:dyDescent="0.25">
      <c r="A85" s="259"/>
      <c r="B85" s="4"/>
      <c r="C85" s="24"/>
      <c r="D85" s="24"/>
      <c r="E85" s="24"/>
      <c r="F85" s="10" t="s">
        <v>22</v>
      </c>
      <c r="G85" s="70">
        <f>SUM(G68:G84)</f>
        <v>237280</v>
      </c>
      <c r="H85" s="386"/>
    </row>
    <row r="86" spans="1:14" ht="16.5" thickBot="1" x14ac:dyDescent="0.3">
      <c r="A86" s="304"/>
      <c r="B86" s="392"/>
      <c r="C86" s="306"/>
      <c r="D86" s="306"/>
      <c r="E86" s="306"/>
      <c r="F86" s="334"/>
      <c r="G86" s="335"/>
      <c r="H86" s="393"/>
    </row>
    <row r="87" spans="1:14" ht="21.75" customHeight="1" x14ac:dyDescent="0.25">
      <c r="A87" s="329"/>
      <c r="B87" s="347" t="s">
        <v>244</v>
      </c>
      <c r="C87" s="295"/>
      <c r="D87" s="295"/>
      <c r="E87" s="295"/>
      <c r="F87" s="296"/>
      <c r="G87" s="297"/>
      <c r="H87" s="394"/>
    </row>
    <row r="88" spans="1:14" ht="56.25" customHeight="1" x14ac:dyDescent="0.25">
      <c r="A88" s="388">
        <v>4</v>
      </c>
      <c r="B88" s="57" t="s">
        <v>245</v>
      </c>
      <c r="C88" s="24"/>
      <c r="D88" s="24"/>
      <c r="E88" s="24"/>
      <c r="F88" s="9"/>
      <c r="G88" s="67"/>
      <c r="H88" s="386"/>
    </row>
    <row r="89" spans="1:14" ht="45.75" customHeight="1" x14ac:dyDescent="0.25">
      <c r="A89" s="256">
        <f>A88+0.1</f>
        <v>4.0999999999999996</v>
      </c>
      <c r="B89" s="229" t="s">
        <v>246</v>
      </c>
      <c r="C89" s="88" t="s">
        <v>20</v>
      </c>
      <c r="D89" s="88">
        <v>1</v>
      </c>
      <c r="E89" s="88">
        <v>1</v>
      </c>
      <c r="F89" s="162">
        <v>58710</v>
      </c>
      <c r="G89" s="163">
        <f>F89*E89</f>
        <v>58710</v>
      </c>
      <c r="H89" s="387"/>
    </row>
    <row r="90" spans="1:14" ht="12" customHeight="1" x14ac:dyDescent="0.25">
      <c r="A90" s="259"/>
      <c r="B90" s="56"/>
      <c r="C90" s="24"/>
      <c r="D90" s="24"/>
      <c r="E90" s="24"/>
      <c r="F90" s="9"/>
      <c r="G90" s="67"/>
      <c r="H90" s="386"/>
    </row>
    <row r="91" spans="1:14" ht="29.25" customHeight="1" x14ac:dyDescent="0.25">
      <c r="A91" s="256">
        <f>A89+0.1</f>
        <v>4.1999999999999993</v>
      </c>
      <c r="B91" s="229" t="s">
        <v>247</v>
      </c>
      <c r="C91" s="88" t="s">
        <v>20</v>
      </c>
      <c r="D91" s="88">
        <v>1</v>
      </c>
      <c r="E91" s="88">
        <v>1</v>
      </c>
      <c r="F91" s="162">
        <v>58710</v>
      </c>
      <c r="G91" s="163">
        <f>F91*E91</f>
        <v>58710</v>
      </c>
      <c r="H91" s="387"/>
    </row>
    <row r="92" spans="1:14" x14ac:dyDescent="0.25">
      <c r="A92" s="259"/>
      <c r="B92" s="56"/>
      <c r="C92" s="24"/>
      <c r="D92" s="24"/>
      <c r="E92" s="24"/>
      <c r="F92" s="9"/>
      <c r="G92" s="67"/>
      <c r="H92" s="386"/>
    </row>
    <row r="93" spans="1:14" ht="15.75" x14ac:dyDescent="0.25">
      <c r="A93" s="259"/>
      <c r="B93" s="4"/>
      <c r="C93" s="24"/>
      <c r="D93" s="24"/>
      <c r="E93" s="24"/>
      <c r="F93" s="10" t="s">
        <v>23</v>
      </c>
      <c r="G93" s="70">
        <f>SUM(G89:G92)</f>
        <v>117420</v>
      </c>
      <c r="H93" s="386"/>
    </row>
    <row r="94" spans="1:14" ht="26.25" customHeight="1" thickBot="1" x14ac:dyDescent="0.3">
      <c r="A94" s="277"/>
      <c r="B94" s="473" t="s">
        <v>248</v>
      </c>
      <c r="C94" s="474"/>
      <c r="D94" s="474"/>
      <c r="E94" s="474"/>
      <c r="F94" s="475"/>
      <c r="G94" s="390">
        <f>G93+G85+G63+G33</f>
        <v>2364365</v>
      </c>
      <c r="H94" s="391"/>
    </row>
    <row r="95" spans="1:14" s="6" customFormat="1" x14ac:dyDescent="0.25">
      <c r="A95" s="89"/>
      <c r="B95" s="179" t="s">
        <v>280</v>
      </c>
      <c r="C95" s="160"/>
      <c r="F95" s="19"/>
      <c r="G95" s="38"/>
      <c r="H95" s="81"/>
      <c r="I95" s="61"/>
      <c r="J95" s="38"/>
      <c r="K95" s="81"/>
      <c r="L95" s="61"/>
      <c r="M95" s="41"/>
      <c r="N95" s="61"/>
    </row>
    <row r="96" spans="1:14" s="6" customFormat="1" ht="30" customHeight="1" x14ac:dyDescent="0.25">
      <c r="A96" s="180"/>
      <c r="B96" s="469" t="s">
        <v>282</v>
      </c>
      <c r="C96" s="469"/>
      <c r="D96" s="469"/>
      <c r="F96" s="18"/>
      <c r="G96" s="39"/>
      <c r="H96" s="82"/>
      <c r="I96" s="61"/>
      <c r="J96" s="39"/>
      <c r="K96" s="82"/>
      <c r="L96" s="61"/>
      <c r="M96" s="41"/>
      <c r="N96" s="61"/>
    </row>
  </sheetData>
  <mergeCells count="7">
    <mergeCell ref="B96:D96"/>
    <mergeCell ref="A1:H1"/>
    <mergeCell ref="A2:H2"/>
    <mergeCell ref="A3:H3"/>
    <mergeCell ref="A6:H6"/>
    <mergeCell ref="B94:F94"/>
    <mergeCell ref="A5:H5"/>
  </mergeCells>
  <printOptions horizontalCentered="1"/>
  <pageMargins left="0.25" right="0.25" top="0.5" bottom="0.5" header="0.3" footer="0.3"/>
  <pageSetup scale="90" orientation="portrait" r:id="rId1"/>
  <rowBreaks count="3" manualBreakCount="3">
    <brk id="34" max="16383" man="1"/>
    <brk id="63" max="16383" man="1"/>
    <brk id="8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HVAC Work </vt:lpstr>
      <vt:lpstr>Fire Work</vt:lpstr>
      <vt:lpstr>Plumbing Work</vt:lpstr>
      <vt:lpstr>'Fire Work'!Print_Area</vt:lpstr>
      <vt:lpstr>'HVAC Work '!Print_Area</vt:lpstr>
      <vt:lpstr>'Fire Work'!Print_Titles</vt:lpstr>
      <vt:lpstr>'HVAC Work '!Print_Titles</vt:lpstr>
      <vt:lpstr>'Plumbing Work'!Print_Titles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Shakeel</dc:creator>
  <cp:lastModifiedBy>Abdul Rauf</cp:lastModifiedBy>
  <cp:lastPrinted>2023-10-11T10:11:36Z</cp:lastPrinted>
  <dcterms:created xsi:type="dcterms:W3CDTF">2014-07-22T09:47:14Z</dcterms:created>
  <dcterms:modified xsi:type="dcterms:W3CDTF">2023-10-13T07:03:00Z</dcterms:modified>
</cp:coreProperties>
</file>