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Rehan Aslam\Downloads\"/>
    </mc:Choice>
  </mc:AlternateContent>
  <xr:revisionPtr revIDLastSave="0" documentId="13_ncr:1_{DB3452CC-F9B1-46C4-BAD0-4B09FF41A590}" xr6:coauthVersionLast="47" xr6:coauthVersionMax="47" xr10:uidLastSave="{00000000-0000-0000-0000-000000000000}"/>
  <bookViews>
    <workbookView xWindow="-120" yWindow="-120" windowWidth="29040" windowHeight="15840" tabRatio="712" firstSheet="1" activeTab="1" xr2:uid="{00000000-000D-0000-FFFF-FFFF00000000}"/>
  </bookViews>
  <sheets>
    <sheet name="Grand Summary" sheetId="65" r:id="rId1"/>
    <sheet name="ACMV BOQ" sheetId="69" r:id="rId2"/>
    <sheet name="Plumbing Summary" sheetId="70" r:id="rId3"/>
    <sheet name="Plumbing BOQ" sheetId="71" r:id="rId4"/>
    <sheet name="Fire Summary" sheetId="72" r:id="rId5"/>
    <sheet name="Fire BOQ" sheetId="73" r:id="rId6"/>
    <sheet name="Clean Agent FSS (Comms Room)" sheetId="74"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'ACMV BOQ'!$C$11:$H$119</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 localSheetId="1">#REF!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 localSheetId="1">#REF!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'ACMV BOQ'!$A$1:$M$122</definedName>
    <definedName name="_xlnm.Print_Area" localSheetId="6">'Clean Agent FSS (Comms Room)'!$A$1:$L$42</definedName>
    <definedName name="_xlnm.Print_Area" localSheetId="5">'Fire BOQ'!$A$1:$M$32</definedName>
    <definedName name="_xlnm.Print_Area" localSheetId="4">'Fire Summary'!$A$1:$F$22</definedName>
    <definedName name="_xlnm.Print_Area" localSheetId="0">'Grand Summary'!$A$1:$D$24</definedName>
    <definedName name="_xlnm.Print_Area" localSheetId="3">'Plumbing BOQ'!$A$1:$M$85</definedName>
    <definedName name="_xlnm.Print_Area" localSheetId="2">'Plumbing Summary'!$A$1:$E$24</definedName>
    <definedName name="_xlnm.Print_Area">#REF!</definedName>
    <definedName name="Print_Area_MI" localSheetId="0">#REF!</definedName>
    <definedName name="Print_Area_MI">#REF!</definedName>
    <definedName name="Print_Area_MI_4">#REF!</definedName>
    <definedName name="Print_Area_MI_5">#REF!</definedName>
    <definedName name="Print_Area_MI_6">#REF!</definedName>
    <definedName name="_xlnm.Print_Titles" localSheetId="1">'ACMV BOQ'!$1:$8</definedName>
    <definedName name="_xlnm.Print_Titles" localSheetId="6">'Clean Agent FSS (Comms Room)'!$1:$8</definedName>
    <definedName name="_xlnm.Print_Titles" localSheetId="5">'Fire BOQ'!$1:$8</definedName>
    <definedName name="_xlnm.Print_Titles" localSheetId="4">'Fire Summary'!$1:$7</definedName>
    <definedName name="_xlnm.Print_Titles" localSheetId="3">'Plumbing BOQ'!$1:$8</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 localSheetId="1">#REF!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69" l="1"/>
  <c r="J16" i="73" l="1"/>
  <c r="J12" i="73"/>
  <c r="H31" i="73"/>
  <c r="J31" i="73" s="1"/>
  <c r="K31" i="73" s="1"/>
  <c r="H30" i="73"/>
  <c r="H29" i="73"/>
  <c r="H28" i="73"/>
  <c r="I28" i="73" s="1"/>
  <c r="H27" i="73"/>
  <c r="H26" i="73"/>
  <c r="H25" i="73"/>
  <c r="H24" i="73"/>
  <c r="H22" i="73"/>
  <c r="H21" i="73"/>
  <c r="J21" i="73" s="1"/>
  <c r="K21" i="73" s="1"/>
  <c r="H20" i="73"/>
  <c r="H13" i="73"/>
  <c r="H14" i="73"/>
  <c r="J14" i="73" s="1"/>
  <c r="K14" i="73" s="1"/>
  <c r="H15" i="73"/>
  <c r="J15" i="73" s="1"/>
  <c r="K15" i="73" s="1"/>
  <c r="H16" i="73"/>
  <c r="H17" i="73"/>
  <c r="J17" i="73" s="1"/>
  <c r="K17" i="73" s="1"/>
  <c r="H18" i="73"/>
  <c r="H12" i="73"/>
  <c r="J13" i="69"/>
  <c r="J14" i="69"/>
  <c r="J15" i="69"/>
  <c r="J16" i="69"/>
  <c r="J17" i="69"/>
  <c r="J18" i="69"/>
  <c r="J19" i="69"/>
  <c r="J20" i="69"/>
  <c r="J21" i="69"/>
  <c r="J22" i="69"/>
  <c r="J23" i="69"/>
  <c r="J24" i="69"/>
  <c r="J25" i="69"/>
  <c r="K25" i="69" s="1"/>
  <c r="J26" i="69"/>
  <c r="J27" i="69"/>
  <c r="J28" i="69"/>
  <c r="J29" i="69"/>
  <c r="J30" i="69"/>
  <c r="J31" i="69"/>
  <c r="J33" i="69"/>
  <c r="J35" i="69"/>
  <c r="J39" i="69"/>
  <c r="J41" i="69"/>
  <c r="J42" i="69"/>
  <c r="J46" i="69"/>
  <c r="J47" i="69"/>
  <c r="J50" i="69"/>
  <c r="J53" i="69"/>
  <c r="J56" i="69"/>
  <c r="J59" i="69"/>
  <c r="J60" i="69"/>
  <c r="J61" i="69"/>
  <c r="J62" i="69"/>
  <c r="J63" i="69"/>
  <c r="K63" i="69" s="1"/>
  <c r="J64" i="69"/>
  <c r="J65" i="69"/>
  <c r="J66" i="69"/>
  <c r="J67" i="69"/>
  <c r="J70" i="69"/>
  <c r="J71" i="69"/>
  <c r="K71" i="69" s="1"/>
  <c r="J72" i="69"/>
  <c r="J73" i="69"/>
  <c r="J74" i="69"/>
  <c r="J75" i="69"/>
  <c r="J76" i="69"/>
  <c r="J77" i="69"/>
  <c r="J78" i="69"/>
  <c r="J79" i="69"/>
  <c r="K79" i="69" s="1"/>
  <c r="J80" i="69"/>
  <c r="J81" i="69"/>
  <c r="J82" i="69"/>
  <c r="J83" i="69"/>
  <c r="J84" i="69"/>
  <c r="J85" i="69"/>
  <c r="J86" i="69"/>
  <c r="J87" i="69"/>
  <c r="K87" i="69" s="1"/>
  <c r="J88" i="69"/>
  <c r="J89" i="69"/>
  <c r="J90" i="69"/>
  <c r="J91" i="69"/>
  <c r="J92" i="69"/>
  <c r="J93" i="69"/>
  <c r="J94" i="69"/>
  <c r="J95" i="69"/>
  <c r="K95" i="69" s="1"/>
  <c r="J96" i="69"/>
  <c r="J97" i="69"/>
  <c r="J98" i="69"/>
  <c r="J99" i="69"/>
  <c r="J100" i="69"/>
  <c r="J101" i="69"/>
  <c r="J102" i="69"/>
  <c r="J103" i="69"/>
  <c r="K103" i="69" s="1"/>
  <c r="J104" i="69"/>
  <c r="J105" i="69"/>
  <c r="J106" i="69"/>
  <c r="J107" i="69"/>
  <c r="J108" i="69"/>
  <c r="J109" i="69"/>
  <c r="J110" i="69"/>
  <c r="J111" i="69"/>
  <c r="J112" i="69"/>
  <c r="K112" i="69" s="1"/>
  <c r="J113" i="69"/>
  <c r="J114" i="69"/>
  <c r="J115" i="69"/>
  <c r="J116" i="69"/>
  <c r="J117" i="69"/>
  <c r="J118" i="69"/>
  <c r="H26" i="69"/>
  <c r="K26" i="69" s="1"/>
  <c r="H27" i="69"/>
  <c r="H28" i="69"/>
  <c r="H29" i="69"/>
  <c r="H30" i="69"/>
  <c r="H31" i="69"/>
  <c r="H33" i="69"/>
  <c r="H35" i="69"/>
  <c r="H39" i="69"/>
  <c r="H41" i="69"/>
  <c r="H42" i="69"/>
  <c r="H46" i="69"/>
  <c r="H47" i="69"/>
  <c r="H50" i="69"/>
  <c r="H53" i="69"/>
  <c r="H56" i="69"/>
  <c r="H59" i="69"/>
  <c r="H60" i="69"/>
  <c r="H61" i="69"/>
  <c r="H62" i="69"/>
  <c r="H63" i="69"/>
  <c r="H64" i="69"/>
  <c r="H65" i="69"/>
  <c r="H66" i="69"/>
  <c r="H67" i="69"/>
  <c r="H70" i="69"/>
  <c r="H71" i="69"/>
  <c r="H72" i="69"/>
  <c r="H73" i="69"/>
  <c r="H74" i="69"/>
  <c r="K74" i="69" s="1"/>
  <c r="H75" i="69"/>
  <c r="H76" i="69"/>
  <c r="H77" i="69"/>
  <c r="H78" i="69"/>
  <c r="K78" i="69" s="1"/>
  <c r="H79" i="69"/>
  <c r="H80" i="69"/>
  <c r="H81" i="69"/>
  <c r="H82" i="69"/>
  <c r="H83" i="69"/>
  <c r="H84" i="69"/>
  <c r="H85" i="69"/>
  <c r="H86" i="69"/>
  <c r="H87" i="69"/>
  <c r="H88" i="69"/>
  <c r="H89" i="69"/>
  <c r="H90" i="69"/>
  <c r="K90" i="69" s="1"/>
  <c r="H91" i="69"/>
  <c r="H92" i="69"/>
  <c r="H93" i="69"/>
  <c r="K93" i="69" s="1"/>
  <c r="H94" i="69"/>
  <c r="H95" i="69"/>
  <c r="H96" i="69"/>
  <c r="H97" i="69"/>
  <c r="H98" i="69"/>
  <c r="K98" i="69" s="1"/>
  <c r="H99" i="69"/>
  <c r="H100" i="69"/>
  <c r="H101" i="69"/>
  <c r="H102" i="69"/>
  <c r="K102" i="69" s="1"/>
  <c r="H103" i="69"/>
  <c r="H104" i="69"/>
  <c r="H105" i="69"/>
  <c r="H106" i="69"/>
  <c r="K106" i="69" s="1"/>
  <c r="H107" i="69"/>
  <c r="H108" i="69"/>
  <c r="H109" i="69"/>
  <c r="H110" i="69"/>
  <c r="H111" i="69"/>
  <c r="H112" i="69"/>
  <c r="H113" i="69"/>
  <c r="H114" i="69"/>
  <c r="K114" i="69" s="1"/>
  <c r="H115" i="69"/>
  <c r="H116" i="69"/>
  <c r="H117" i="69"/>
  <c r="H118" i="69"/>
  <c r="K118" i="69" s="1"/>
  <c r="H25" i="69"/>
  <c r="H17" i="69"/>
  <c r="H18" i="69"/>
  <c r="H19" i="69"/>
  <c r="H20" i="69"/>
  <c r="H21" i="69"/>
  <c r="K21" i="69" s="1"/>
  <c r="H22" i="69"/>
  <c r="H23" i="69"/>
  <c r="H16" i="69"/>
  <c r="J12" i="69"/>
  <c r="H13" i="69"/>
  <c r="H12" i="69"/>
  <c r="J73" i="71"/>
  <c r="K73" i="71" s="1"/>
  <c r="H73" i="71"/>
  <c r="I19" i="74"/>
  <c r="J19" i="74" s="1"/>
  <c r="G19" i="74"/>
  <c r="J82" i="71"/>
  <c r="H82" i="71"/>
  <c r="J81" i="71"/>
  <c r="H81" i="71"/>
  <c r="K81" i="71" s="1"/>
  <c r="J77" i="71"/>
  <c r="H77" i="71"/>
  <c r="J76" i="71"/>
  <c r="H76" i="71"/>
  <c r="J75" i="71"/>
  <c r="H75" i="71"/>
  <c r="J72" i="71"/>
  <c r="H72" i="71"/>
  <c r="J70" i="71"/>
  <c r="H70" i="71"/>
  <c r="J68" i="71"/>
  <c r="H68" i="71"/>
  <c r="J66" i="71"/>
  <c r="H66" i="71"/>
  <c r="J65" i="71"/>
  <c r="H65" i="71"/>
  <c r="K65" i="71" s="1"/>
  <c r="J64" i="71"/>
  <c r="K64" i="71" s="1"/>
  <c r="H64" i="71"/>
  <c r="J59" i="71"/>
  <c r="H59" i="71"/>
  <c r="K59" i="71" s="1"/>
  <c r="J57" i="71"/>
  <c r="H57" i="71"/>
  <c r="J55" i="71"/>
  <c r="H55" i="71"/>
  <c r="K53" i="71"/>
  <c r="J53" i="71"/>
  <c r="H53" i="71"/>
  <c r="J52" i="71"/>
  <c r="K52" i="71" s="1"/>
  <c r="H52" i="71"/>
  <c r="J51" i="71"/>
  <c r="H51" i="71"/>
  <c r="J50" i="71"/>
  <c r="H50" i="71"/>
  <c r="J48" i="71"/>
  <c r="H48" i="71"/>
  <c r="J47" i="71"/>
  <c r="H47" i="71"/>
  <c r="J46" i="71"/>
  <c r="K46" i="71" s="1"/>
  <c r="H46" i="71"/>
  <c r="J45" i="71"/>
  <c r="H45" i="71"/>
  <c r="J43" i="71"/>
  <c r="H43" i="71"/>
  <c r="J42" i="71"/>
  <c r="H42" i="71"/>
  <c r="J41" i="71"/>
  <c r="K41" i="71" s="1"/>
  <c r="H41" i="71"/>
  <c r="J40" i="71"/>
  <c r="H40" i="71"/>
  <c r="J35" i="71"/>
  <c r="H35" i="71"/>
  <c r="J34" i="71"/>
  <c r="K34" i="71" s="1"/>
  <c r="H34" i="71"/>
  <c r="J33" i="71"/>
  <c r="K33" i="71" s="1"/>
  <c r="H33" i="71"/>
  <c r="J32" i="71"/>
  <c r="H32" i="71"/>
  <c r="J31" i="71"/>
  <c r="H31" i="71"/>
  <c r="J29" i="71"/>
  <c r="H29" i="71"/>
  <c r="J27" i="71"/>
  <c r="H27" i="71"/>
  <c r="J26" i="71"/>
  <c r="H26" i="71"/>
  <c r="J24" i="71"/>
  <c r="H24" i="71"/>
  <c r="J22" i="71"/>
  <c r="H22" i="71"/>
  <c r="J21" i="71"/>
  <c r="H21" i="71"/>
  <c r="J19" i="71"/>
  <c r="H19" i="71"/>
  <c r="J18" i="71"/>
  <c r="H18" i="71"/>
  <c r="K18" i="71" s="1"/>
  <c r="J16" i="71"/>
  <c r="H16" i="71"/>
  <c r="J14" i="71"/>
  <c r="K14" i="71" s="1"/>
  <c r="H14" i="71"/>
  <c r="J12" i="71"/>
  <c r="H12" i="71"/>
  <c r="G12" i="74"/>
  <c r="K86" i="69"/>
  <c r="K42" i="69"/>
  <c r="K27" i="69"/>
  <c r="J26" i="73"/>
  <c r="I23" i="73"/>
  <c r="J23" i="73" s="1"/>
  <c r="I19" i="73"/>
  <c r="J19" i="73" s="1"/>
  <c r="J18" i="73"/>
  <c r="K18" i="73" s="1"/>
  <c r="J13" i="73"/>
  <c r="K13" i="73" s="1"/>
  <c r="I41" i="74"/>
  <c r="J41" i="74" s="1"/>
  <c r="G41" i="74"/>
  <c r="I40" i="74"/>
  <c r="G40" i="74"/>
  <c r="I39" i="74"/>
  <c r="G39" i="74"/>
  <c r="I38" i="74"/>
  <c r="G38" i="74"/>
  <c r="I37" i="74"/>
  <c r="G37" i="74"/>
  <c r="I35" i="74"/>
  <c r="G35" i="74"/>
  <c r="I34" i="74"/>
  <c r="G34" i="74"/>
  <c r="I33" i="74"/>
  <c r="G33" i="74"/>
  <c r="I32" i="74"/>
  <c r="G32" i="74"/>
  <c r="I31" i="74"/>
  <c r="G31" i="74"/>
  <c r="I30" i="74"/>
  <c r="G30" i="74"/>
  <c r="I27" i="74"/>
  <c r="G27" i="74"/>
  <c r="I26" i="74"/>
  <c r="G26" i="74"/>
  <c r="I25" i="74"/>
  <c r="G25" i="74"/>
  <c r="I24" i="74"/>
  <c r="G24" i="74"/>
  <c r="I23" i="74"/>
  <c r="G23" i="74"/>
  <c r="I22" i="74"/>
  <c r="J22" i="74" s="1"/>
  <c r="G22" i="74"/>
  <c r="I15" i="74"/>
  <c r="G15" i="74"/>
  <c r="I13" i="74"/>
  <c r="G13" i="74"/>
  <c r="I12" i="74"/>
  <c r="J13" i="74" l="1"/>
  <c r="J39" i="74"/>
  <c r="K22" i="71"/>
  <c r="K42" i="71"/>
  <c r="K57" i="71"/>
  <c r="K110" i="69"/>
  <c r="K26" i="73"/>
  <c r="K68" i="71"/>
  <c r="K16" i="69"/>
  <c r="K84" i="69"/>
  <c r="J31" i="74"/>
  <c r="K24" i="71"/>
  <c r="K77" i="71"/>
  <c r="K99" i="69"/>
  <c r="K91" i="69"/>
  <c r="K83" i="69"/>
  <c r="K67" i="69"/>
  <c r="K19" i="71"/>
  <c r="K32" i="71"/>
  <c r="K50" i="71"/>
  <c r="K15" i="69"/>
  <c r="K12" i="73"/>
  <c r="K16" i="73"/>
  <c r="K35" i="71"/>
  <c r="H32" i="73"/>
  <c r="J25" i="73"/>
  <c r="K25" i="73" s="1"/>
  <c r="J35" i="74"/>
  <c r="K76" i="69"/>
  <c r="K116" i="69"/>
  <c r="K115" i="69"/>
  <c r="K111" i="69"/>
  <c r="K108" i="69"/>
  <c r="K105" i="69"/>
  <c r="K100" i="69"/>
  <c r="K96" i="69"/>
  <c r="K88" i="69"/>
  <c r="K72" i="69"/>
  <c r="K66" i="69"/>
  <c r="K64" i="69"/>
  <c r="K60" i="69"/>
  <c r="K28" i="69"/>
  <c r="K23" i="69"/>
  <c r="K20" i="69"/>
  <c r="K19" i="69"/>
  <c r="K61" i="69"/>
  <c r="K77" i="69"/>
  <c r="K81" i="69"/>
  <c r="K85" i="69"/>
  <c r="K73" i="69"/>
  <c r="K113" i="69"/>
  <c r="K117" i="69"/>
  <c r="K22" i="69"/>
  <c r="K13" i="69"/>
  <c r="K12" i="69"/>
  <c r="J27" i="73"/>
  <c r="K27" i="73" s="1"/>
  <c r="J30" i="73"/>
  <c r="K30" i="73" s="1"/>
  <c r="J29" i="73"/>
  <c r="K29" i="73" s="1"/>
  <c r="J28" i="73"/>
  <c r="K28" i="73" s="1"/>
  <c r="J24" i="73"/>
  <c r="K24" i="73" s="1"/>
  <c r="J22" i="73"/>
  <c r="K22" i="73" s="1"/>
  <c r="J20" i="73"/>
  <c r="K20" i="73" s="1"/>
  <c r="K82" i="71"/>
  <c r="K76" i="71"/>
  <c r="K75" i="71"/>
  <c r="K72" i="71"/>
  <c r="K70" i="71"/>
  <c r="K66" i="71"/>
  <c r="K55" i="71"/>
  <c r="K51" i="71"/>
  <c r="K47" i="71"/>
  <c r="K45" i="71"/>
  <c r="K48" i="71"/>
  <c r="K43" i="71"/>
  <c r="K40" i="71"/>
  <c r="K31" i="71"/>
  <c r="K29" i="71"/>
  <c r="K27" i="71"/>
  <c r="K26" i="71"/>
  <c r="K21" i="71"/>
  <c r="H85" i="71"/>
  <c r="K16" i="71"/>
  <c r="J85" i="71"/>
  <c r="K12" i="71"/>
  <c r="J40" i="74"/>
  <c r="J38" i="74"/>
  <c r="J37" i="74"/>
  <c r="J34" i="74"/>
  <c r="J33" i="74"/>
  <c r="J32" i="74"/>
  <c r="J30" i="74"/>
  <c r="J27" i="74"/>
  <c r="J23" i="74"/>
  <c r="J26" i="74"/>
  <c r="J25" i="74"/>
  <c r="J24" i="74"/>
  <c r="J15" i="74"/>
  <c r="I42" i="74"/>
  <c r="G42" i="74"/>
  <c r="J12" i="74"/>
  <c r="A14" i="74"/>
  <c r="A16" i="74" s="1"/>
  <c r="A20" i="74" s="1"/>
  <c r="A27" i="74" s="1"/>
  <c r="A28" i="74" s="1"/>
  <c r="A36" i="74" s="1"/>
  <c r="A38" i="74" s="1"/>
  <c r="A39" i="74" s="1"/>
  <c r="A40" i="74" s="1"/>
  <c r="A41" i="74" s="1"/>
  <c r="A19" i="73"/>
  <c r="A23" i="73" s="1"/>
  <c r="A26" i="73" s="1"/>
  <c r="A27" i="73" s="1"/>
  <c r="A28" i="73" s="1"/>
  <c r="A29" i="73" s="1"/>
  <c r="A30" i="73" s="1"/>
  <c r="A31" i="73" s="1"/>
  <c r="A11" i="72"/>
  <c r="A12" i="72" s="1"/>
  <c r="A13" i="72" s="1"/>
  <c r="A14" i="72" s="1"/>
  <c r="A15" i="72" s="1"/>
  <c r="A16" i="72" s="1"/>
  <c r="A17" i="72" s="1"/>
  <c r="A81" i="71"/>
  <c r="A82" i="71" s="1"/>
  <c r="D77" i="71"/>
  <c r="D76" i="71"/>
  <c r="D75" i="71"/>
  <c r="D70" i="71"/>
  <c r="D68" i="71"/>
  <c r="A67" i="71"/>
  <c r="A69" i="71" s="1"/>
  <c r="A71" i="71" s="1"/>
  <c r="A74" i="71" s="1"/>
  <c r="D57" i="71"/>
  <c r="D55" i="71"/>
  <c r="A44" i="71"/>
  <c r="A49" i="71" s="1"/>
  <c r="A54" i="71" s="1"/>
  <c r="A56" i="71" s="1"/>
  <c r="A58" i="71" s="1"/>
  <c r="D35" i="71"/>
  <c r="D34" i="71"/>
  <c r="D33" i="71"/>
  <c r="D32" i="71"/>
  <c r="D31" i="71"/>
  <c r="D24" i="71"/>
  <c r="D23" i="71"/>
  <c r="D22" i="71"/>
  <c r="D21" i="71"/>
  <c r="D19" i="71"/>
  <c r="D18" i="71"/>
  <c r="D16" i="71"/>
  <c r="D14" i="71"/>
  <c r="A13" i="71"/>
  <c r="A15" i="71" s="1"/>
  <c r="A17" i="71" s="1"/>
  <c r="A20" i="71" s="1"/>
  <c r="A23" i="71" s="1"/>
  <c r="A25" i="71" s="1"/>
  <c r="A27" i="71" s="1"/>
  <c r="A28" i="71" s="1"/>
  <c r="D12" i="71"/>
  <c r="A12" i="70"/>
  <c r="A15" i="70" s="1"/>
  <c r="A18" i="70" s="1"/>
  <c r="D108" i="69"/>
  <c r="D106" i="69"/>
  <c r="D105" i="69"/>
  <c r="D103" i="69"/>
  <c r="D102" i="69"/>
  <c r="D99" i="69"/>
  <c r="D98" i="69"/>
  <c r="C55" i="69"/>
  <c r="C58" i="69" s="1"/>
  <c r="C61" i="69" s="1"/>
  <c r="C64" i="69" s="1"/>
  <c r="C54" i="69"/>
  <c r="C57" i="69" s="1"/>
  <c r="C52" i="69"/>
  <c r="C51" i="69"/>
  <c r="E49" i="69"/>
  <c r="E48" i="69"/>
  <c r="E44" i="69"/>
  <c r="D44" i="69"/>
  <c r="D42" i="69"/>
  <c r="C34" i="69"/>
  <c r="E32" i="69"/>
  <c r="D16" i="69"/>
  <c r="D15" i="69"/>
  <c r="A14" i="69"/>
  <c r="B15" i="69" s="1"/>
  <c r="B16" i="69" s="1"/>
  <c r="D13" i="69"/>
  <c r="D12" i="69"/>
  <c r="B12" i="69"/>
  <c r="B13" i="69" s="1"/>
  <c r="D32" i="69" l="1"/>
  <c r="J32" i="69"/>
  <c r="H32" i="69"/>
  <c r="J48" i="69"/>
  <c r="H48" i="69"/>
  <c r="K48" i="69" s="1"/>
  <c r="A17" i="69"/>
  <c r="A29" i="69" s="1"/>
  <c r="E51" i="69"/>
  <c r="E52" i="69"/>
  <c r="J49" i="69"/>
  <c r="H49" i="69"/>
  <c r="H44" i="69"/>
  <c r="J44" i="69"/>
  <c r="D48" i="69"/>
  <c r="K32" i="73"/>
  <c r="D14" i="65" s="1"/>
  <c r="J32" i="73"/>
  <c r="K85" i="71"/>
  <c r="D13" i="65" s="1"/>
  <c r="J42" i="74"/>
  <c r="D15" i="65" s="1"/>
  <c r="D64" i="69"/>
  <c r="C67" i="69"/>
  <c r="D67" i="69" s="1"/>
  <c r="C60" i="69"/>
  <c r="D52" i="69"/>
  <c r="A70" i="69"/>
  <c r="B31" i="69"/>
  <c r="B33" i="69" s="1"/>
  <c r="B35" i="69" s="1"/>
  <c r="B37" i="69" s="1"/>
  <c r="B38" i="69" s="1"/>
  <c r="B39" i="69" s="1"/>
  <c r="B41" i="69" s="1"/>
  <c r="B43" i="69" s="1"/>
  <c r="B44" i="69" s="1"/>
  <c r="B45" i="69" s="1"/>
  <c r="B47" i="69" s="1"/>
  <c r="B50" i="69" s="1"/>
  <c r="B53" i="69" s="1"/>
  <c r="B56" i="69" s="1"/>
  <c r="B59" i="69" s="1"/>
  <c r="B62" i="69" s="1"/>
  <c r="B65" i="69" s="1"/>
  <c r="B68" i="69" s="1"/>
  <c r="B69" i="69" s="1"/>
  <c r="D61" i="69"/>
  <c r="C36" i="69"/>
  <c r="E34" i="69"/>
  <c r="D49" i="69"/>
  <c r="H51" i="69" l="1"/>
  <c r="J51" i="69"/>
  <c r="K51" i="69" s="1"/>
  <c r="E54" i="69"/>
  <c r="K44" i="69"/>
  <c r="D51" i="69"/>
  <c r="K49" i="69"/>
  <c r="K32" i="69"/>
  <c r="E36" i="69"/>
  <c r="J34" i="69"/>
  <c r="H34" i="69"/>
  <c r="E55" i="69"/>
  <c r="H52" i="69"/>
  <c r="J52" i="69"/>
  <c r="K52" i="69" s="1"/>
  <c r="E37" i="69"/>
  <c r="D36" i="69"/>
  <c r="D60" i="69"/>
  <c r="C63" i="69"/>
  <c r="D34" i="69"/>
  <c r="A75" i="69"/>
  <c r="B71" i="69"/>
  <c r="B72" i="69" s="1"/>
  <c r="B73" i="69" s="1"/>
  <c r="B74" i="69" s="1"/>
  <c r="E58" i="69" l="1"/>
  <c r="H55" i="69"/>
  <c r="J55" i="69"/>
  <c r="D55" i="69"/>
  <c r="K34" i="69"/>
  <c r="H37" i="69"/>
  <c r="J37" i="69"/>
  <c r="K37" i="69" s="1"/>
  <c r="H54" i="69"/>
  <c r="K54" i="69" s="1"/>
  <c r="J54" i="69"/>
  <c r="E57" i="69"/>
  <c r="D54" i="69"/>
  <c r="E68" i="69"/>
  <c r="H36" i="69"/>
  <c r="J36" i="69"/>
  <c r="E40" i="69"/>
  <c r="C66" i="69"/>
  <c r="D66" i="69" s="1"/>
  <c r="D63" i="69"/>
  <c r="B76" i="69"/>
  <c r="A77" i="69"/>
  <c r="A78" i="69" s="1"/>
  <c r="A79" i="69" s="1"/>
  <c r="A80" i="69" s="1"/>
  <c r="E38" i="69"/>
  <c r="D37" i="69"/>
  <c r="H68" i="69" l="1"/>
  <c r="K68" i="69" s="1"/>
  <c r="J68" i="69"/>
  <c r="D68" i="69"/>
  <c r="E69" i="69"/>
  <c r="J40" i="69"/>
  <c r="K40" i="69" s="1"/>
  <c r="H40" i="69"/>
  <c r="K36" i="69"/>
  <c r="D40" i="69"/>
  <c r="J57" i="69"/>
  <c r="H57" i="69"/>
  <c r="D57" i="69"/>
  <c r="K55" i="69"/>
  <c r="D38" i="69"/>
  <c r="H38" i="69"/>
  <c r="J38" i="69"/>
  <c r="E43" i="69"/>
  <c r="J58" i="69"/>
  <c r="K58" i="69" s="1"/>
  <c r="H58" i="69"/>
  <c r="D58" i="69"/>
  <c r="E45" i="69"/>
  <c r="D43" i="69"/>
  <c r="B81" i="69"/>
  <c r="B82" i="69" s="1"/>
  <c r="B86" i="69" s="1"/>
  <c r="B87" i="69" s="1"/>
  <c r="B88" i="69" s="1"/>
  <c r="B89" i="69" s="1"/>
  <c r="B92" i="69" s="1"/>
  <c r="A94" i="69"/>
  <c r="K38" i="69" l="1"/>
  <c r="H69" i="69"/>
  <c r="J69" i="69"/>
  <c r="K69" i="69" s="1"/>
  <c r="K57" i="69"/>
  <c r="H45" i="69"/>
  <c r="J45" i="69"/>
  <c r="H43" i="69"/>
  <c r="H119" i="69" s="1"/>
  <c r="J43" i="69"/>
  <c r="A97" i="69"/>
  <c r="B95" i="69"/>
  <c r="B96" i="69" s="1"/>
  <c r="K43" i="69" l="1"/>
  <c r="J119" i="69"/>
  <c r="K45" i="69"/>
  <c r="B98" i="69"/>
  <c r="B99" i="69" s="1"/>
  <c r="A100" i="69"/>
  <c r="A101" i="69" s="1"/>
  <c r="K119" i="69" l="1"/>
  <c r="D12" i="65" s="1"/>
  <c r="B102" i="69"/>
  <c r="B103" i="69" s="1"/>
  <c r="A109" i="69"/>
  <c r="A104" i="69"/>
  <c r="A112" i="69" l="1"/>
  <c r="A113" i="69" s="1"/>
  <c r="A114" i="69" s="1"/>
  <c r="A115" i="69" s="1"/>
  <c r="A116" i="69" s="1"/>
  <c r="A117" i="69" s="1"/>
  <c r="A118" i="69" s="1"/>
  <c r="B110" i="69"/>
  <c r="B111" i="69" s="1"/>
  <c r="A107" i="69"/>
  <c r="B108" i="69" s="1"/>
  <c r="B105" i="69"/>
  <c r="B106" i="69" s="1"/>
  <c r="D17" i="65" l="1"/>
</calcChain>
</file>

<file path=xl/sharedStrings.xml><?xml version="1.0" encoding="utf-8"?>
<sst xmlns="http://schemas.openxmlformats.org/spreadsheetml/2006/main" count="732" uniqueCount="359">
  <si>
    <t>CITIBANK</t>
  </si>
  <si>
    <t>PROJECT: CITIBANK OFFICES, DOLMEN SKY TOWERS KARACHI</t>
  </si>
  <si>
    <t xml:space="preserve"> (ISSUED FOR TENDER)</t>
  </si>
  <si>
    <t>Date: 12-01-2024</t>
  </si>
  <si>
    <t>ID WORKS BOQ/SPECIFICATIONS SUMMARY</t>
  </si>
  <si>
    <t>Divisions</t>
  </si>
  <si>
    <t>Description of Work</t>
  </si>
  <si>
    <t>Amounts</t>
  </si>
  <si>
    <t>ACMV</t>
  </si>
  <si>
    <t>Plumbing</t>
  </si>
  <si>
    <t>Fire Suppression</t>
  </si>
  <si>
    <t>Clean Agent</t>
  </si>
  <si>
    <t>Grand Total (in PKR):</t>
  </si>
  <si>
    <t>Note:</t>
  </si>
  <si>
    <t>i.</t>
  </si>
  <si>
    <t>Contractor to verify and coordinate DRAWINGS + BOQ, Discrepancies to be noted to architect. Since it is a lumpsum contract cost variation will not be entertained after awards of work.</t>
  </si>
  <si>
    <t>ii.</t>
  </si>
  <si>
    <t>Quantities are indicative and to the best of our understanding however, vendor to verify all quantities during RFP to ensure nothing is missed.</t>
  </si>
  <si>
    <t>iii.</t>
  </si>
  <si>
    <t>Any item that may be required for a successful closure of project, kindly add it as a separate line item during RFP.</t>
  </si>
  <si>
    <t>iv.</t>
  </si>
  <si>
    <t>Rates should be inclusive of WHT.</t>
  </si>
  <si>
    <t>v.</t>
  </si>
  <si>
    <t>All certifications and documentations to be submitted by GC for respective items as required by LEEDs.</t>
  </si>
  <si>
    <t>Bill of Quantities</t>
  </si>
  <si>
    <t>ACMV Works</t>
  </si>
  <si>
    <t>CITI BANK</t>
  </si>
  <si>
    <t>Rev.00</t>
  </si>
  <si>
    <t>13th Floor, Dolmen Sky Tower, Karachi.</t>
  </si>
  <si>
    <t>Date: 15-01-2024</t>
  </si>
  <si>
    <t>MATERIAL</t>
  </si>
  <si>
    <t>LABOUR</t>
  </si>
  <si>
    <t>TOTAL</t>
  </si>
  <si>
    <t>LEAD TIME</t>
  </si>
  <si>
    <t>BRAND/MAKE</t>
  </si>
  <si>
    <t>S.NO.</t>
  </si>
  <si>
    <t>DESCRIPTION</t>
  </si>
  <si>
    <t>UNIT</t>
  </si>
  <si>
    <t>BOQ QTY</t>
  </si>
  <si>
    <t>VERIFIED QTY</t>
  </si>
  <si>
    <t xml:space="preserve">RATE </t>
  </si>
  <si>
    <t>AMOUNT</t>
  </si>
  <si>
    <t>AMOUNT Rs.</t>
  </si>
  <si>
    <t>All works shall be completed, tested and commissioned as per drawings, specifications and as per instruction of consultant</t>
  </si>
  <si>
    <t>Supply, installation, testing and commissioning of ducted fan coil unit of different capacities complete in all respects, ready to operate including supply and installation of all accessories, lindaptor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</si>
  <si>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DFCU-01 (Lift Lobbies)</t>
  </si>
  <si>
    <t>8 to 10 weeks</t>
  </si>
  <si>
    <t>SABRO / TRANE</t>
  </si>
  <si>
    <t>DFCU-02 (Communication Room)</t>
  </si>
  <si>
    <t>Supply, installation, testing and commissioning of of water cooled pacakge unit complete in all respects, ready to operate including supply and installation of all accessories, lindaptor supports, hanger steel base, vibration isolators, including interconnecting power &amp; control wiring (terminal connection) with inlet &amp; outlet cooling water connections, drain connection, flexible rubber duct connection / connector etc. complete in all respects ready to operate as per schedule, specification, drawings and as per instruction of consultant.</t>
  </si>
  <si>
    <t>WCPU-01 (Security Room)</t>
  </si>
  <si>
    <t>18 to 20 weeks</t>
  </si>
  <si>
    <t>DAIKIN</t>
  </si>
  <si>
    <t xml:space="preserve">Approved Equivalent </t>
  </si>
  <si>
    <t>WCPU-02 (Communication Room)</t>
  </si>
  <si>
    <r>
      <t xml:space="preserve">Supply, installation, testing and commissioning of of VAV &amp; CAV Boxes as per mentioned in schedule with digital thermostat controller, pressure sensor, control wiring, including </t>
    </r>
    <r>
      <rPr>
        <b/>
        <sz val="10"/>
        <rFont val="Arial"/>
        <family val="2"/>
      </rPr>
      <t>supply &amp; installation</t>
    </r>
    <r>
      <rPr>
        <sz val="10"/>
        <rFont val="Arial"/>
        <family val="2"/>
      </rPr>
      <t xml:space="preserve"> of flexible duct connection / connector, power wiring upto 5 meter with connection, lindaptor support &amp; hangers complete in all respects ready to operate as per drawings, specification, instruction and approval of Consultant.</t>
    </r>
  </si>
  <si>
    <t>A</t>
  </si>
  <si>
    <t>VAVs</t>
  </si>
  <si>
    <t xml:space="preserve">i. </t>
  </si>
  <si>
    <t>VAV-01</t>
  </si>
  <si>
    <t>Nos.</t>
  </si>
  <si>
    <t xml:space="preserve">IMS / JES </t>
  </si>
  <si>
    <t>Is I&amp;MS dealer's name?</t>
  </si>
  <si>
    <t xml:space="preserve">ii. </t>
  </si>
  <si>
    <t>VAV-02</t>
  </si>
  <si>
    <t>No.</t>
  </si>
  <si>
    <t xml:space="preserve">iii. </t>
  </si>
  <si>
    <t>VAV-03</t>
  </si>
  <si>
    <t xml:space="preserve">iv. </t>
  </si>
  <si>
    <t>VAV-04</t>
  </si>
  <si>
    <t xml:space="preserve">v. </t>
  </si>
  <si>
    <t>VAV-05</t>
  </si>
  <si>
    <t>B</t>
  </si>
  <si>
    <t>CAVs</t>
  </si>
  <si>
    <t>CAV-01</t>
  </si>
  <si>
    <t>CAV-02</t>
  </si>
  <si>
    <t>CAV-03</t>
  </si>
  <si>
    <t>CAV-04</t>
  </si>
  <si>
    <t>Supply &amp; installation of valves &amp; accessories for DFCU &amp; WCPU etc. complete in all respects as per specifications, drawings and as per instructions of consultant.</t>
  </si>
  <si>
    <t>for DFCUs</t>
  </si>
  <si>
    <t>2 to 3 weeks</t>
  </si>
  <si>
    <t>GALA</t>
  </si>
  <si>
    <t>Ball  Valve</t>
  </si>
  <si>
    <t xml:space="preserve">25mm dia </t>
  </si>
  <si>
    <t>Strainers</t>
  </si>
  <si>
    <t>Balancing Valve (with self sealing measuring nipples)</t>
  </si>
  <si>
    <t>Thermometer 150mm Height Scale Type (with Thermo well) 0 ºC to 60 ºC</t>
  </si>
  <si>
    <t>WEISS / WEKSLER</t>
  </si>
  <si>
    <t>Pressure Gauge with  Ball Valve &amp; Siphon, Liquid filled Dial type range
0 psi to 100 psi. (100mm dial Size)</t>
  </si>
  <si>
    <t>2-Way Motorized Valve with Actuator (0-100% modulating)</t>
  </si>
  <si>
    <t>Honeywell</t>
  </si>
  <si>
    <t>Auto Air Vents</t>
  </si>
  <si>
    <t>Digital Decorative Thermostat Controller (BMS Interfacable) with Duct Mounted Sensor - Timer Limit Setting required</t>
  </si>
  <si>
    <t>Timer Relay for Time Setting as per Landlord's Chilled Water Schedule</t>
  </si>
  <si>
    <t>Control wiring from controller to sensors, motorized valve and power wiring, up to 5 meter radius</t>
  </si>
  <si>
    <t>Job.</t>
  </si>
  <si>
    <t>FAST / INDUS</t>
  </si>
  <si>
    <t>for WCPU</t>
  </si>
  <si>
    <t xml:space="preserve">32mm dia </t>
  </si>
  <si>
    <t>Flexible Connectors</t>
  </si>
  <si>
    <t>Pressure Switch - Setting as per Landlord's Condenser Water Flowrate</t>
  </si>
  <si>
    <t>DANFOSS</t>
  </si>
  <si>
    <t>Control wiring from controller to sensors and power wiring, up to 5 meter radius</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</si>
  <si>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wooden sleeves at wall opening, etc as required to complete in all respects ready to operate as per specification, drawings and as per instruction of consultant.</t>
  </si>
  <si>
    <t>25mm dia</t>
  </si>
  <si>
    <t>Rm</t>
  </si>
  <si>
    <t>PROTEK</t>
  </si>
  <si>
    <t>32mm dia</t>
  </si>
  <si>
    <t>40mm dia</t>
  </si>
  <si>
    <t>50mm dia</t>
  </si>
  <si>
    <t>Supply &amp; installation of adhesive 20mm thick 25kg/m3 density rubber foam (XLPE) insulation with aluminum foil, complete in all respects ready to operate as per specification, drawings and as per instruction of consultant.</t>
  </si>
  <si>
    <t>25mm dia (chilled water pipes only)</t>
  </si>
  <si>
    <t>XLPE AEROFOAM</t>
  </si>
  <si>
    <t>Supply, fabrication and installation of machine made G.I sheet metal duct different  sections supply, return, fresh &amp; exhaust air including plenums, splitter dampers, guide vanes, flexible duct connector / connection, access door, transformation, plenums chambers, wooden frame, lindaptor supports, anchors &amp; hangers complete in all respects ready to operate as per drawings, specification, instruction and approval of consultant.</t>
  </si>
  <si>
    <t>Sqm</t>
  </si>
  <si>
    <t>ISL</t>
  </si>
  <si>
    <r>
      <t>Supply &amp; installation of adhesive 20mm thick 25kg/m3 density rubber foam (XLPE) insulation with aluminum foil (except toilet exhaust duct),</t>
    </r>
    <r>
      <rPr>
        <b/>
        <sz val="10"/>
        <rFont val="Arial"/>
        <family val="2"/>
      </rPr>
      <t xml:space="preserve"> </t>
    </r>
    <r>
      <rPr>
        <sz val="10"/>
        <rFont val="Arial"/>
        <family val="2"/>
      </rPr>
      <t>complete in all respects ready to operate as per specification, drawings and as per instruction of consultant.</t>
    </r>
  </si>
  <si>
    <t>Supply &amp; installation of acoustical duct sound liner rubberfoam adhesive 12mm thick 30kg/m3 density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</si>
  <si>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specification, drawings and as per instruction of Consultant.</t>
  </si>
  <si>
    <t>Supply &amp; Return Air Register &amp; Diffuser with Damper
a. 450mm x450 mm
b. 600mm x 600mm</t>
  </si>
  <si>
    <t>6 to 8 weeks</t>
  </si>
  <si>
    <t>MEHRAN / AIR GUIDE</t>
  </si>
  <si>
    <t>Supply Air Round Diffuser with Damper</t>
  </si>
  <si>
    <t>250mm dia</t>
  </si>
  <si>
    <t>300mm dia</t>
  </si>
  <si>
    <t>350mm dia</t>
  </si>
  <si>
    <t>Grill for Supply, Return, Transfer Air &amp; Cross Talk Silencer outside</t>
  </si>
  <si>
    <t>S.S Wire Mesh with G.I Frame</t>
  </si>
  <si>
    <t>Fresh Air Louver 100mm x 100mm</t>
  </si>
  <si>
    <t>Linear Slots 6000 Series with bird mesh</t>
  </si>
  <si>
    <t>1 Slot of 20mm</t>
  </si>
  <si>
    <t>2 Slots of 20mm</t>
  </si>
  <si>
    <t>Disc Valves</t>
  </si>
  <si>
    <t>150mm dia</t>
  </si>
  <si>
    <t xml:space="preserve">Supply &amp; installation of flexible duct including hangers, jubilee clamp complete in all respects as per specification, drawings &amp; as per instruction of consultant.
</t>
  </si>
  <si>
    <t>3 to 4 weeks</t>
  </si>
  <si>
    <t>AFS / FLEXIVA</t>
  </si>
  <si>
    <t>200mm dia</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</si>
  <si>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</si>
  <si>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etc, complete in all respects ready to operate as per specification, drawings and as per instruction, approval of consultant.</t>
  </si>
  <si>
    <t>Supply and installation of Back Draft Damper in MS Sheet with gas kits, nut botls. complete in all respects ready to operate as per specification, drawings &amp; as per instruction of consultant.</t>
  </si>
  <si>
    <t>200mm x 200mm</t>
  </si>
  <si>
    <t>500mm x 400mm</t>
  </si>
  <si>
    <t>Supply &amp; installation of fire damper with linkage &amp; fuse complete in all respects ready to operate as per specification, drawings &amp; as per instruction of Consultant.</t>
  </si>
  <si>
    <t>750mm x 500mm</t>
  </si>
  <si>
    <t>1100mm x 300mm</t>
  </si>
  <si>
    <t>Supply, installation of Motorized Damper with gas kits, nut bolts, including pressure transmeter, controller, control wiring &amp; power wiring upto 5 meter, complete in all respects, ready to operate as per specification, drawings &amp; as per instruction of Consultant.</t>
  </si>
  <si>
    <t>BELIMO</t>
  </si>
  <si>
    <t>Supply &amp; istallation of uPVC (Sch 40.) drain pipe insulated with 10mm thick rubber foam insulation including clamps, bends, tees, drain plugs, sockets, protection treatment, PVC tape wrapping, lindaptor supports &amp; hangers  complete in all respects as per specifications, drawings &amp; as per instructions of Consultant.</t>
  </si>
  <si>
    <t>Exhaust Air Fans for Ventilation</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</si>
  <si>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</si>
  <si>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JES/ IMS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</si>
  <si>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</si>
  <si>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Painting &amp; Identification work on pipes, all ducts, valves &amp; accessories, supports, hangers etc. complete in all respects with one coat of ICI make Red lead oxide primer &amp; two coats of ICI make enamel paint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</si>
  <si>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</si>
  <si>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Air Quality Test (from independent agency) complete in all respects, as per specifications and as per instructions of consultant.</t>
  </si>
  <si>
    <t>Making of Shop drawings on Auto CAD latest version with section details, equipment foundation details and Making of As Built drawings, Documentation Technical / Operational Manual &amp; LOG Book for each equipment as per instruction of consultant.</t>
  </si>
  <si>
    <t>Total Cost of ACMV Works (with I.Tax) Rs.</t>
  </si>
  <si>
    <r>
      <rPr>
        <b/>
        <sz val="10"/>
        <rFont val="Arial"/>
        <family val="2"/>
      </rPr>
      <t>Note:</t>
    </r>
    <r>
      <rPr>
        <sz val="10"/>
        <rFont val="Arial"/>
        <family val="2"/>
      </rPr>
      <t xml:space="preserve">
&gt;   Contractor is instructed to visit the site, understand the nature of work and then fill the rates accordingly and submit the quotation. 
     No argument and discussion will be entertained after awarding of work.</t>
    </r>
  </si>
  <si>
    <t>&gt;   Miscellaneous work which was not included in BOQ but necessary to complete the project in all respects and ready to operate as per
     instructions of Consultant. (Bidder should mentioned the type of works).</t>
  </si>
  <si>
    <t>Executive Summary</t>
  </si>
  <si>
    <t xml:space="preserve">Plumbing &amp; Sanitary Services </t>
  </si>
  <si>
    <t>CITI BANK OFFICES</t>
  </si>
  <si>
    <t>S. No.</t>
  </si>
  <si>
    <t>Description</t>
  </si>
  <si>
    <t>Material Amount</t>
  </si>
  <si>
    <t>Labour Amount</t>
  </si>
  <si>
    <t>Total Amount Rs.</t>
  </si>
  <si>
    <t>SECTION - 01</t>
  </si>
  <si>
    <t>PLUMBING FIXTURES</t>
  </si>
  <si>
    <t xml:space="preserve">SECTION-02 </t>
  </si>
  <si>
    <t>WATER SUPPLY SYSTEM</t>
  </si>
  <si>
    <t xml:space="preserve">SECTION-03 </t>
  </si>
  <si>
    <t>SOIL, WASTE VENT AND RAIN WATER DRAINAGE SYSTEM</t>
  </si>
  <si>
    <t>SECTION-04</t>
  </si>
  <si>
    <t>SUNDRIES</t>
  </si>
  <si>
    <t>Total Cost of Plumbing Works (with I.Tax) Rs.</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</si>
  <si>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</si>
  <si>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</si>
  <si>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</si>
  <si>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</si>
  <si>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 xml:space="preserve">Dia.  1-1/4"  </t>
  </si>
  <si>
    <t xml:space="preserve">Dia.  1-1/2"  </t>
  </si>
  <si>
    <t>Size 1"</t>
  </si>
  <si>
    <t xml:space="preserve">Size 1-1/4"   </t>
  </si>
  <si>
    <t xml:space="preserve"> </t>
  </si>
  <si>
    <t>S.No.</t>
  </si>
  <si>
    <t>Unit</t>
  </si>
  <si>
    <t>BOQ QUANTITY</t>
  </si>
  <si>
    <t>VERIFIED QUANTITY</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</si>
  <si>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</si>
  <si>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</si>
  <si>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</si>
  <si>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</si>
  <si>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</si>
  <si>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</si>
  <si>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</si>
  <si>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</si>
  <si>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r>
      <t xml:space="preserve">European style W.C. wall hung type with seat cover, concealed flush tank with frame, cover plate, automatic sensor base type flushing system and wall mounted fixing accessories etc. </t>
    </r>
    <r>
      <rPr>
        <b/>
        <sz val="10"/>
        <rFont val="Arial"/>
        <family val="2"/>
      </rPr>
      <t>(Low flow water maximum flow rates ~2/4 lpf dual flush).</t>
    </r>
  </si>
  <si>
    <t>Type - EWC-WH</t>
  </si>
  <si>
    <t>GROHE</t>
  </si>
  <si>
    <r>
      <t xml:space="preserve">European style W.C wall hung type with seat cover, concealed flush tank with frame, cover plate, automatic sensor base type flushing system, S.S bracket and fixing accessories etc. </t>
    </r>
    <r>
      <rPr>
        <b/>
        <sz val="10"/>
        <rFont val="Arial"/>
        <family val="2"/>
      </rPr>
      <t>(Low flow water maximum flow rates ~2/4 lpf dual flush).</t>
    </r>
  </si>
  <si>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</si>
  <si>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</si>
  <si>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</si>
  <si>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</si>
  <si>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Type - WB (Vanity)</t>
  </si>
  <si>
    <r>
      <t xml:space="preserve">Wash basin hot and cold water mixer, automatic sensor base type system etc. </t>
    </r>
    <r>
      <rPr>
        <b/>
        <sz val="10"/>
        <rFont val="Arial"/>
        <family val="2"/>
      </rPr>
      <t>(Low flow water maximum flow rates 0.35 gpm).</t>
    </r>
  </si>
  <si>
    <t>Stainless steel kitchen sink including stop cocks,  P-trap / bottle trap, waste pipe etc complete in all respects.</t>
  </si>
  <si>
    <t>SK - 1 double bowl</t>
  </si>
  <si>
    <r>
      <t xml:space="preserve">Sink hot and cold water mixer </t>
    </r>
    <r>
      <rPr>
        <b/>
        <sz val="10"/>
        <rFont val="Arial"/>
        <family val="2"/>
      </rPr>
      <t>(Low flow water maximum flow rates 1 gpm).</t>
    </r>
  </si>
  <si>
    <t>For SK - 1</t>
  </si>
  <si>
    <t>Installation of S.S Grease Trap 7.5 Kg inlet/outlet connections 50 mm dia complete in all respects.</t>
  </si>
  <si>
    <t xml:space="preserve">Mixer for hot &amp; cold water automatic sensor base type system for Ablution. </t>
  </si>
  <si>
    <t xml:space="preserve">Type - M  </t>
  </si>
  <si>
    <t>Toilet accessories complete set.</t>
  </si>
  <si>
    <t>Soap Dispenser</t>
  </si>
  <si>
    <t>Grab Rail for Handicapped Toilets</t>
  </si>
  <si>
    <t>Paper Holder</t>
  </si>
  <si>
    <t>Coat Hooks</t>
  </si>
  <si>
    <t>Automatic Hand Dryer (With 03 Point Wiring - Phase/Neutral/Earth)</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</si>
  <si>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</si>
  <si>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</si>
  <si>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</si>
  <si>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</si>
  <si>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</si>
  <si>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Rm.</t>
  </si>
  <si>
    <t>DADEX / RAKHTHERM</t>
  </si>
  <si>
    <t xml:space="preserve">Dia.   OD 32 mm </t>
  </si>
  <si>
    <t xml:space="preserve">Dia.   OD 40 mm </t>
  </si>
  <si>
    <t xml:space="preserve">Dia.   OD 50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</si>
  <si>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</si>
  <si>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</si>
  <si>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Dia.   OD 40 mm</t>
  </si>
  <si>
    <t>Dia.   OD 50 mm</t>
  </si>
  <si>
    <t>Open cell rubber foam insulation 3/8" thick &amp; pvc tape wrapping for hot water pipes.</t>
  </si>
  <si>
    <t xml:space="preserve">Dia    OD 25 mm  </t>
  </si>
  <si>
    <t>AEROFLEX, THAILAND</t>
  </si>
  <si>
    <t>Dia.   OD 32 mm</t>
  </si>
  <si>
    <t>AEROFOAM, UAE</t>
  </si>
  <si>
    <t>Brass body gate valves / ball valves with unions.</t>
  </si>
  <si>
    <t xml:space="preserve">Size  50 mm   ( 1-1/2" )  </t>
  </si>
  <si>
    <t>Brass body Bib cock.</t>
  </si>
  <si>
    <t>Size  20 mm   ( 3/4" )</t>
  </si>
  <si>
    <t>SCON VALVE</t>
  </si>
  <si>
    <t>Hot water storage heater (Electric) suitable for 30 psi working pressure including  thermostat, inlet/outlet connection. Pressure relief valve.</t>
  </si>
  <si>
    <t>HWE-50 (50 Litres Storage Capacity)</t>
  </si>
  <si>
    <t>ARISTON</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</si>
  <si>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</si>
  <si>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</si>
  <si>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</si>
  <si>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Dia.  50 mm</t>
  </si>
  <si>
    <t>COSMOPLAST, UAE
MARLEY, UK
TERRAIN, SPAIN
MARLEY, UK
HEPWORTH, UAE</t>
  </si>
  <si>
    <t>Dia.  75 mm</t>
  </si>
  <si>
    <t>Dia.  100 mm</t>
  </si>
  <si>
    <t xml:space="preserve">Floor drain including S.S grating with floor trap, inlet outlet connection complete in all respects. </t>
  </si>
  <si>
    <t>FD- 75 mm</t>
  </si>
  <si>
    <t>ALPINE</t>
  </si>
  <si>
    <t>Superalpine</t>
  </si>
  <si>
    <t xml:space="preserve">S.S grating for floor trap, inlet outlet connection complete in all respects. </t>
  </si>
  <si>
    <t>G- 600 x 600 mm</t>
  </si>
  <si>
    <t>Cleanout for soil, waste pipes of approved make.</t>
  </si>
  <si>
    <t>For 75 mm Pipe with SS floor cover plate  (FCO)</t>
  </si>
  <si>
    <t>For 100 mm Pipe with SS floor cover plate  (FCO)</t>
  </si>
  <si>
    <t>H3 HAMMER</t>
  </si>
  <si>
    <t>uPVC cowl for vent pipe of the following dia. including all accessories complete.</t>
  </si>
  <si>
    <t>Size. 50 mm</t>
  </si>
  <si>
    <t>iI.</t>
  </si>
  <si>
    <t>Size. 75 mm</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</si>
  <si>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</si>
  <si>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</si>
  <si>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</si>
  <si>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</si>
  <si>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(including landlord's existing PPR piping) as per Engineer's approval.</t>
  </si>
  <si>
    <t>TOTAL OF ALL SECTIONS RS.</t>
  </si>
  <si>
    <t>Fire Suppression Services</t>
  </si>
  <si>
    <t>S.no</t>
  </si>
  <si>
    <t>Total Rs.</t>
  </si>
  <si>
    <t>FIRE FIGHTING SERVICES</t>
  </si>
  <si>
    <t>MS Sch-40 seamless pipes with fittings.</t>
  </si>
  <si>
    <t>Sprinkler Heads.</t>
  </si>
  <si>
    <t>Fire extinguishers with fixing accessories.</t>
  </si>
  <si>
    <t>Fire stop material (for passive fire fighting / smoke barrier) in all MEP openings and penetrations.</t>
  </si>
  <si>
    <t>Shop drawings and Making of As Built drawings.</t>
  </si>
  <si>
    <t>Painting &amp; identification.</t>
  </si>
  <si>
    <t>Flushing of entire fire pipe work.</t>
  </si>
  <si>
    <t>Testing and commissioning.</t>
  </si>
  <si>
    <t>Total Cost of FSS Works (with I.Tax) Rs.</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</si>
  <si>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</si>
  <si>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</si>
  <si>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 xml:space="preserve">BOQ QTY </t>
  </si>
  <si>
    <t xml:space="preserve">VERIFIED QTY </t>
  </si>
  <si>
    <t xml:space="preserve">FIRE FIGHTING SERVICES </t>
  </si>
  <si>
    <t>Supply, installation, testing &amp; commissioning of fire suppression services including all equipment, pipe works and accessories ready to operate as per specifications, drawings and instructions of consultants.</t>
  </si>
  <si>
    <t>MS Sch-40 seamless pipes including all specials M.I &amp; D.I threaded &amp; welded joint fittings UL listed FM approved, flexible pipe, flanges, coupling, masking plates, bends, tees, clamps, lindapter  supports hangers and wooden sleeves at wall opening,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</si>
  <si>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</si>
  <si>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</si>
  <si>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</si>
  <si>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</si>
  <si>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</si>
  <si>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vi.</t>
  </si>
  <si>
    <t>Dia. 75 mm           (Welded joints fitting)</t>
  </si>
  <si>
    <t>viI.</t>
  </si>
  <si>
    <t>Dia. 100 mm         (Welded joints fitting)</t>
  </si>
  <si>
    <t xml:space="preserve">Sprinkler Heads </t>
  </si>
  <si>
    <t>Sprinkler Upright type quick response K = 5.6 (Opening Temperature 57ºC)</t>
  </si>
  <si>
    <t>Sheild / FIREX / LIFFCO</t>
  </si>
  <si>
    <t>Sprinkler Pendent type quick response K = 5.6 (Opening Temperature 57ºC)</t>
  </si>
  <si>
    <t>Sprinkler Pendent type concealed with C.P cover plate quick response K = 5.6 (Opening Temperature 57ºC)</t>
  </si>
  <si>
    <r>
      <t>Type Class B&amp;C FX-3  (5 Kg. CO</t>
    </r>
    <r>
      <rPr>
        <sz val="8"/>
        <rFont val="Arial"/>
        <family val="2"/>
      </rPr>
      <t>2</t>
    </r>
    <r>
      <rPr>
        <sz val="10"/>
        <rFont val="Arial"/>
        <family val="2"/>
      </rPr>
      <t xml:space="preserve"> Carbon Dioxide Gas)</t>
    </r>
  </si>
  <si>
    <t>Type Class A,B&amp;C  FX-4  (6 Kg. Dry Chemical Powder)</t>
  </si>
  <si>
    <t>Supply &amp; Installation of Corrugated Stainless Steel Flexible Connector Ø 1" X 3 ft (UL/FM) (Braided)</t>
  </si>
  <si>
    <t>SEUNG JIN IND</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</si>
  <si>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</si>
  <si>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</si>
  <si>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</si>
  <si>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</si>
  <si>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fire fighting and clean agent for fire suppression system complete in all respects as per instruction of consultant.</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</si>
  <si>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</si>
  <si>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</si>
  <si>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</si>
  <si>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</si>
  <si>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</si>
  <si>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</si>
  <si>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FIREX / SHIELD / NAFFCO</t>
  </si>
  <si>
    <t>b.</t>
  </si>
  <si>
    <t xml:space="preserve">Engineered cylinder with head valve, top plug adapter, siphon tube, pressure gauge, brackets and all other items, complete in all respect. </t>
  </si>
  <si>
    <t>10 to 12 Weeks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</si>
  <si>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</si>
  <si>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</si>
  <si>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</si>
  <si>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</si>
  <si>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</si>
  <si>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40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</si>
  <si>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</si>
  <si>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</si>
  <si>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</si>
  <si>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</si>
  <si>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</si>
  <si>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</si>
  <si>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</si>
  <si>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</si>
  <si>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</si>
  <si>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</si>
  <si>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</si>
  <si>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</si>
  <si>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</si>
  <si>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</si>
  <si>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</si>
  <si>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</si>
  <si>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</si>
  <si>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</si>
  <si>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Novec System (with I.Tax) Rs.</t>
  </si>
  <si>
    <t>AGM</t>
  </si>
  <si>
    <t>ICI</t>
  </si>
  <si>
    <t>Aeroflex</t>
  </si>
  <si>
    <t>Cosmoplast</t>
  </si>
  <si>
    <t>AEROFOAM</t>
  </si>
  <si>
    <t>YES I&amp;MS &amp; JES are dealer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</si>
</sst>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00_);_(* \(#,##0.00\);_(* \-??_);_(@_)"/>
    <numFmt numFmtId="170" formatCode="_(* #,##0_);_(* \(#,##0\);_(* \-??_);_(@_)"/>
    <numFmt numFmtId="171" formatCode="_-* #,##0_-;\-* #,##0_-;_-* &quot;-&quot;??_-;_-@_-"/>
  </numFmts>
  <fonts count="38"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i/>
      <sz val="10"/>
      <name val="Arial"/>
      <family val="2"/>
    </font>
    <font>
      <sz val="10"/>
      <name val="Helv"/>
    </font>
    <font>
      <sz val="8"/>
      <name val="Arial"/>
      <family val="2"/>
    </font>
    <font>
      <sz val="9"/>
      <color theme="1"/>
      <name val="Arial Narrow"/>
      <family val="2"/>
    </font>
    <font>
      <b/>
      <u/>
      <sz val="10"/>
      <name val="Arial"/>
      <family val="2"/>
    </font>
    <font>
      <sz val="11"/>
      <name val="Helv"/>
    </font>
    <font>
      <b/>
      <sz val="14"/>
      <name val="Arial"/>
      <family val="2"/>
    </font>
    <font>
      <b/>
      <sz val="16"/>
      <name val="Arial"/>
      <family val="2"/>
    </font>
    <font>
      <sz val="10"/>
      <name val="Times New Roman"/>
      <family val="1"/>
    </font>
    <font>
      <sz val="12"/>
      <name val="Garamond"/>
      <family val="1"/>
    </font>
    <font>
      <sz val="12"/>
      <name val="Calibri"/>
      <family val="2"/>
      <scheme val="minor"/>
    </font>
    <font>
      <b/>
      <sz val="14"/>
      <name val="Calibri"/>
      <family val="2"/>
      <scheme val="minor"/>
    </font>
    <font>
      <b/>
      <u/>
      <sz val="12"/>
      <name val="Calibri"/>
      <family val="2"/>
      <scheme val="minor"/>
    </font>
    <font>
      <b/>
      <sz val="12"/>
      <name val="Calibri"/>
      <family val="2"/>
      <scheme val="minor"/>
    </font>
    <font>
      <sz val="10"/>
      <color rgb="FF000000"/>
      <name val="Times New Roman"/>
      <family val="1"/>
    </font>
    <font>
      <b/>
      <sz val="11"/>
      <name val="Calibri"/>
      <family val="2"/>
      <scheme val="minor"/>
    </font>
    <font>
      <sz val="11"/>
      <name val="Calibri"/>
      <family val="2"/>
      <scheme val="minor"/>
    </font>
    <font>
      <sz val="10"/>
      <color theme="1"/>
      <name val="Calibri"/>
      <family val="2"/>
      <scheme val="minor"/>
    </font>
    <font>
      <sz val="10"/>
      <color rgb="FF000000"/>
      <name val="Times New Roman"/>
      <family val="1"/>
    </font>
    <font>
      <sz val="10"/>
      <name val="Arial"/>
      <family val="2"/>
    </font>
    <font>
      <sz val="11"/>
      <name val="Arial"/>
      <family val="2"/>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4" tint="0.59999389629810485"/>
        <bgColor indexed="60"/>
      </patternFill>
    </fill>
    <fill>
      <patternFill patternType="solid">
        <fgColor rgb="FF00B050"/>
        <bgColor indexed="64"/>
      </patternFill>
    </fill>
    <fill>
      <patternFill patternType="solid">
        <fgColor theme="6"/>
        <bgColor indexed="64"/>
      </patternFill>
    </fill>
    <fill>
      <patternFill patternType="solid">
        <fgColor theme="7" tint="0.59999389629810485"/>
        <bgColor indexed="64"/>
      </patternFill>
    </fill>
  </fills>
  <borders count="8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auto="1"/>
      </left>
      <right style="thin">
        <color auto="1"/>
      </right>
      <top style="medium">
        <color auto="1"/>
      </top>
      <bottom style="medium">
        <color indexed="64"/>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indexed="64"/>
      </bottom>
      <diagonal/>
    </border>
    <border>
      <left style="medium">
        <color auto="1"/>
      </left>
      <right style="thin">
        <color indexed="64"/>
      </right>
      <top style="medium">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top style="hair">
        <color indexed="64"/>
      </top>
      <bottom style="hair">
        <color indexed="64"/>
      </bottom>
      <diagonal/>
    </border>
    <border>
      <left/>
      <right style="thin">
        <color indexed="64"/>
      </right>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auto="1"/>
      </left>
      <right style="thin">
        <color auto="1"/>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auto="1"/>
      </left>
      <right style="thin">
        <color auto="1"/>
      </right>
      <top/>
      <bottom style="medium">
        <color indexed="64"/>
      </bottom>
      <diagonal/>
    </border>
    <border>
      <left style="thin">
        <color indexed="64"/>
      </left>
      <right style="medium">
        <color indexed="64"/>
      </right>
      <top/>
      <bottom style="medium">
        <color indexed="64"/>
      </bottom>
      <diagonal/>
    </border>
    <border>
      <left/>
      <right/>
      <top style="hair">
        <color indexed="64"/>
      </top>
      <bottom/>
      <diagonal/>
    </border>
    <border>
      <left/>
      <right style="thin">
        <color indexed="64"/>
      </right>
      <top/>
      <bottom style="medium">
        <color indexed="64"/>
      </bottom>
      <diagonal/>
    </border>
    <border>
      <left style="medium">
        <color auto="1"/>
      </left>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medium">
        <color indexed="64"/>
      </top>
      <bottom/>
      <diagonal/>
    </border>
    <border>
      <left/>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auto="1"/>
      </left>
      <right style="thin">
        <color auto="1"/>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bottom style="hair">
        <color indexed="64"/>
      </bottom>
      <diagonal/>
    </border>
    <border>
      <left/>
      <right/>
      <top style="hair">
        <color indexed="64"/>
      </top>
      <bottom style="hair">
        <color indexed="64"/>
      </bottom>
      <diagonal/>
    </border>
    <border>
      <left/>
      <right/>
      <top style="double">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medium">
        <color indexed="64"/>
      </left>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auto="1"/>
      </left>
      <right style="medium">
        <color indexed="64"/>
      </right>
      <top style="medium">
        <color auto="1"/>
      </top>
      <bottom/>
      <diagonal/>
    </border>
    <border>
      <left style="medium">
        <color auto="1"/>
      </left>
      <right style="medium">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top/>
      <bottom style="double">
        <color indexed="64"/>
      </bottom>
      <diagonal/>
    </border>
    <border>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9">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5" fillId="0" borderId="0" applyFont="0" applyFill="0" applyBorder="0" applyAlignment="0" applyProtection="0"/>
    <xf numFmtId="0" fontId="18" fillId="0" borderId="0"/>
    <xf numFmtId="164" fontId="2" fillId="0" borderId="0" applyFont="0" applyFill="0" applyBorder="0" applyAlignment="0" applyProtection="0"/>
    <xf numFmtId="164" fontId="2" fillId="0" borderId="0" applyFont="0" applyFill="0" applyBorder="0" applyAlignment="0" applyProtection="0"/>
    <xf numFmtId="0" fontId="25" fillId="0" borderId="0"/>
    <xf numFmtId="0" fontId="25" fillId="0" borderId="0"/>
    <xf numFmtId="9" fontId="25" fillId="0" borderId="0" applyFont="0" applyFill="0" applyBorder="0" applyAlignment="0" applyProtection="0"/>
    <xf numFmtId="0" fontId="25" fillId="0" borderId="0"/>
    <xf numFmtId="0" fontId="26" fillId="0" borderId="0"/>
    <xf numFmtId="0" fontId="31" fillId="0" borderId="0"/>
    <xf numFmtId="169" fontId="26" fillId="0" borderId="0" applyFill="0" applyBorder="0" applyAlignment="0" applyProtection="0"/>
    <xf numFmtId="0" fontId="34" fillId="0" borderId="0"/>
    <xf numFmtId="164" fontId="34" fillId="0" borderId="0" applyFont="0" applyFill="0" applyBorder="0" applyAlignment="0" applyProtection="0"/>
    <xf numFmtId="43" fontId="35" fillId="0" borderId="0" applyFont="0" applyFill="0" applyBorder="0" applyAlignment="0" applyProtection="0"/>
    <xf numFmtId="164" fontId="1" fillId="0" borderId="0" applyFont="0" applyFill="0" applyBorder="0" applyAlignment="0" applyProtection="0"/>
    <xf numFmtId="0" fontId="36" fillId="0" borderId="0"/>
    <xf numFmtId="0" fontId="25" fillId="0" borderId="0"/>
    <xf numFmtId="41" fontId="36" fillId="0" borderId="0" applyFont="0" applyFill="0" applyBorder="0" applyAlignment="0" applyProtection="0"/>
    <xf numFmtId="43" fontId="37" fillId="0" borderId="0" applyFont="0" applyFill="0" applyBorder="0" applyAlignment="0" applyProtection="0"/>
  </cellStyleXfs>
  <cellXfs count="717">
    <xf numFmtId="0" fontId="0" fillId="0" borderId="0" xfId="0"/>
    <xf numFmtId="0" fontId="5" fillId="0" borderId="0" xfId="3" applyAlignment="1">
      <alignment vertical="center"/>
    </xf>
    <xf numFmtId="0" fontId="5" fillId="0" borderId="0" xfId="3"/>
    <xf numFmtId="0" fontId="5" fillId="0" borderId="0" xfId="3" applyAlignment="1">
      <alignment horizontal="center"/>
    </xf>
    <xf numFmtId="0" fontId="2" fillId="0" borderId="0" xfId="3" applyFont="1"/>
    <xf numFmtId="0" fontId="2" fillId="0" borderId="1" xfId="3" applyFont="1" applyBorder="1" applyAlignment="1">
      <alignment horizontal="center" vertical="center"/>
    </xf>
    <xf numFmtId="0" fontId="2" fillId="0" borderId="4" xfId="3" applyFont="1" applyBorder="1" applyAlignment="1">
      <alignment horizontal="center"/>
    </xf>
    <xf numFmtId="0" fontId="2" fillId="0" borderId="0" xfId="3" applyFont="1" applyAlignment="1">
      <alignment vertical="center"/>
    </xf>
    <xf numFmtId="165" fontId="2" fillId="0" borderId="2" xfId="3" applyNumberFormat="1" applyFont="1" applyBorder="1" applyAlignment="1">
      <alignment horizontal="center" vertical="center"/>
    </xf>
    <xf numFmtId="0" fontId="4" fillId="0" borderId="0" xfId="3" applyFont="1" applyAlignment="1">
      <alignment horizontal="center" vertical="center"/>
    </xf>
    <xf numFmtId="0" fontId="6" fillId="3" borderId="0" xfId="3" applyFont="1" applyFill="1" applyAlignment="1">
      <alignment vertical="center"/>
    </xf>
    <xf numFmtId="165" fontId="2" fillId="0" borderId="7" xfId="3" applyNumberFormat="1" applyFont="1" applyBorder="1" applyAlignment="1">
      <alignment horizontal="justify" vertical="center"/>
    </xf>
    <xf numFmtId="0" fontId="9" fillId="0" borderId="0" xfId="3" applyFont="1" applyAlignment="1">
      <alignment vertical="center"/>
    </xf>
    <xf numFmtId="165" fontId="2" fillId="0" borderId="4" xfId="3" applyNumberFormat="1" applyFont="1" applyBorder="1" applyAlignment="1">
      <alignment horizontal="center" vertical="center"/>
    </xf>
    <xf numFmtId="0" fontId="3" fillId="0" borderId="13" xfId="3" applyFont="1" applyBorder="1" applyAlignment="1">
      <alignment horizontal="center" vertical="center"/>
    </xf>
    <xf numFmtId="165" fontId="6" fillId="0" borderId="14" xfId="3" applyNumberFormat="1" applyFont="1" applyBorder="1" applyAlignment="1">
      <alignment horizontal="center" vertical="center"/>
    </xf>
    <xf numFmtId="165" fontId="6" fillId="0" borderId="16" xfId="3" applyNumberFormat="1" applyFont="1" applyBorder="1" applyAlignment="1">
      <alignment horizontal="center" vertical="center"/>
    </xf>
    <xf numFmtId="0" fontId="2" fillId="0" borderId="6" xfId="3" applyFont="1" applyBorder="1" applyAlignment="1">
      <alignment vertical="center"/>
    </xf>
    <xf numFmtId="0" fontId="2" fillId="0" borderId="5" xfId="3" applyFont="1" applyBorder="1" applyAlignment="1">
      <alignment horizontal="justify" vertical="top"/>
    </xf>
    <xf numFmtId="0" fontId="2" fillId="0" borderId="5" xfId="3" applyFont="1" applyBorder="1" applyAlignment="1">
      <alignment vertical="center"/>
    </xf>
    <xf numFmtId="165" fontId="2" fillId="0" borderId="6" xfId="3" applyNumberFormat="1" applyFont="1" applyBorder="1" applyAlignment="1">
      <alignment horizontal="left" vertical="center"/>
    </xf>
    <xf numFmtId="165" fontId="7" fillId="0" borderId="0" xfId="3" applyNumberFormat="1" applyFont="1" applyAlignment="1">
      <alignment horizontal="left" vertical="center"/>
    </xf>
    <xf numFmtId="0" fontId="5" fillId="2" borderId="0" xfId="3" applyFill="1"/>
    <xf numFmtId="0" fontId="5" fillId="2" borderId="0" xfId="3" applyFill="1" applyAlignment="1">
      <alignment horizontal="center"/>
    </xf>
    <xf numFmtId="3" fontId="5" fillId="2" borderId="0" xfId="3" applyNumberFormat="1" applyFill="1" applyAlignment="1">
      <alignment vertical="center"/>
    </xf>
    <xf numFmtId="3" fontId="2" fillId="2" borderId="0" xfId="3" applyNumberFormat="1" applyFont="1" applyFill="1" applyAlignment="1">
      <alignment horizontal="right" vertical="center"/>
    </xf>
    <xf numFmtId="3" fontId="2" fillId="2" borderId="0" xfId="3" applyNumberFormat="1" applyFont="1" applyFill="1" applyAlignment="1">
      <alignment vertical="center"/>
    </xf>
    <xf numFmtId="3" fontId="6" fillId="2" borderId="14" xfId="3" applyNumberFormat="1" applyFont="1" applyFill="1" applyBorder="1" applyAlignment="1">
      <alignment horizontal="center" vertical="center"/>
    </xf>
    <xf numFmtId="3" fontId="6" fillId="2" borderId="15" xfId="3" applyNumberFormat="1" applyFont="1" applyFill="1" applyBorder="1" applyAlignment="1">
      <alignment horizontal="center" vertical="center"/>
    </xf>
    <xf numFmtId="3" fontId="2" fillId="2" borderId="1" xfId="3" applyNumberFormat="1" applyFont="1" applyFill="1" applyBorder="1"/>
    <xf numFmtId="3" fontId="2" fillId="2" borderId="8" xfId="3" applyNumberFormat="1" applyFont="1" applyFill="1" applyBorder="1"/>
    <xf numFmtId="3" fontId="2" fillId="2" borderId="1"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4" xfId="3" applyNumberFormat="1" applyFont="1" applyFill="1" applyBorder="1" applyAlignment="1">
      <alignment vertical="center"/>
    </xf>
    <xf numFmtId="3" fontId="2" fillId="2" borderId="12" xfId="3" applyNumberFormat="1" applyFont="1" applyFill="1" applyBorder="1" applyAlignment="1">
      <alignment vertical="center"/>
    </xf>
    <xf numFmtId="3" fontId="5" fillId="2" borderId="0" xfId="3" applyNumberFormat="1" applyFill="1"/>
    <xf numFmtId="3" fontId="4" fillId="0" borderId="0" xfId="3" applyNumberFormat="1" applyFont="1" applyAlignment="1">
      <alignment horizontal="center" vertical="center"/>
    </xf>
    <xf numFmtId="3" fontId="5" fillId="2" borderId="0" xfId="3" applyNumberFormat="1" applyFill="1" applyAlignment="1">
      <alignment horizontal="center"/>
    </xf>
    <xf numFmtId="0" fontId="2" fillId="0" borderId="23" xfId="3" applyFont="1" applyBorder="1" applyAlignment="1">
      <alignment horizontal="center"/>
    </xf>
    <xf numFmtId="166" fontId="13" fillId="2" borderId="23" xfId="3" applyNumberFormat="1" applyFont="1" applyFill="1" applyBorder="1" applyAlignment="1">
      <alignment horizontal="center" vertical="center"/>
    </xf>
    <xf numFmtId="1" fontId="2" fillId="0" borderId="23" xfId="3" applyNumberFormat="1" applyFont="1" applyBorder="1" applyAlignment="1">
      <alignment horizontal="center" vertical="top"/>
    </xf>
    <xf numFmtId="0" fontId="2" fillId="0" borderId="23" xfId="3" applyFont="1" applyBorder="1" applyAlignment="1">
      <alignment horizontal="center" vertical="center"/>
    </xf>
    <xf numFmtId="0" fontId="9" fillId="0" borderId="23" xfId="3" applyFont="1" applyBorder="1" applyAlignment="1">
      <alignment horizontal="center" vertical="center"/>
    </xf>
    <xf numFmtId="165" fontId="2" fillId="0" borderId="23" xfId="3" applyNumberFormat="1" applyFont="1" applyBorder="1" applyAlignment="1">
      <alignment horizontal="center" vertical="top"/>
    </xf>
    <xf numFmtId="0" fontId="2" fillId="0" borderId="17" xfId="3" applyFont="1" applyBorder="1" applyAlignment="1">
      <alignment horizontal="center" vertical="center"/>
    </xf>
    <xf numFmtId="0" fontId="11" fillId="0" borderId="19" xfId="3" applyFont="1" applyBorder="1" applyAlignment="1">
      <alignment horizontal="left" vertical="center"/>
    </xf>
    <xf numFmtId="0" fontId="11" fillId="0" borderId="19" xfId="3" applyFont="1" applyBorder="1" applyAlignment="1">
      <alignment horizontal="left" vertical="top"/>
    </xf>
    <xf numFmtId="0" fontId="11" fillId="0" borderId="20" xfId="3" applyFont="1" applyBorder="1" applyAlignment="1">
      <alignment horizontal="left" vertical="center"/>
    </xf>
    <xf numFmtId="0" fontId="10" fillId="2" borderId="0" xfId="3" applyFont="1" applyFill="1" applyAlignment="1">
      <alignment horizontal="left"/>
    </xf>
    <xf numFmtId="0" fontId="10" fillId="0" borderId="0" xfId="3" applyFont="1" applyAlignment="1">
      <alignment horizontal="left"/>
    </xf>
    <xf numFmtId="165" fontId="14" fillId="0" borderId="0" xfId="3" applyNumberFormat="1" applyFont="1" applyAlignment="1">
      <alignment horizontal="left" vertical="center"/>
    </xf>
    <xf numFmtId="0" fontId="8" fillId="0" borderId="23" xfId="3" applyFont="1" applyBorder="1" applyAlignment="1">
      <alignment horizontal="center" vertical="center"/>
    </xf>
    <xf numFmtId="3" fontId="6" fillId="2" borderId="28" xfId="3" applyNumberFormat="1" applyFont="1" applyFill="1" applyBorder="1" applyAlignment="1">
      <alignment horizontal="center" vertical="center"/>
    </xf>
    <xf numFmtId="0" fontId="6" fillId="0" borderId="24" xfId="3" applyFont="1" applyBorder="1" applyAlignment="1">
      <alignment horizontal="center" vertical="center"/>
    </xf>
    <xf numFmtId="3" fontId="7" fillId="2" borderId="29" xfId="3" applyNumberFormat="1" applyFont="1" applyFill="1" applyBorder="1" applyAlignment="1">
      <alignment vertical="center"/>
    </xf>
    <xf numFmtId="3" fontId="7" fillId="2" borderId="13" xfId="3" applyNumberFormat="1" applyFont="1" applyFill="1" applyBorder="1" applyAlignment="1">
      <alignment vertical="center"/>
    </xf>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5" xfId="3" applyNumberFormat="1" applyFont="1" applyBorder="1" applyAlignment="1">
      <alignment horizontal="center" vertical="center"/>
    </xf>
    <xf numFmtId="3" fontId="2" fillId="0" borderId="9" xfId="3" applyNumberFormat="1" applyFont="1" applyBorder="1" applyAlignment="1">
      <alignment horizont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vertical="center"/>
    </xf>
    <xf numFmtId="3" fontId="2" fillId="0" borderId="7" xfId="3" applyNumberFormat="1" applyFont="1" applyBorder="1" applyAlignment="1">
      <alignment horizontal="center"/>
    </xf>
    <xf numFmtId="3" fontId="2" fillId="2" borderId="31" xfId="3" applyNumberFormat="1" applyFont="1" applyFill="1" applyBorder="1"/>
    <xf numFmtId="3" fontId="2" fillId="2" borderId="32" xfId="3" applyNumberFormat="1" applyFont="1" applyFill="1" applyBorder="1" applyAlignment="1">
      <alignment vertical="center"/>
    </xf>
    <xf numFmtId="3" fontId="2" fillId="2" borderId="31"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32" xfId="3" applyNumberFormat="1" applyFont="1" applyFill="1" applyBorder="1" applyAlignment="1">
      <alignment horizontal="right" vertical="center"/>
    </xf>
    <xf numFmtId="165" fontId="11" fillId="0" borderId="19" xfId="3" applyNumberFormat="1" applyFont="1" applyBorder="1" applyAlignment="1">
      <alignment horizontal="left" vertical="center"/>
    </xf>
    <xf numFmtId="0" fontId="2" fillId="0" borderId="23" xfId="3" applyFont="1" applyBorder="1" applyAlignment="1">
      <alignment horizontal="center" vertical="top"/>
    </xf>
    <xf numFmtId="0" fontId="2" fillId="0" borderId="1" xfId="3" applyFont="1" applyBorder="1" applyAlignment="1">
      <alignment horizontal="center"/>
    </xf>
    <xf numFmtId="0" fontId="2" fillId="0" borderId="2" xfId="3" applyFont="1" applyBorder="1" applyAlignment="1">
      <alignment horizontal="center" vertical="center"/>
    </xf>
    <xf numFmtId="3" fontId="5" fillId="2" borderId="0" xfId="3" applyNumberFormat="1" applyFill="1" applyAlignment="1">
      <alignment horizontal="right" vertical="center"/>
    </xf>
    <xf numFmtId="165" fontId="3" fillId="0" borderId="0" xfId="3" applyNumberFormat="1" applyFont="1" applyAlignment="1">
      <alignment horizontal="left" vertical="center"/>
    </xf>
    <xf numFmtId="0" fontId="2" fillId="0" borderId="3" xfId="3" applyFont="1" applyBorder="1" applyAlignment="1">
      <alignment horizontal="center" vertical="center"/>
    </xf>
    <xf numFmtId="0" fontId="2" fillId="0" borderId="3" xfId="3" applyFont="1" applyBorder="1" applyAlignment="1">
      <alignment horizontal="center"/>
    </xf>
    <xf numFmtId="165" fontId="11" fillId="0" borderId="19" xfId="3" quotePrefix="1" applyNumberFormat="1" applyFont="1" applyBorder="1" applyAlignment="1">
      <alignment horizontal="left" vertical="center"/>
    </xf>
    <xf numFmtId="3" fontId="5" fillId="0" borderId="0" xfId="3" applyNumberFormat="1" applyAlignment="1">
      <alignment horizontal="center" vertical="center"/>
    </xf>
    <xf numFmtId="3" fontId="5" fillId="0" borderId="0" xfId="3" applyNumberFormat="1" applyAlignment="1">
      <alignment horizontal="center"/>
    </xf>
    <xf numFmtId="0" fontId="3" fillId="0" borderId="0" xfId="3" applyFont="1" applyAlignment="1">
      <alignment vertical="center"/>
    </xf>
    <xf numFmtId="1" fontId="2" fillId="0" borderId="0" xfId="3" applyNumberFormat="1" applyFont="1" applyAlignment="1">
      <alignment vertical="center"/>
    </xf>
    <xf numFmtId="3" fontId="2" fillId="0" borderId="1" xfId="3" applyNumberFormat="1" applyFont="1" applyBorder="1" applyAlignment="1">
      <alignment vertical="center"/>
    </xf>
    <xf numFmtId="3" fontId="2" fillId="0" borderId="4" xfId="3" applyNumberFormat="1" applyFont="1" applyBorder="1" applyAlignment="1">
      <alignment vertical="center"/>
    </xf>
    <xf numFmtId="3" fontId="6" fillId="0" borderId="30" xfId="3" applyNumberFormat="1" applyFont="1" applyBorder="1" applyAlignment="1">
      <alignment horizontal="center" vertical="center"/>
    </xf>
    <xf numFmtId="165" fontId="7" fillId="0" borderId="13" xfId="3" applyNumberFormat="1" applyFont="1" applyBorder="1" applyAlignment="1">
      <alignment horizontal="right" vertical="center"/>
    </xf>
    <xf numFmtId="3" fontId="2" fillId="2" borderId="35" xfId="3" applyNumberFormat="1" applyFont="1" applyFill="1" applyBorder="1" applyAlignment="1">
      <alignment vertical="center" wrapText="1"/>
    </xf>
    <xf numFmtId="1" fontId="11" fillId="0" borderId="19" xfId="3" applyNumberFormat="1" applyFont="1" applyBorder="1" applyAlignment="1">
      <alignment horizontal="left" vertical="top"/>
    </xf>
    <xf numFmtId="165" fontId="2" fillId="0" borderId="9" xfId="3" applyNumberFormat="1" applyFont="1" applyBorder="1" applyAlignment="1">
      <alignment horizontal="left" vertical="center"/>
    </xf>
    <xf numFmtId="3" fontId="2" fillId="2" borderId="34" xfId="3" applyNumberFormat="1" applyFont="1" applyFill="1" applyBorder="1" applyAlignment="1">
      <alignment vertical="center"/>
    </xf>
    <xf numFmtId="0" fontId="8" fillId="0" borderId="5" xfId="3" applyFont="1" applyBorder="1" applyAlignment="1">
      <alignment horizontal="justify" vertical="center"/>
    </xf>
    <xf numFmtId="165" fontId="2" fillId="0" borderId="23" xfId="3" applyNumberFormat="1" applyFont="1" applyBorder="1" applyAlignment="1">
      <alignment horizontal="center" vertical="center"/>
    </xf>
    <xf numFmtId="1" fontId="16" fillId="0" borderId="19" xfId="3" applyNumberFormat="1" applyFont="1" applyBorder="1" applyAlignment="1">
      <alignment horizontal="left" vertical="center"/>
    </xf>
    <xf numFmtId="165" fontId="11" fillId="0" borderId="36" xfId="3" quotePrefix="1" applyNumberFormat="1" applyFont="1" applyBorder="1" applyAlignment="1">
      <alignment horizontal="left" vertical="center"/>
    </xf>
    <xf numFmtId="166" fontId="12" fillId="0" borderId="19" xfId="3" applyNumberFormat="1" applyFont="1" applyBorder="1" applyAlignment="1">
      <alignment horizontal="left" vertical="center"/>
    </xf>
    <xf numFmtId="0" fontId="2" fillId="0" borderId="2" xfId="3" applyFont="1" applyBorder="1" applyAlignment="1">
      <alignment horizontal="center"/>
    </xf>
    <xf numFmtId="167" fontId="2" fillId="0" borderId="6" xfId="3" applyNumberFormat="1" applyFont="1" applyBorder="1" applyAlignment="1">
      <alignment horizontal="center" vertical="center"/>
    </xf>
    <xf numFmtId="0" fontId="2" fillId="0" borderId="41" xfId="3" applyFont="1" applyBorder="1" applyAlignment="1">
      <alignment horizontal="center" vertical="center"/>
    </xf>
    <xf numFmtId="3" fontId="2" fillId="2" borderId="43" xfId="3" applyNumberFormat="1" applyFont="1" applyFill="1" applyBorder="1" applyAlignment="1">
      <alignment vertical="center"/>
    </xf>
    <xf numFmtId="165" fontId="6" fillId="0" borderId="23" xfId="3" applyNumberFormat="1" applyFont="1" applyBorder="1" applyAlignment="1">
      <alignment horizontal="center" vertical="center"/>
    </xf>
    <xf numFmtId="165" fontId="6" fillId="0" borderId="0" xfId="3" applyNumberFormat="1" applyFont="1" applyAlignment="1">
      <alignment horizontal="center" vertical="center"/>
    </xf>
    <xf numFmtId="165" fontId="6" fillId="0" borderId="5"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2" borderId="31" xfId="3" applyNumberFormat="1" applyFont="1" applyFill="1" applyBorder="1" applyAlignment="1">
      <alignment horizontal="center" vertical="center"/>
    </xf>
    <xf numFmtId="3" fontId="6" fillId="2" borderId="1" xfId="3" applyNumberFormat="1" applyFont="1" applyFill="1" applyBorder="1" applyAlignment="1">
      <alignment horizontal="center" vertical="center"/>
    </xf>
    <xf numFmtId="3" fontId="6" fillId="2" borderId="8" xfId="3" applyNumberFormat="1" applyFont="1" applyFill="1" applyBorder="1" applyAlignment="1">
      <alignment horizontal="center" vertical="center"/>
    </xf>
    <xf numFmtId="0" fontId="11" fillId="0" borderId="0" xfId="3" applyFont="1" applyAlignment="1">
      <alignment horizontal="left"/>
    </xf>
    <xf numFmtId="0" fontId="2" fillId="0" borderId="2" xfId="3" applyFont="1" applyBorder="1" applyAlignment="1">
      <alignment horizontal="justify" vertical="top"/>
    </xf>
    <xf numFmtId="0" fontId="2" fillId="0" borderId="46" xfId="3" applyFont="1" applyBorder="1" applyAlignment="1">
      <alignment vertical="center"/>
    </xf>
    <xf numFmtId="0" fontId="8" fillId="0" borderId="1" xfId="3" applyFont="1" applyBorder="1" applyAlignment="1">
      <alignment horizontal="center" vertical="center"/>
    </xf>
    <xf numFmtId="165" fontId="2" fillId="0" borderId="7" xfId="3" applyNumberFormat="1" applyFont="1" applyBorder="1" applyAlignment="1">
      <alignment horizontal="justify" vertical="center" wrapText="1"/>
    </xf>
    <xf numFmtId="0" fontId="2" fillId="0" borderId="1" xfId="3" applyFont="1" applyBorder="1" applyAlignment="1">
      <alignment horizontal="justify" vertical="top"/>
    </xf>
    <xf numFmtId="165" fontId="2" fillId="0" borderId="1" xfId="3" applyNumberFormat="1" applyFont="1" applyBorder="1" applyAlignment="1">
      <alignment horizontal="center" vertical="center"/>
    </xf>
    <xf numFmtId="165" fontId="2" fillId="0" borderId="7" xfId="3" applyNumberFormat="1" applyFont="1" applyBorder="1" applyAlignment="1">
      <alignment horizontal="left" vertical="center"/>
    </xf>
    <xf numFmtId="165" fontId="2" fillId="0" borderId="3" xfId="3" applyNumberFormat="1" applyFont="1" applyBorder="1" applyAlignment="1">
      <alignment horizontal="center" vertical="center"/>
    </xf>
    <xf numFmtId="3" fontId="5" fillId="0" borderId="0" xfId="3" applyNumberFormat="1" applyAlignment="1">
      <alignment vertical="center"/>
    </xf>
    <xf numFmtId="0" fontId="11" fillId="0" borderId="5" xfId="3" applyFont="1" applyBorder="1" applyAlignment="1">
      <alignment horizontal="justify" vertical="top"/>
    </xf>
    <xf numFmtId="1" fontId="2" fillId="0" borderId="23" xfId="3" applyNumberFormat="1" applyFont="1" applyBorder="1" applyAlignment="1">
      <alignment horizontal="center" vertical="center"/>
    </xf>
    <xf numFmtId="0" fontId="16" fillId="0" borderId="19" xfId="3" applyFont="1" applyBorder="1" applyAlignment="1">
      <alignment horizontal="left" vertical="center"/>
    </xf>
    <xf numFmtId="0" fontId="11" fillId="0" borderId="47" xfId="3" applyFont="1" applyBorder="1" applyAlignment="1">
      <alignment horizontal="left" vertical="center"/>
    </xf>
    <xf numFmtId="0" fontId="2" fillId="0" borderId="42" xfId="3" applyFont="1" applyBorder="1" applyAlignment="1">
      <alignment vertical="center"/>
    </xf>
    <xf numFmtId="0" fontId="2" fillId="0" borderId="43" xfId="3" applyFont="1" applyBorder="1" applyAlignment="1">
      <alignment horizontal="center" vertical="center"/>
    </xf>
    <xf numFmtId="3" fontId="2" fillId="0" borderId="42" xfId="3" applyNumberFormat="1" applyFont="1" applyBorder="1" applyAlignment="1">
      <alignment horizontal="center" vertical="center"/>
    </xf>
    <xf numFmtId="165" fontId="2" fillId="0" borderId="6" xfId="3" applyNumberFormat="1" applyFont="1" applyBorder="1" applyAlignment="1">
      <alignment horizontal="justify" vertical="center"/>
    </xf>
    <xf numFmtId="165" fontId="2" fillId="0" borderId="1" xfId="3" applyNumberFormat="1" applyFont="1" applyBorder="1" applyAlignment="1">
      <alignment horizontal="center"/>
    </xf>
    <xf numFmtId="3" fontId="2" fillId="0" borderId="6" xfId="3" applyNumberFormat="1" applyFont="1" applyBorder="1" applyAlignment="1">
      <alignment horizontal="center"/>
    </xf>
    <xf numFmtId="167" fontId="2" fillId="0" borderId="9" xfId="3" applyNumberFormat="1" applyFont="1" applyBorder="1" applyAlignment="1">
      <alignment horizontal="center" vertical="center"/>
    </xf>
    <xf numFmtId="3" fontId="2" fillId="2" borderId="32" xfId="3" applyNumberFormat="1" applyFont="1" applyFill="1" applyBorder="1" applyAlignment="1">
      <alignment horizontal="right" vertical="center" wrapText="1"/>
    </xf>
    <xf numFmtId="0" fontId="2" fillId="0" borderId="49" xfId="3" applyFont="1" applyBorder="1" applyAlignment="1">
      <alignment horizontal="center" vertical="center"/>
    </xf>
    <xf numFmtId="1" fontId="16" fillId="0" borderId="50" xfId="3" applyNumberFormat="1" applyFont="1" applyBorder="1" applyAlignment="1">
      <alignment horizontal="left" vertical="center"/>
    </xf>
    <xf numFmtId="0" fontId="8" fillId="0" borderId="51" xfId="3" applyFont="1" applyBorder="1" applyAlignment="1">
      <alignment vertical="center"/>
    </xf>
    <xf numFmtId="0" fontId="2" fillId="0" borderId="26" xfId="3" applyFont="1" applyBorder="1" applyAlignment="1">
      <alignment horizontal="center" vertical="center"/>
    </xf>
    <xf numFmtId="3" fontId="2" fillId="0" borderId="51" xfId="3" applyNumberFormat="1" applyFont="1" applyBorder="1" applyAlignment="1">
      <alignment horizontal="center" vertical="center"/>
    </xf>
    <xf numFmtId="3" fontId="2" fillId="2" borderId="52" xfId="3" applyNumberFormat="1" applyFont="1" applyFill="1" applyBorder="1" applyAlignment="1">
      <alignment vertical="center"/>
    </xf>
    <xf numFmtId="3" fontId="2" fillId="2" borderId="26" xfId="3" applyNumberFormat="1" applyFont="1" applyFill="1" applyBorder="1" applyAlignment="1">
      <alignment vertical="center"/>
    </xf>
    <xf numFmtId="3" fontId="2" fillId="2" borderId="24" xfId="3" applyNumberFormat="1" applyFont="1" applyFill="1" applyBorder="1" applyAlignment="1">
      <alignment vertical="center"/>
    </xf>
    <xf numFmtId="2" fontId="11" fillId="0" borderId="50" xfId="3" applyNumberFormat="1" applyFont="1" applyBorder="1" applyAlignment="1">
      <alignment horizontal="left" vertical="center"/>
    </xf>
    <xf numFmtId="0" fontId="2" fillId="0" borderId="51" xfId="3" applyFont="1" applyBorder="1" applyAlignment="1">
      <alignment vertical="center"/>
    </xf>
    <xf numFmtId="3" fontId="2" fillId="2" borderId="51" xfId="3" applyNumberFormat="1" applyFont="1" applyFill="1" applyBorder="1" applyAlignment="1">
      <alignment horizontal="center" vertical="center"/>
    </xf>
    <xf numFmtId="3" fontId="2" fillId="0" borderId="26" xfId="3" applyNumberFormat="1" applyFont="1" applyBorder="1" applyAlignment="1">
      <alignment vertical="center"/>
    </xf>
    <xf numFmtId="0" fontId="12" fillId="0" borderId="53" xfId="3" applyFont="1" applyBorder="1" applyAlignment="1">
      <alignment horizontal="left" vertical="center"/>
    </xf>
    <xf numFmtId="165" fontId="2" fillId="0" borderId="42" xfId="3" applyNumberFormat="1" applyFont="1" applyBorder="1" applyAlignment="1">
      <alignment horizontal="left" vertical="center"/>
    </xf>
    <xf numFmtId="165" fontId="2" fillId="0" borderId="43" xfId="3" applyNumberFormat="1" applyFont="1" applyBorder="1" applyAlignment="1">
      <alignment horizontal="center" vertical="center"/>
    </xf>
    <xf numFmtId="165" fontId="2" fillId="0" borderId="26" xfId="3" applyNumberFormat="1" applyFont="1" applyBorder="1" applyAlignment="1">
      <alignment horizontal="center" vertical="center"/>
    </xf>
    <xf numFmtId="0" fontId="9" fillId="0" borderId="41" xfId="3" applyFont="1" applyBorder="1" applyAlignment="1">
      <alignment horizontal="center" vertical="center"/>
    </xf>
    <xf numFmtId="165" fontId="11" fillId="0" borderId="47" xfId="3" applyNumberFormat="1" applyFont="1" applyBorder="1" applyAlignment="1">
      <alignment horizontal="left" vertical="center"/>
    </xf>
    <xf numFmtId="0" fontId="2" fillId="0" borderId="0" xfId="3" applyFont="1" applyAlignment="1">
      <alignment horizontal="left" vertical="center" wrapText="1"/>
    </xf>
    <xf numFmtId="165" fontId="7" fillId="0" borderId="0" xfId="3" applyNumberFormat="1" applyFont="1" applyAlignment="1">
      <alignment horizontal="left"/>
    </xf>
    <xf numFmtId="0" fontId="17"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65" xfId="11" applyNumberFormat="1" applyFont="1" applyBorder="1" applyAlignment="1">
      <alignment horizontal="center" vertical="center"/>
    </xf>
    <xf numFmtId="165" fontId="8" fillId="0" borderId="36" xfId="11" applyNumberFormat="1" applyFont="1" applyBorder="1" applyAlignment="1">
      <alignment horizontal="center" vertical="center"/>
    </xf>
    <xf numFmtId="165" fontId="8" fillId="0" borderId="66" xfId="11" applyNumberFormat="1" applyFont="1" applyBorder="1" applyAlignment="1">
      <alignment horizontal="center" vertical="center"/>
    </xf>
    <xf numFmtId="165" fontId="8" fillId="0" borderId="1" xfId="3" applyNumberFormat="1" applyFont="1" applyBorder="1" applyAlignment="1">
      <alignment horizontal="justify" vertical="center" wrapText="1"/>
    </xf>
    <xf numFmtId="165" fontId="2" fillId="0" borderId="5" xfId="3" applyNumberFormat="1" applyFont="1" applyBorder="1" applyAlignment="1">
      <alignment horizontal="center"/>
    </xf>
    <xf numFmtId="0" fontId="2" fillId="0" borderId="1" xfId="3" applyFont="1" applyBorder="1"/>
    <xf numFmtId="0" fontId="2" fillId="0" borderId="8" xfId="3" applyFont="1" applyBorder="1"/>
    <xf numFmtId="0" fontId="2" fillId="0" borderId="19" xfId="3" applyFont="1" applyBorder="1" applyAlignment="1">
      <alignment horizontal="center" vertical="top"/>
    </xf>
    <xf numFmtId="0" fontId="2" fillId="0" borderId="5" xfId="3" applyFont="1" applyBorder="1" applyAlignment="1">
      <alignment horizontal="center"/>
    </xf>
    <xf numFmtId="0" fontId="2" fillId="0" borderId="1" xfId="3" applyFont="1" applyBorder="1" applyAlignment="1">
      <alignment horizontal="left" vertical="top"/>
    </xf>
    <xf numFmtId="0" fontId="2" fillId="0" borderId="0" xfId="3" applyFont="1" applyAlignment="1">
      <alignment horizontal="left" vertical="top"/>
    </xf>
    <xf numFmtId="0" fontId="2" fillId="0" borderId="8" xfId="3" applyFont="1" applyBorder="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wrapText="1"/>
    </xf>
    <xf numFmtId="0" fontId="2" fillId="0" borderId="2" xfId="3" applyFont="1" applyBorder="1" applyAlignment="1">
      <alignment horizontal="justify" vertical="center"/>
    </xf>
    <xf numFmtId="166" fontId="2" fillId="0" borderId="19" xfId="3" quotePrefix="1" applyNumberFormat="1" applyFont="1" applyBorder="1" applyAlignment="1">
      <alignment horizontal="righ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23" xfId="3" quotePrefix="1" applyNumberFormat="1" applyFont="1" applyBorder="1" applyAlignment="1">
      <alignment horizontal="center" vertical="top"/>
    </xf>
    <xf numFmtId="166" fontId="2" fillId="0" borderId="19" xfId="3" applyNumberFormat="1" applyFont="1" applyBorder="1" applyAlignment="1">
      <alignment horizontal="right" vertical="center"/>
    </xf>
    <xf numFmtId="0" fontId="2" fillId="0" borderId="3" xfId="3" applyFont="1" applyBorder="1" applyAlignment="1">
      <alignment horizontal="justify" vertical="center"/>
    </xf>
    <xf numFmtId="166" fontId="2" fillId="0" borderId="19" xfId="3" applyNumberFormat="1" applyFont="1" applyBorder="1" applyAlignment="1">
      <alignment horizontal="right" vertical="top"/>
    </xf>
    <xf numFmtId="166" fontId="2" fillId="0" borderId="41" xfId="3" applyNumberFormat="1" applyFont="1" applyBorder="1" applyAlignment="1">
      <alignment horizontal="center" vertical="top"/>
    </xf>
    <xf numFmtId="166" fontId="2" fillId="0" borderId="47" xfId="3" applyNumberFormat="1" applyFont="1" applyBorder="1" applyAlignment="1">
      <alignment horizontal="right" vertical="center"/>
    </xf>
    <xf numFmtId="0" fontId="2" fillId="0" borderId="67" xfId="3" applyFont="1" applyBorder="1" applyAlignment="1">
      <alignment horizontal="justify" vertic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4" xfId="3" applyFont="1" applyBorder="1" applyAlignment="1">
      <alignment horizontal="justify" vertical="top"/>
    </xf>
    <xf numFmtId="0" fontId="2" fillId="0" borderId="6" xfId="3" applyFont="1" applyBorder="1" applyAlignment="1">
      <alignment horizontal="justify" vertical="top"/>
    </xf>
    <xf numFmtId="2" fontId="2" fillId="0" borderId="19" xfId="3" applyNumberFormat="1" applyFont="1" applyBorder="1" applyAlignment="1">
      <alignment horizontal="right" vertical="top"/>
    </xf>
    <xf numFmtId="0" fontId="2" fillId="0" borderId="3" xfId="3" applyFont="1" applyBorder="1" applyAlignment="1">
      <alignment horizontal="left" vertical="top"/>
    </xf>
    <xf numFmtId="2" fontId="2" fillId="0" borderId="19" xfId="3" applyNumberFormat="1" applyFont="1" applyBorder="1" applyAlignment="1">
      <alignment horizontal="right" vertical="center"/>
    </xf>
    <xf numFmtId="0" fontId="2" fillId="0" borderId="3" xfId="3" applyFont="1" applyBorder="1" applyAlignment="1">
      <alignment horizontal="left" vertical="center"/>
    </xf>
    <xf numFmtId="2" fontId="2" fillId="0" borderId="36" xfId="3" applyNumberFormat="1" applyFont="1" applyBorder="1" applyAlignment="1">
      <alignment horizontal="right" vertical="top"/>
    </xf>
    <xf numFmtId="0" fontId="2" fillId="0" borderId="38" xfId="3" applyFont="1" applyBorder="1" applyAlignment="1">
      <alignment horizontal="left" vertical="top"/>
    </xf>
    <xf numFmtId="0" fontId="8" fillId="0" borderId="17" xfId="3" applyFont="1" applyBorder="1" applyAlignment="1">
      <alignment horizontal="center" vertical="center"/>
    </xf>
    <xf numFmtId="0" fontId="8" fillId="0" borderId="20" xfId="3" applyFont="1" applyBorder="1" applyAlignment="1">
      <alignment horizontal="center" vertical="center"/>
    </xf>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26" xfId="3" applyFont="1" applyBorder="1" applyAlignment="1">
      <alignment horizontal="left" vertical="center"/>
    </xf>
    <xf numFmtId="0" fontId="2" fillId="0" borderId="19" xfId="3" applyFont="1" applyBorder="1" applyAlignment="1">
      <alignment horizontal="center"/>
    </xf>
    <xf numFmtId="0" fontId="2" fillId="0" borderId="2" xfId="3" applyFont="1" applyBorder="1" applyAlignment="1">
      <alignment horizontal="left" vertical="center"/>
    </xf>
    <xf numFmtId="0" fontId="2" fillId="0" borderId="41" xfId="3" applyFont="1" applyBorder="1" applyAlignment="1">
      <alignment horizontal="center" vertical="top"/>
    </xf>
    <xf numFmtId="2" fontId="2" fillId="0" borderId="47" xfId="3" applyNumberFormat="1" applyFont="1" applyBorder="1" applyAlignment="1">
      <alignment horizontal="right" vertical="top"/>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0" fontId="2" fillId="0" borderId="19" xfId="3" applyFont="1" applyBorder="1" applyAlignment="1">
      <alignment horizontal="right" vertic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0" fontId="2" fillId="0" borderId="4" xfId="3" applyFont="1" applyBorder="1" applyAlignment="1">
      <alignment horizontal="left"/>
    </xf>
    <xf numFmtId="0" fontId="2" fillId="0" borderId="2" xfId="3" applyFont="1" applyBorder="1" applyAlignment="1">
      <alignment horizontal="left"/>
    </xf>
    <xf numFmtId="2" fontId="2" fillId="0" borderId="19" xfId="3" applyNumberFormat="1" applyFont="1" applyBorder="1" applyAlignment="1">
      <alignment horizontal="center" vertical="top"/>
    </xf>
    <xf numFmtId="168" fontId="2" fillId="0" borderId="8" xfId="13" applyNumberFormat="1" applyFont="1" applyFill="1" applyBorder="1"/>
    <xf numFmtId="0" fontId="8" fillId="0" borderId="17" xfId="3" applyFont="1" applyBorder="1" applyAlignment="1">
      <alignment horizontal="center"/>
    </xf>
    <xf numFmtId="0" fontId="8" fillId="0" borderId="20" xfId="3"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3" xfId="3" applyFont="1" applyBorder="1" applyAlignment="1">
      <alignment horizontal="left"/>
    </xf>
    <xf numFmtId="0" fontId="2" fillId="0" borderId="1" xfId="3" quotePrefix="1" applyFont="1" applyBorder="1" applyAlignment="1">
      <alignment horizontal="justify" vertical="top" wrapText="1"/>
    </xf>
    <xf numFmtId="0" fontId="2" fillId="2" borderId="2" xfId="3" applyFont="1" applyFill="1" applyBorder="1" applyAlignment="1">
      <alignment horizontal="left"/>
    </xf>
    <xf numFmtId="0" fontId="2" fillId="0" borderId="1" xfId="3" quotePrefix="1" applyFont="1" applyBorder="1" applyAlignment="1">
      <alignment horizontal="left"/>
    </xf>
    <xf numFmtId="0" fontId="2" fillId="0" borderId="62" xfId="3" applyFont="1" applyBorder="1" applyAlignment="1">
      <alignment horizontal="center" vertical="top"/>
    </xf>
    <xf numFmtId="0" fontId="2" fillId="0" borderId="47" xfId="3" applyFont="1" applyBorder="1" applyAlignment="1">
      <alignment horizontal="center" vertical="top"/>
    </xf>
    <xf numFmtId="0" fontId="8" fillId="0" borderId="26" xfId="3" applyFont="1" applyBorder="1" applyAlignment="1">
      <alignment horizontal="justify"/>
    </xf>
    <xf numFmtId="165" fontId="2" fillId="0" borderId="2"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0" fontId="2" fillId="0" borderId="14" xfId="3" applyFont="1" applyBorder="1" applyAlignment="1">
      <alignment horizontal="center"/>
    </xf>
    <xf numFmtId="0" fontId="8" fillId="0" borderId="71" xfId="3" quotePrefix="1" applyFont="1" applyBorder="1" applyAlignment="1">
      <alignment horizontal="right" vertical="center"/>
    </xf>
    <xf numFmtId="0" fontId="2" fillId="0" borderId="0" xfId="3" applyFont="1" applyAlignment="1">
      <alignment horizontal="left"/>
    </xf>
    <xf numFmtId="0" fontId="2" fillId="0" borderId="0" xfId="3" applyFont="1" applyAlignment="1">
      <alignment horizontal="center"/>
    </xf>
    <xf numFmtId="0" fontId="5" fillId="4" borderId="0" xfId="3" applyFill="1" applyAlignment="1">
      <alignment horizontal="center"/>
    </xf>
    <xf numFmtId="0" fontId="5" fillId="4" borderId="0" xfId="3" applyFill="1"/>
    <xf numFmtId="168" fontId="6" fillId="0" borderId="18" xfId="3" applyNumberFormat="1" applyFont="1" applyBorder="1" applyAlignment="1">
      <alignment vertical="center"/>
    </xf>
    <xf numFmtId="168" fontId="6" fillId="0" borderId="13" xfId="3" applyNumberFormat="1" applyFont="1" applyBorder="1" applyAlignment="1">
      <alignment vertical="center"/>
    </xf>
    <xf numFmtId="0" fontId="6" fillId="0" borderId="71" xfId="3" applyFont="1" applyBorder="1" applyAlignment="1">
      <alignment horizontal="center" vertical="center"/>
    </xf>
    <xf numFmtId="0" fontId="6" fillId="0" borderId="13" xfId="3" applyFont="1" applyBorder="1" applyAlignment="1">
      <alignment horizontal="center" vertical="center"/>
    </xf>
    <xf numFmtId="165" fontId="6" fillId="0" borderId="13" xfId="3" applyNumberFormat="1" applyFont="1" applyBorder="1" applyAlignment="1">
      <alignment horizontal="right" vertical="center"/>
    </xf>
    <xf numFmtId="168" fontId="2" fillId="0" borderId="10" xfId="13" applyNumberFormat="1" applyFont="1" applyFill="1" applyBorder="1" applyAlignment="1">
      <alignment horizontal="right"/>
    </xf>
    <xf numFmtId="3" fontId="2" fillId="0" borderId="3" xfId="3" applyNumberFormat="1" applyFont="1" applyBorder="1" applyAlignment="1">
      <alignment horizontal="center"/>
    </xf>
    <xf numFmtId="168" fontId="2" fillId="0" borderId="3" xfId="3" applyNumberFormat="1" applyFont="1" applyBorder="1" applyAlignment="1">
      <alignment horizontal="center"/>
    </xf>
    <xf numFmtId="0" fontId="2" fillId="0" borderId="3" xfId="3" applyFont="1" applyBorder="1" applyAlignment="1">
      <alignment horizontal="justify" vertical="top" wrapText="1"/>
    </xf>
    <xf numFmtId="0" fontId="5" fillId="2" borderId="0" xfId="3" applyFill="1" applyAlignment="1">
      <alignment vertical="center"/>
    </xf>
    <xf numFmtId="168" fontId="2" fillId="0" borderId="2" xfId="13" applyNumberFormat="1" applyFont="1" applyFill="1" applyBorder="1" applyAlignment="1">
      <alignment horizontal="right"/>
    </xf>
    <xf numFmtId="3" fontId="2" fillId="0" borderId="2" xfId="3" applyNumberFormat="1" applyFont="1" applyBorder="1" applyAlignment="1">
      <alignment horizontal="center"/>
    </xf>
    <xf numFmtId="168" fontId="2" fillId="0" borderId="2" xfId="3" applyNumberFormat="1" applyFont="1" applyBorder="1" applyAlignment="1">
      <alignment horizontal="center"/>
    </xf>
    <xf numFmtId="0" fontId="2" fillId="0" borderId="2" xfId="3" applyFont="1" applyBorder="1" applyAlignment="1">
      <alignment horizontal="justify" vertical="center" wrapText="1"/>
    </xf>
    <xf numFmtId="0" fontId="2" fillId="0" borderId="19" xfId="3" applyFont="1" applyBorder="1" applyAlignment="1">
      <alignment horizontal="center" vertical="center"/>
    </xf>
    <xf numFmtId="168" fontId="2" fillId="0" borderId="11" xfId="13" applyNumberFormat="1" applyFont="1" applyFill="1" applyBorder="1" applyAlignment="1">
      <alignment horizontal="right"/>
    </xf>
    <xf numFmtId="0" fontId="2" fillId="0" borderId="3" xfId="3" applyFont="1" applyBorder="1" applyAlignment="1">
      <alignment horizontal="justify" vertical="center" wrapText="1"/>
    </xf>
    <xf numFmtId="168" fontId="2" fillId="0" borderId="45" xfId="13" applyNumberFormat="1" applyFont="1" applyFill="1" applyBorder="1" applyAlignment="1">
      <alignment horizontal="right"/>
    </xf>
    <xf numFmtId="168" fontId="2" fillId="0" borderId="43" xfId="13" applyNumberFormat="1" applyFont="1" applyFill="1" applyBorder="1" applyAlignment="1">
      <alignment horizontal="right"/>
    </xf>
    <xf numFmtId="3" fontId="2" fillId="0" borderId="43" xfId="3" applyNumberFormat="1" applyFont="1" applyBorder="1" applyAlignment="1">
      <alignment horizontal="center"/>
    </xf>
    <xf numFmtId="168" fontId="2" fillId="0" borderId="43" xfId="3" applyNumberFormat="1" applyFont="1" applyBorder="1" applyAlignment="1">
      <alignment horizontal="center"/>
    </xf>
    <xf numFmtId="0" fontId="2" fillId="0" borderId="43" xfId="3" applyFont="1" applyBorder="1" applyAlignment="1">
      <alignment horizontal="justify" vertical="center" wrapText="1"/>
    </xf>
    <xf numFmtId="0" fontId="2" fillId="0" borderId="47" xfId="3" applyFont="1" applyBorder="1" applyAlignment="1">
      <alignment horizontal="right" vertical="center"/>
    </xf>
    <xf numFmtId="168" fontId="2" fillId="0" borderId="8" xfId="13" applyNumberFormat="1" applyFont="1" applyFill="1" applyBorder="1" applyAlignment="1">
      <alignment horizontal="right"/>
    </xf>
    <xf numFmtId="168" fontId="2" fillId="0" borderId="5" xfId="13" applyNumberFormat="1" applyFont="1" applyFill="1" applyBorder="1" applyAlignment="1">
      <alignment horizontal="right"/>
    </xf>
    <xf numFmtId="168" fontId="2" fillId="0" borderId="1" xfId="13" applyNumberFormat="1" applyFont="1" applyFill="1" applyBorder="1" applyAlignment="1">
      <alignment horizontal="right"/>
    </xf>
    <xf numFmtId="3" fontId="2" fillId="0" borderId="1" xfId="3" applyNumberFormat="1" applyFont="1" applyBorder="1" applyAlignment="1">
      <alignment horizontal="center"/>
    </xf>
    <xf numFmtId="168" fontId="2" fillId="0" borderId="1" xfId="3" applyNumberFormat="1" applyFont="1" applyBorder="1" applyAlignment="1">
      <alignment horizontal="center"/>
    </xf>
    <xf numFmtId="0" fontId="8" fillId="0" borderId="4" xfId="3" applyFont="1" applyBorder="1" applyAlignment="1">
      <alignment horizontal="justify" vertical="center" wrapText="1"/>
    </xf>
    <xf numFmtId="168" fontId="2" fillId="0" borderId="10" xfId="13" applyNumberFormat="1" applyFont="1" applyFill="1" applyBorder="1" applyAlignment="1">
      <alignment horizontal="right" vertical="center"/>
    </xf>
    <xf numFmtId="168" fontId="2" fillId="0" borderId="2" xfId="13" applyNumberFormat="1" applyFont="1" applyFill="1" applyBorder="1" applyAlignment="1">
      <alignment horizontal="right" vertical="center"/>
    </xf>
    <xf numFmtId="3" fontId="2" fillId="0" borderId="2" xfId="3" applyNumberFormat="1" applyFont="1" applyBorder="1" applyAlignment="1">
      <alignment horizontal="center" vertical="center"/>
    </xf>
    <xf numFmtId="168" fontId="2" fillId="0" borderId="2" xfId="3" applyNumberFormat="1" applyFont="1" applyBorder="1" applyAlignment="1">
      <alignment horizontal="center" vertical="center"/>
    </xf>
    <xf numFmtId="0" fontId="20" fillId="0" borderId="19" xfId="3" applyFont="1" applyBorder="1" applyAlignment="1">
      <alignment horizontal="center" vertical="center"/>
    </xf>
    <xf numFmtId="0" fontId="8" fillId="0" borderId="1" xfId="3" applyFont="1" applyBorder="1" applyAlignment="1">
      <alignment horizontal="justify" vertical="center" wrapText="1"/>
    </xf>
    <xf numFmtId="1" fontId="2" fillId="2" borderId="0" xfId="3" applyNumberFormat="1" applyFont="1" applyFill="1" applyAlignment="1">
      <alignment vertical="center"/>
    </xf>
    <xf numFmtId="3" fontId="2" fillId="0" borderId="3" xfId="3" applyNumberFormat="1" applyFont="1" applyBorder="1" applyAlignment="1">
      <alignment horizontal="center" vertical="center"/>
    </xf>
    <xf numFmtId="168" fontId="2" fillId="0" borderId="8" xfId="3" applyNumberFormat="1" applyFont="1" applyBorder="1"/>
    <xf numFmtId="168" fontId="2" fillId="0" borderId="5" xfId="3" applyNumberFormat="1" applyFont="1" applyBorder="1"/>
    <xf numFmtId="3" fontId="2" fillId="0" borderId="8" xfId="3" applyNumberFormat="1" applyFont="1" applyBorder="1" applyAlignment="1">
      <alignment horizontal="center" vertical="center"/>
    </xf>
    <xf numFmtId="3" fontId="2" fillId="0" borderId="1" xfId="3" applyNumberFormat="1" applyFont="1" applyBorder="1" applyAlignment="1">
      <alignment horizontal="center" vertical="center"/>
    </xf>
    <xf numFmtId="165" fontId="2" fillId="0" borderId="2" xfId="3" applyNumberFormat="1" applyFont="1" applyBorder="1" applyAlignment="1">
      <alignment horizontal="justify" vertical="top" wrapText="1"/>
    </xf>
    <xf numFmtId="165" fontId="2" fillId="0" borderId="19" xfId="3" applyNumberFormat="1" applyFont="1" applyBorder="1" applyAlignment="1">
      <alignment horizontal="center" vertical="top"/>
    </xf>
    <xf numFmtId="3" fontId="2" fillId="0" borderId="72" xfId="3" applyNumberFormat="1" applyFont="1" applyBorder="1" applyAlignment="1">
      <alignment horizontal="center" vertical="center"/>
    </xf>
    <xf numFmtId="165" fontId="21" fillId="0" borderId="1" xfId="3" applyNumberFormat="1" applyFont="1" applyBorder="1" applyAlignment="1">
      <alignment horizontal="left" vertical="center"/>
    </xf>
    <xf numFmtId="165" fontId="8" fillId="0" borderId="1" xfId="3" applyNumberFormat="1" applyFont="1" applyBorder="1" applyAlignment="1">
      <alignment horizontal="left" vertical="center" wrapText="1"/>
    </xf>
    <xf numFmtId="165" fontId="22" fillId="2" borderId="0" xfId="11" applyNumberFormat="1" applyFont="1" applyFill="1"/>
    <xf numFmtId="165" fontId="8" fillId="0" borderId="64" xfId="11" applyNumberFormat="1" applyFont="1" applyBorder="1" applyAlignment="1">
      <alignment horizontal="center" vertical="center"/>
    </xf>
    <xf numFmtId="165" fontId="8" fillId="0" borderId="75" xfId="3" applyNumberFormat="1" applyFont="1" applyBorder="1" applyAlignment="1">
      <alignment horizontal="center" vertical="center" wrapText="1"/>
    </xf>
    <xf numFmtId="0" fontId="4" fillId="0" borderId="0" xfId="3" applyFont="1" applyAlignment="1">
      <alignment horizontal="center"/>
    </xf>
    <xf numFmtId="165" fontId="3" fillId="0" borderId="0" xfId="3" applyNumberFormat="1" applyFont="1" applyAlignment="1">
      <alignment horizontal="left"/>
    </xf>
    <xf numFmtId="165" fontId="2" fillId="0" borderId="0" xfId="3" applyNumberFormat="1" applyFont="1"/>
    <xf numFmtId="0" fontId="6" fillId="0" borderId="0" xfId="3" applyFont="1" applyAlignment="1">
      <alignment horizontal="center" vertical="center"/>
    </xf>
    <xf numFmtId="0" fontId="2" fillId="2" borderId="0" xfId="3" applyFont="1" applyFill="1"/>
    <xf numFmtId="0" fontId="23" fillId="0" borderId="0" xfId="3" applyFont="1"/>
    <xf numFmtId="0" fontId="3" fillId="0" borderId="0" xfId="3" applyFont="1" applyAlignment="1">
      <alignment horizontal="left" vertical="center"/>
    </xf>
    <xf numFmtId="165" fontId="5" fillId="0" borderId="0" xfId="3" applyNumberFormat="1"/>
    <xf numFmtId="0" fontId="24" fillId="0" borderId="0" xfId="3" applyFont="1" applyAlignment="1">
      <alignment horizontal="left"/>
    </xf>
    <xf numFmtId="165" fontId="23" fillId="0" borderId="0" xfId="3" applyNumberFormat="1" applyFont="1"/>
    <xf numFmtId="165" fontId="8" fillId="0" borderId="26" xfId="3" applyNumberFormat="1" applyFont="1" applyBorder="1" applyAlignment="1">
      <alignment horizontal="left" vertical="center" wrapText="1"/>
    </xf>
    <xf numFmtId="165" fontId="21" fillId="0" borderId="26" xfId="3" applyNumberFormat="1" applyFont="1" applyBorder="1" applyAlignment="1">
      <alignment horizontal="left" vertical="center"/>
    </xf>
    <xf numFmtId="3" fontId="2" fillId="0" borderId="26" xfId="3" applyNumberFormat="1" applyFont="1" applyBorder="1" applyAlignment="1">
      <alignment horizontal="center" vertical="center"/>
    </xf>
    <xf numFmtId="3" fontId="2" fillId="0" borderId="24" xfId="3" applyNumberFormat="1" applyFont="1" applyBorder="1" applyAlignment="1">
      <alignment horizontal="center" vertical="center"/>
    </xf>
    <xf numFmtId="0" fontId="9" fillId="0" borderId="19" xfId="3" applyFont="1" applyBorder="1" applyAlignment="1">
      <alignment horizontal="right" vertical="center"/>
    </xf>
    <xf numFmtId="0" fontId="5" fillId="5" borderId="0" xfId="3" applyFill="1"/>
    <xf numFmtId="0" fontId="9" fillId="0" borderId="19" xfId="3" applyFont="1" applyBorder="1" applyAlignment="1">
      <alignment horizontal="right" vertical="top"/>
    </xf>
    <xf numFmtId="0" fontId="2" fillId="0" borderId="2" xfId="3" applyFont="1" applyBorder="1" applyAlignment="1">
      <alignment horizontal="left" vertical="center" wrapText="1"/>
    </xf>
    <xf numFmtId="0" fontId="5" fillId="3" borderId="0" xfId="3" applyFill="1"/>
    <xf numFmtId="1" fontId="2" fillId="0" borderId="23" xfId="3" applyNumberFormat="1" applyFont="1" applyBorder="1" applyAlignment="1">
      <alignment horizontal="center"/>
    </xf>
    <xf numFmtId="0" fontId="2" fillId="0" borderId="4" xfId="3" applyFont="1" applyBorder="1" applyAlignment="1">
      <alignment horizontal="left" vertical="center" wrapText="1"/>
    </xf>
    <xf numFmtId="0" fontId="2" fillId="0" borderId="3" xfId="3" applyFont="1" applyBorder="1" applyAlignment="1">
      <alignment horizontal="left" vertical="center" wrapText="1"/>
    </xf>
    <xf numFmtId="168" fontId="2" fillId="0" borderId="4" xfId="3" applyNumberFormat="1" applyFont="1" applyBorder="1" applyAlignment="1">
      <alignment horizontal="center"/>
    </xf>
    <xf numFmtId="3" fontId="2" fillId="0" borderId="4" xfId="3" applyNumberFormat="1" applyFont="1" applyBorder="1" applyAlignment="1">
      <alignment horizontal="center"/>
    </xf>
    <xf numFmtId="168" fontId="2" fillId="0" borderId="4" xfId="13" applyNumberFormat="1" applyFont="1" applyFill="1" applyBorder="1" applyAlignment="1">
      <alignment horizontal="right"/>
    </xf>
    <xf numFmtId="168" fontId="2" fillId="0" borderId="9" xfId="13" applyNumberFormat="1" applyFont="1" applyFill="1" applyBorder="1" applyAlignment="1">
      <alignment horizontal="right"/>
    </xf>
    <xf numFmtId="168" fontId="2" fillId="0" borderId="12" xfId="13" applyNumberFormat="1" applyFont="1" applyFill="1" applyBorder="1" applyAlignment="1">
      <alignment horizontal="right"/>
    </xf>
    <xf numFmtId="1" fontId="2" fillId="0" borderId="41" xfId="3" applyNumberFormat="1" applyFont="1" applyBorder="1" applyAlignment="1">
      <alignment horizontal="center"/>
    </xf>
    <xf numFmtId="0" fontId="2" fillId="0" borderId="47" xfId="3" applyFont="1" applyBorder="1" applyAlignment="1">
      <alignment horizontal="right" vertical="top"/>
    </xf>
    <xf numFmtId="0" fontId="2" fillId="0" borderId="7" xfId="3" applyFont="1" applyBorder="1" applyAlignment="1">
      <alignment horizontal="left" vertical="center" wrapText="1"/>
    </xf>
    <xf numFmtId="0" fontId="2" fillId="0" borderId="3" xfId="3" applyFont="1" applyBorder="1" applyAlignment="1">
      <alignment horizontal="left" wrapText="1"/>
    </xf>
    <xf numFmtId="0" fontId="9" fillId="0" borderId="47" xfId="3" applyFont="1" applyBorder="1" applyAlignment="1">
      <alignment horizontal="right" vertical="top"/>
    </xf>
    <xf numFmtId="0" fontId="2" fillId="0" borderId="43" xfId="3" applyFont="1" applyBorder="1" applyAlignment="1">
      <alignment horizontal="left" vertical="center" wrapText="1"/>
    </xf>
    <xf numFmtId="0" fontId="8" fillId="0" borderId="1" xfId="3" applyFont="1" applyBorder="1" applyAlignment="1">
      <alignment horizontal="justify" wrapText="1"/>
    </xf>
    <xf numFmtId="0" fontId="2" fillId="0" borderId="2" xfId="3" applyFont="1" applyBorder="1" applyAlignment="1">
      <alignment horizontal="left" wrapText="1"/>
    </xf>
    <xf numFmtId="165" fontId="6" fillId="0" borderId="30" xfId="3" applyNumberFormat="1" applyFont="1" applyBorder="1" applyAlignment="1">
      <alignment horizontal="right" vertical="center"/>
    </xf>
    <xf numFmtId="0" fontId="3" fillId="0" borderId="0" xfId="3" applyFont="1" applyAlignment="1">
      <alignment horizontal="center"/>
    </xf>
    <xf numFmtId="14" fontId="3" fillId="0" borderId="0" xfId="3" applyNumberFormat="1" applyFont="1" applyAlignment="1">
      <alignment horizontal="right"/>
    </xf>
    <xf numFmtId="0" fontId="3" fillId="0" borderId="0" xfId="3" applyFont="1" applyAlignment="1">
      <alignment horizontal="right"/>
    </xf>
    <xf numFmtId="0" fontId="3" fillId="0" borderId="0" xfId="3" applyFont="1"/>
    <xf numFmtId="0" fontId="7" fillId="0" borderId="0" xfId="3" applyFont="1" applyAlignment="1">
      <alignment horizontal="center"/>
    </xf>
    <xf numFmtId="14" fontId="5" fillId="0" borderId="0" xfId="3" applyNumberFormat="1" applyAlignment="1">
      <alignment horizontal="right"/>
    </xf>
    <xf numFmtId="0" fontId="8" fillId="0" borderId="28" xfId="3" applyFont="1" applyBorder="1" applyAlignment="1">
      <alignment horizontal="center" vertical="center"/>
    </xf>
    <xf numFmtId="0" fontId="8" fillId="0" borderId="16" xfId="3" applyFont="1" applyBorder="1" applyAlignment="1">
      <alignment horizontal="center" vertical="center"/>
    </xf>
    <xf numFmtId="0" fontId="8" fillId="0" borderId="14" xfId="3" applyFont="1" applyBorder="1" applyAlignment="1">
      <alignment horizontal="center" vertical="center"/>
    </xf>
    <xf numFmtId="0" fontId="8" fillId="0" borderId="15" xfId="3" applyFont="1" applyBorder="1" applyAlignment="1">
      <alignment horizontal="center" vertical="center"/>
    </xf>
    <xf numFmtId="0" fontId="6" fillId="0" borderId="31" xfId="3" applyFont="1" applyBorder="1" applyAlignment="1">
      <alignment horizontal="center" vertical="center"/>
    </xf>
    <xf numFmtId="0" fontId="6" fillId="0" borderId="1" xfId="3" applyFont="1" applyBorder="1" applyAlignment="1">
      <alignment horizontal="left" vertical="center"/>
    </xf>
    <xf numFmtId="0" fontId="8" fillId="0" borderId="5" xfId="3" applyFont="1" applyBorder="1" applyAlignment="1">
      <alignment horizontal="center" vertical="center"/>
    </xf>
    <xf numFmtId="0" fontId="8" fillId="0" borderId="77" xfId="3" applyFont="1" applyBorder="1" applyAlignment="1">
      <alignment horizontal="center" vertical="center"/>
    </xf>
    <xf numFmtId="0" fontId="5" fillId="0" borderId="31" xfId="3" applyBorder="1" applyAlignment="1">
      <alignment horizontal="center" vertical="top"/>
    </xf>
    <xf numFmtId="165" fontId="5" fillId="0" borderId="1" xfId="3" applyNumberFormat="1" applyBorder="1" applyAlignment="1">
      <alignment horizontal="justify" vertical="top" wrapText="1"/>
    </xf>
    <xf numFmtId="0" fontId="5" fillId="0" borderId="32" xfId="3" applyBorder="1" applyAlignment="1">
      <alignment horizontal="center" vertical="top"/>
    </xf>
    <xf numFmtId="165" fontId="5" fillId="0" borderId="2" xfId="3" applyNumberFormat="1" applyBorder="1" applyAlignment="1">
      <alignment horizontal="justify" wrapText="1"/>
    </xf>
    <xf numFmtId="168" fontId="5" fillId="0" borderId="2" xfId="13" applyNumberFormat="1" applyFont="1" applyBorder="1" applyAlignment="1">
      <alignment horizontal="center"/>
    </xf>
    <xf numFmtId="168" fontId="5" fillId="0" borderId="8" xfId="13" applyNumberFormat="1" applyFont="1" applyBorder="1"/>
    <xf numFmtId="0" fontId="2" fillId="0" borderId="31" xfId="3" applyFont="1" applyBorder="1" applyAlignment="1">
      <alignment horizontal="center" vertical="top"/>
    </xf>
    <xf numFmtId="0" fontId="2" fillId="0" borderId="1" xfId="3" applyFont="1" applyBorder="1" applyAlignment="1">
      <alignment horizontal="justify"/>
    </xf>
    <xf numFmtId="168" fontId="5" fillId="0" borderId="1" xfId="13" applyNumberFormat="1" applyFont="1" applyBorder="1" applyAlignment="1">
      <alignment horizontal="center"/>
    </xf>
    <xf numFmtId="168" fontId="5" fillId="0" borderId="12" xfId="13" applyNumberFormat="1" applyFont="1" applyBorder="1"/>
    <xf numFmtId="0" fontId="5" fillId="0" borderId="1" xfId="3" applyBorder="1" applyAlignment="1">
      <alignment horizontal="left"/>
    </xf>
    <xf numFmtId="0" fontId="5" fillId="0" borderId="2" xfId="3" applyBorder="1" applyAlignment="1">
      <alignment horizontal="left"/>
    </xf>
    <xf numFmtId="168" fontId="5" fillId="0" borderId="10" xfId="13" applyNumberFormat="1" applyFont="1" applyBorder="1"/>
    <xf numFmtId="0" fontId="2" fillId="0" borderId="1" xfId="3" applyFont="1" applyBorder="1" applyAlignment="1">
      <alignment horizontal="left"/>
    </xf>
    <xf numFmtId="0" fontId="5" fillId="0" borderId="1" xfId="3" applyBorder="1" applyAlignment="1">
      <alignment horizontal="justify" vertical="top" wrapText="1"/>
    </xf>
    <xf numFmtId="0" fontId="5" fillId="0" borderId="2" xfId="3" applyBorder="1" applyAlignment="1">
      <alignment horizontal="justify" wrapText="1"/>
    </xf>
    <xf numFmtId="168" fontId="5" fillId="0" borderId="5" xfId="13" applyNumberFormat="1" applyFont="1" applyBorder="1" applyAlignment="1">
      <alignment horizontal="center"/>
    </xf>
    <xf numFmtId="168" fontId="5" fillId="0" borderId="77" xfId="13" applyNumberFormat="1" applyFont="1" applyBorder="1" applyAlignment="1">
      <alignment horizontal="center"/>
    </xf>
    <xf numFmtId="0" fontId="5" fillId="0" borderId="1" xfId="3" applyBorder="1" applyAlignment="1">
      <alignment horizontal="justify"/>
    </xf>
    <xf numFmtId="168" fontId="5" fillId="0" borderId="1" xfId="13" applyNumberFormat="1" applyFont="1" applyBorder="1"/>
    <xf numFmtId="0" fontId="5" fillId="0" borderId="31" xfId="3" applyBorder="1"/>
    <xf numFmtId="168" fontId="5" fillId="0" borderId="66" xfId="13" applyNumberFormat="1" applyFont="1" applyBorder="1"/>
    <xf numFmtId="0" fontId="2" fillId="0" borderId="29" xfId="3" applyFont="1" applyBorder="1" applyAlignment="1">
      <alignment vertical="center"/>
    </xf>
    <xf numFmtId="168" fontId="6" fillId="0" borderId="30" xfId="3" applyNumberFormat="1" applyFont="1" applyBorder="1" applyAlignment="1">
      <alignment vertical="center"/>
    </xf>
    <xf numFmtId="0" fontId="0" fillId="0" borderId="0" xfId="3" applyFont="1" applyAlignment="1">
      <alignment horizontal="center" vertical="top"/>
    </xf>
    <xf numFmtId="0" fontId="0" fillId="0" borderId="0" xfId="3" applyFont="1" applyAlignment="1">
      <alignment vertical="top" wrapText="1"/>
    </xf>
    <xf numFmtId="0" fontId="5" fillId="0" borderId="0" xfId="3" applyAlignment="1">
      <alignment vertical="top" wrapText="1"/>
    </xf>
    <xf numFmtId="0" fontId="5" fillId="0" borderId="69" xfId="3" applyBorder="1"/>
    <xf numFmtId="0" fontId="5" fillId="0" borderId="70" xfId="3" applyBorder="1"/>
    <xf numFmtId="0" fontId="5" fillId="0" borderId="46" xfId="3" applyBorder="1"/>
    <xf numFmtId="0" fontId="27" fillId="0" borderId="0" xfId="18" applyFont="1" applyAlignment="1">
      <alignment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30" fillId="0" borderId="0" xfId="18" applyFont="1" applyAlignment="1">
      <alignment horizontal="center" vertical="center"/>
    </xf>
    <xf numFmtId="0" fontId="31" fillId="0" borderId="0" xfId="19" applyAlignment="1">
      <alignment horizontal="left" vertical="top"/>
    </xf>
    <xf numFmtId="0" fontId="32" fillId="0" borderId="76" xfId="18" applyFont="1" applyBorder="1" applyAlignment="1">
      <alignment horizontal="center" vertical="center"/>
    </xf>
    <xf numFmtId="0" fontId="32" fillId="0" borderId="0" xfId="18" applyFont="1" applyAlignment="1">
      <alignment horizontal="center" vertical="center"/>
    </xf>
    <xf numFmtId="0" fontId="33" fillId="0" borderId="76" xfId="18" applyFont="1" applyBorder="1" applyAlignment="1">
      <alignment horizontal="center" vertical="center"/>
    </xf>
    <xf numFmtId="0" fontId="33" fillId="0" borderId="76" xfId="18" applyFont="1" applyBorder="1" applyAlignment="1">
      <alignment vertical="top" wrapText="1"/>
    </xf>
    <xf numFmtId="170" fontId="33" fillId="0" borderId="76" xfId="20" applyNumberFormat="1" applyFont="1" applyFill="1" applyBorder="1" applyAlignment="1" applyProtection="1">
      <alignment horizontal="center" vertical="center"/>
    </xf>
    <xf numFmtId="170" fontId="33" fillId="0" borderId="0" xfId="20" applyNumberFormat="1" applyFont="1" applyFill="1" applyBorder="1" applyAlignment="1" applyProtection="1">
      <alignment horizontal="center" vertical="center"/>
    </xf>
    <xf numFmtId="0" fontId="33" fillId="0" borderId="76" xfId="18" applyFont="1" applyBorder="1" applyAlignment="1">
      <alignment horizontal="center" vertical="top"/>
    </xf>
    <xf numFmtId="169" fontId="26" fillId="0" borderId="0" xfId="20" applyAlignment="1">
      <alignment vertical="center"/>
    </xf>
    <xf numFmtId="170" fontId="26" fillId="0" borderId="0" xfId="20" applyNumberFormat="1" applyAlignment="1">
      <alignment vertical="center"/>
    </xf>
    <xf numFmtId="0" fontId="33" fillId="0" borderId="76" xfId="18" applyFont="1" applyBorder="1" applyAlignment="1">
      <alignment vertical="top"/>
    </xf>
    <xf numFmtId="0" fontId="33" fillId="0" borderId="76" xfId="18" applyFont="1" applyBorder="1" applyAlignment="1">
      <alignment horizontal="left" vertical="top" indent="2"/>
    </xf>
    <xf numFmtId="0" fontId="32" fillId="0" borderId="76" xfId="18" applyFont="1" applyBorder="1" applyAlignment="1">
      <alignment horizontal="right" vertical="center"/>
    </xf>
    <xf numFmtId="170" fontId="32" fillId="0" borderId="76" xfId="20" applyNumberFormat="1" applyFont="1" applyFill="1" applyBorder="1" applyAlignment="1" applyProtection="1">
      <alignment horizontal="center" vertical="center"/>
    </xf>
    <xf numFmtId="170" fontId="32" fillId="0" borderId="0" xfId="20" applyNumberFormat="1" applyFont="1" applyFill="1" applyBorder="1" applyAlignment="1" applyProtection="1">
      <alignment horizontal="center" vertical="center"/>
    </xf>
    <xf numFmtId="0" fontId="27" fillId="0" borderId="0" xfId="18" applyFont="1" applyAlignment="1">
      <alignment horizontal="center" vertical="top"/>
    </xf>
    <xf numFmtId="0" fontId="30" fillId="0" borderId="0" xfId="18" applyFont="1" applyAlignment="1">
      <alignment horizontal="right" vertical="center"/>
    </xf>
    <xf numFmtId="168" fontId="30" fillId="0" borderId="0" xfId="18" applyNumberFormat="1" applyFont="1" applyAlignment="1">
      <alignment vertical="center" wrapText="1"/>
    </xf>
    <xf numFmtId="168" fontId="27" fillId="0" borderId="0" xfId="18" applyNumberFormat="1" applyFont="1" applyAlignment="1">
      <alignment vertical="top" wrapText="1"/>
    </xf>
    <xf numFmtId="0" fontId="30" fillId="0" borderId="0" xfId="18" applyFont="1" applyAlignment="1">
      <alignment horizontal="left" vertical="center"/>
    </xf>
    <xf numFmtId="0" fontId="27" fillId="0" borderId="0" xfId="18" applyFont="1" applyAlignment="1">
      <alignment horizontal="left" vertical="top" wrapText="1"/>
    </xf>
    <xf numFmtId="0" fontId="27" fillId="0" borderId="0" xfId="18" applyFont="1" applyAlignment="1">
      <alignment vertical="top" wrapText="1"/>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0" fontId="6" fillId="0" borderId="53" xfId="3" applyFont="1" applyBorder="1" applyAlignment="1">
      <alignment horizontal="center" vertical="center"/>
    </xf>
    <xf numFmtId="3" fontId="6" fillId="0" borderId="16" xfId="3" applyNumberFormat="1" applyFont="1" applyBorder="1" applyAlignment="1">
      <alignment horizontal="center" vertical="center" wrapText="1"/>
    </xf>
    <xf numFmtId="2" fontId="11" fillId="0" borderId="19" xfId="3" applyNumberFormat="1" applyFont="1" applyBorder="1" applyAlignment="1">
      <alignment horizontal="left" vertical="center"/>
    </xf>
    <xf numFmtId="165" fontId="2" fillId="0" borderId="6" xfId="3" applyNumberFormat="1" applyFont="1" applyBorder="1" applyAlignment="1">
      <alignment horizontal="left" vertical="center" wrapText="1"/>
    </xf>
    <xf numFmtId="0" fontId="2" fillId="0" borderId="1" xfId="3" applyFont="1" applyBorder="1" applyAlignment="1">
      <alignment horizontal="center" vertical="top"/>
    </xf>
    <xf numFmtId="168" fontId="2" fillId="0" borderId="2" xfId="13" applyNumberFormat="1" applyFont="1" applyBorder="1" applyAlignment="1">
      <alignment horizontal="center"/>
    </xf>
    <xf numFmtId="0" fontId="2" fillId="0" borderId="6" xfId="13" applyNumberFormat="1" applyFont="1" applyBorder="1" applyAlignment="1">
      <alignment horizontal="center"/>
    </xf>
    <xf numFmtId="168" fontId="2" fillId="0" borderId="2" xfId="13" applyNumberFormat="1" applyFont="1" applyFill="1" applyBorder="1" applyAlignment="1">
      <alignment horizontal="center"/>
    </xf>
    <xf numFmtId="168" fontId="2" fillId="0" borderId="10" xfId="13" applyNumberFormat="1" applyFont="1" applyFill="1" applyBorder="1"/>
    <xf numFmtId="168" fontId="2" fillId="0" borderId="1" xfId="13" applyNumberFormat="1" applyFont="1" applyBorder="1" applyAlignment="1">
      <alignment horizontal="center"/>
    </xf>
    <xf numFmtId="0" fontId="2" fillId="0" borderId="5" xfId="13" applyNumberFormat="1" applyFont="1" applyBorder="1" applyAlignment="1">
      <alignment horizontal="center"/>
    </xf>
    <xf numFmtId="168" fontId="2" fillId="0" borderId="1" xfId="13" applyNumberFormat="1" applyFont="1" applyFill="1" applyBorder="1" applyAlignment="1">
      <alignment horizontal="center"/>
    </xf>
    <xf numFmtId="168" fontId="2" fillId="0" borderId="8" xfId="13" applyNumberFormat="1" applyFont="1" applyFill="1" applyBorder="1" applyAlignment="1">
      <alignment horizontal="left" vertical="top"/>
    </xf>
    <xf numFmtId="0" fontId="2" fillId="0" borderId="9" xfId="13" applyNumberFormat="1" applyFont="1" applyBorder="1" applyAlignment="1">
      <alignment horizontal="center"/>
    </xf>
    <xf numFmtId="168" fontId="2" fillId="0" borderId="4" xfId="13" applyNumberFormat="1" applyFont="1" applyFill="1" applyBorder="1" applyAlignment="1">
      <alignment horizontal="center"/>
    </xf>
    <xf numFmtId="168" fontId="2" fillId="0" borderId="3" xfId="13" applyNumberFormat="1" applyFont="1" applyBorder="1" applyAlignment="1">
      <alignment horizontal="center"/>
    </xf>
    <xf numFmtId="0" fontId="2" fillId="0" borderId="7" xfId="13" applyNumberFormat="1" applyFont="1" applyBorder="1" applyAlignment="1">
      <alignment horizontal="center"/>
    </xf>
    <xf numFmtId="168" fontId="2" fillId="0" borderId="67" xfId="13" applyNumberFormat="1" applyFont="1" applyBorder="1" applyAlignment="1">
      <alignment horizontal="center"/>
    </xf>
    <xf numFmtId="0" fontId="2" fillId="0" borderId="68" xfId="13" applyNumberFormat="1" applyFont="1" applyBorder="1" applyAlignment="1">
      <alignment horizontal="center"/>
    </xf>
    <xf numFmtId="168" fontId="2" fillId="0" borderId="45" xfId="13" applyNumberFormat="1" applyFont="1" applyFill="1" applyBorder="1"/>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69" xfId="13" applyNumberFormat="1" applyFont="1" applyBorder="1" applyAlignment="1">
      <alignment horizontal="center"/>
    </xf>
    <xf numFmtId="168" fontId="2" fillId="0" borderId="10" xfId="13" applyNumberFormat="1" applyFont="1" applyBorder="1"/>
    <xf numFmtId="0" fontId="2" fillId="0" borderId="7" xfId="3" applyFont="1" applyBorder="1" applyAlignment="1">
      <alignment horizontal="center"/>
    </xf>
    <xf numFmtId="168" fontId="8" fillId="0" borderId="13" xfId="13" applyNumberFormat="1" applyFont="1" applyBorder="1" applyAlignment="1">
      <alignment horizontal="right" vertical="center"/>
    </xf>
    <xf numFmtId="168" fontId="8" fillId="0" borderId="13" xfId="13" applyNumberFormat="1" applyFont="1" applyBorder="1" applyAlignment="1">
      <alignment horizontal="center" vertical="center"/>
    </xf>
    <xf numFmtId="168" fontId="8" fillId="0" borderId="30" xfId="13" quotePrefix="1" applyNumberFormat="1" applyFont="1" applyBorder="1" applyAlignment="1">
      <alignment horizontal="center" vertical="center"/>
    </xf>
    <xf numFmtId="168" fontId="8" fillId="0" borderId="13" xfId="13" applyNumberFormat="1" applyFont="1" applyFill="1" applyBorder="1" applyAlignment="1">
      <alignment vertical="center"/>
    </xf>
    <xf numFmtId="168" fontId="8" fillId="0" borderId="18" xfId="13" applyNumberFormat="1" applyFont="1" applyFill="1" applyBorder="1" applyAlignment="1">
      <alignment vertical="center"/>
    </xf>
    <xf numFmtId="168" fontId="2" fillId="0" borderId="26" xfId="13" applyNumberFormat="1" applyFont="1" applyBorder="1" applyAlignment="1">
      <alignment horizontal="center"/>
    </xf>
    <xf numFmtId="168" fontId="2" fillId="0" borderId="51" xfId="13" applyNumberFormat="1" applyFont="1" applyBorder="1" applyAlignment="1">
      <alignment horizontal="center"/>
    </xf>
    <xf numFmtId="168" fontId="2" fillId="0" borderId="26" xfId="13" applyNumberFormat="1" applyFont="1" applyBorder="1"/>
    <xf numFmtId="168" fontId="2" fillId="0" borderId="24" xfId="13" applyNumberFormat="1" applyFont="1" applyBorder="1"/>
    <xf numFmtId="168" fontId="2" fillId="0" borderId="5" xfId="13" applyNumberFormat="1" applyFont="1" applyBorder="1" applyAlignment="1">
      <alignment horizontal="center"/>
    </xf>
    <xf numFmtId="168" fontId="2" fillId="0" borderId="1" xfId="13" applyNumberFormat="1" applyFont="1" applyBorder="1"/>
    <xf numFmtId="168" fontId="2" fillId="0" borderId="8" xfId="13" applyNumberFormat="1" applyFont="1" applyBorder="1"/>
    <xf numFmtId="168" fontId="2" fillId="0" borderId="11" xfId="13" applyNumberFormat="1" applyFont="1" applyBorder="1"/>
    <xf numFmtId="1" fontId="2" fillId="0" borderId="5" xfId="3" applyNumberFormat="1" applyFont="1" applyBorder="1" applyAlignment="1">
      <alignment horizontal="center" vertical="center"/>
    </xf>
    <xf numFmtId="168" fontId="2" fillId="0" borderId="1" xfId="13" applyNumberFormat="1" applyFont="1" applyFill="1" applyBorder="1" applyAlignment="1">
      <alignment horizontal="right" vertical="center"/>
    </xf>
    <xf numFmtId="1" fontId="2" fillId="0" borderId="6" xfId="3" applyNumberFormat="1" applyFont="1" applyBorder="1" applyAlignment="1">
      <alignment horizontal="center"/>
    </xf>
    <xf numFmtId="1" fontId="2" fillId="0" borderId="7" xfId="3" applyNumberFormat="1" applyFont="1" applyBorder="1" applyAlignment="1">
      <alignment horizontal="center"/>
    </xf>
    <xf numFmtId="0" fontId="2" fillId="0" borderId="5" xfId="3" applyFont="1" applyBorder="1" applyAlignment="1">
      <alignment horizontal="center" vertical="center"/>
    </xf>
    <xf numFmtId="0" fontId="2" fillId="0" borderId="9" xfId="13" applyNumberFormat="1" applyFont="1" applyFill="1" applyBorder="1" applyAlignment="1">
      <alignment horizontal="center"/>
    </xf>
    <xf numFmtId="168" fontId="2" fillId="0" borderId="4" xfId="13" applyNumberFormat="1" applyFont="1" applyFill="1" applyBorder="1"/>
    <xf numFmtId="168" fontId="2" fillId="0" borderId="1" xfId="13" applyNumberFormat="1" applyFont="1" applyFill="1" applyBorder="1"/>
    <xf numFmtId="2" fontId="2" fillId="0" borderId="47" xfId="3" applyNumberFormat="1" applyFont="1" applyBorder="1" applyAlignment="1">
      <alignment horizontal="right" vertical="center"/>
    </xf>
    <xf numFmtId="0" fontId="2" fillId="0" borderId="43" xfId="3" applyFont="1" applyBorder="1" applyAlignment="1">
      <alignment horizontal="left"/>
    </xf>
    <xf numFmtId="168" fontId="2" fillId="0" borderId="43" xfId="13" applyNumberFormat="1" applyFont="1" applyFill="1" applyBorder="1" applyAlignment="1">
      <alignment horizontal="center"/>
    </xf>
    <xf numFmtId="0" fontId="2" fillId="0" borderId="42" xfId="13" applyNumberFormat="1" applyFont="1" applyFill="1" applyBorder="1" applyAlignment="1">
      <alignment horizontal="center"/>
    </xf>
    <xf numFmtId="0" fontId="2" fillId="0" borderId="5" xfId="13" applyNumberFormat="1" applyFont="1" applyFill="1" applyBorder="1" applyAlignment="1">
      <alignment horizontal="center"/>
    </xf>
    <xf numFmtId="0" fontId="2" fillId="0" borderId="6" xfId="13" applyNumberFormat="1" applyFont="1" applyFill="1" applyBorder="1" applyAlignment="1">
      <alignment horizontal="center"/>
    </xf>
    <xf numFmtId="0" fontId="2" fillId="0" borderId="6" xfId="3" quotePrefix="1"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xf numFmtId="168" fontId="8" fillId="0" borderId="30" xfId="13" quotePrefix="1" applyNumberFormat="1" applyFont="1" applyBorder="1" applyAlignment="1"/>
    <xf numFmtId="168" fontId="8" fillId="0" borderId="13" xfId="13" quotePrefix="1" applyNumberFormat="1" applyFont="1" applyBorder="1" applyAlignment="1">
      <alignment horizontal="center"/>
    </xf>
    <xf numFmtId="168" fontId="8" fillId="0" borderId="18" xfId="13" quotePrefix="1" applyNumberFormat="1" applyFont="1" applyBorder="1" applyAlignment="1">
      <alignment horizontal="center"/>
    </xf>
    <xf numFmtId="0" fontId="2" fillId="2" borderId="23" xfId="3" applyFont="1" applyFill="1" applyBorder="1" applyAlignment="1">
      <alignment horizontal="center" vertical="top"/>
    </xf>
    <xf numFmtId="0" fontId="2" fillId="2" borderId="19" xfId="3" applyFont="1" applyFill="1" applyBorder="1" applyAlignment="1">
      <alignment horizontal="center" vertical="top"/>
    </xf>
    <xf numFmtId="0" fontId="2" fillId="2" borderId="1" xfId="3" quotePrefix="1" applyFont="1" applyFill="1" applyBorder="1" applyAlignment="1">
      <alignment horizontal="justify" vertical="top" wrapText="1"/>
    </xf>
    <xf numFmtId="168" fontId="2" fillId="2" borderId="1" xfId="13" applyNumberFormat="1" applyFont="1" applyFill="1" applyBorder="1" applyAlignment="1">
      <alignment horizontal="center"/>
    </xf>
    <xf numFmtId="0" fontId="2" fillId="2" borderId="5" xfId="13" applyNumberFormat="1" applyFont="1" applyFill="1" applyBorder="1" applyAlignment="1">
      <alignment horizontal="center"/>
    </xf>
    <xf numFmtId="168" fontId="2" fillId="2" borderId="1" xfId="13" applyNumberFormat="1" applyFont="1" applyFill="1" applyBorder="1"/>
    <xf numFmtId="168" fontId="2" fillId="2" borderId="8" xfId="13" applyNumberFormat="1" applyFont="1" applyFill="1" applyBorder="1"/>
    <xf numFmtId="0" fontId="2" fillId="2" borderId="23" xfId="3" applyFont="1" applyFill="1" applyBorder="1" applyAlignment="1">
      <alignment horizontal="center" vertical="center"/>
    </xf>
    <xf numFmtId="2" fontId="2" fillId="2" borderId="19" xfId="3" applyNumberFormat="1" applyFont="1" applyFill="1" applyBorder="1" applyAlignment="1">
      <alignment horizontal="right" vertical="center"/>
    </xf>
    <xf numFmtId="168" fontId="2" fillId="2" borderId="2" xfId="13" applyNumberFormat="1" applyFont="1" applyFill="1" applyBorder="1" applyAlignment="1">
      <alignment horizontal="center"/>
    </xf>
    <xf numFmtId="0" fontId="2" fillId="2" borderId="6" xfId="13" applyNumberFormat="1" applyFont="1" applyFill="1" applyBorder="1" applyAlignment="1">
      <alignment horizontal="center"/>
    </xf>
    <xf numFmtId="168" fontId="2" fillId="2" borderId="10" xfId="13" applyNumberFormat="1" applyFont="1" applyFill="1" applyBorder="1"/>
    <xf numFmtId="0" fontId="2" fillId="2" borderId="0" xfId="3" applyFont="1" applyFill="1" applyAlignment="1">
      <alignment vertical="center"/>
    </xf>
    <xf numFmtId="168" fontId="2" fillId="0" borderId="43" xfId="13" applyNumberFormat="1" applyFont="1" applyBorder="1" applyAlignment="1">
      <alignment horizontal="center"/>
    </xf>
    <xf numFmtId="0" fontId="2" fillId="0" borderId="42" xfId="13" applyNumberFormat="1" applyFont="1" applyBorder="1" applyAlignment="1">
      <alignment horizontal="center"/>
    </xf>
    <xf numFmtId="168" fontId="2" fillId="0" borderId="45" xfId="13" applyNumberFormat="1" applyFont="1" applyBorder="1"/>
    <xf numFmtId="168" fontId="8" fillId="0" borderId="30" xfId="13" applyNumberFormat="1" applyFont="1" applyBorder="1" applyAlignment="1">
      <alignment horizontal="right"/>
    </xf>
    <xf numFmtId="168" fontId="8" fillId="0" borderId="30" xfId="13" applyNumberFormat="1" applyFont="1" applyBorder="1" applyAlignment="1"/>
    <xf numFmtId="168" fontId="8" fillId="0" borderId="13" xfId="13" applyNumberFormat="1" applyFont="1" applyBorder="1" applyAlignment="1">
      <alignment horizontal="center"/>
    </xf>
    <xf numFmtId="168" fontId="2" fillId="0" borderId="13" xfId="13" applyNumberFormat="1" applyFont="1" applyBorder="1"/>
    <xf numFmtId="168" fontId="8" fillId="0" borderId="18" xfId="13"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5" fillId="0" borderId="17" xfId="3" applyBorder="1" applyAlignment="1">
      <alignment horizontal="center"/>
    </xf>
    <xf numFmtId="0" fontId="5" fillId="0" borderId="71" xfId="3" applyBorder="1" applyAlignment="1">
      <alignment horizontal="center"/>
    </xf>
    <xf numFmtId="0" fontId="6" fillId="0" borderId="13" xfId="3" quotePrefix="1" applyFont="1" applyBorder="1" applyAlignment="1">
      <alignment horizontal="right" vertical="center"/>
    </xf>
    <xf numFmtId="0" fontId="5" fillId="0" borderId="71" xfId="3" quotePrefix="1" applyBorder="1" applyAlignment="1">
      <alignment vertical="center"/>
    </xf>
    <xf numFmtId="168" fontId="6" fillId="0" borderId="13" xfId="13" quotePrefix="1" applyNumberFormat="1" applyFont="1" applyBorder="1" applyAlignment="1">
      <alignment vertical="center"/>
    </xf>
    <xf numFmtId="168" fontId="6" fillId="0" borderId="18" xfId="13" quotePrefix="1" applyNumberFormat="1" applyFont="1" applyBorder="1" applyAlignment="1">
      <alignment vertical="center"/>
    </xf>
    <xf numFmtId="165" fontId="8" fillId="0" borderId="16" xfId="3" applyNumberFormat="1" applyFont="1" applyBorder="1" applyAlignment="1">
      <alignment horizontal="center" vertical="center"/>
    </xf>
    <xf numFmtId="165" fontId="8" fillId="0" borderId="14" xfId="3" applyNumberFormat="1" applyFont="1" applyBorder="1" applyAlignment="1">
      <alignment horizontal="center" vertical="center" wrapText="1"/>
    </xf>
    <xf numFmtId="165" fontId="8" fillId="0" borderId="15" xfId="3" applyNumberFormat="1" applyFont="1" applyBorder="1" applyAlignment="1">
      <alignment horizontal="center" vertical="center" wrapText="1"/>
    </xf>
    <xf numFmtId="165" fontId="8" fillId="0" borderId="5" xfId="3" applyNumberFormat="1" applyFont="1" applyBorder="1" applyAlignment="1">
      <alignment horizontal="center" vertical="center"/>
    </xf>
    <xf numFmtId="165" fontId="8" fillId="0" borderId="1" xfId="3" applyNumberFormat="1" applyFont="1" applyBorder="1" applyAlignment="1">
      <alignment horizontal="center" vertical="center" wrapText="1"/>
    </xf>
    <xf numFmtId="165" fontId="8" fillId="0" borderId="8" xfId="3" applyNumberFormat="1" applyFont="1" applyBorder="1" applyAlignment="1">
      <alignment horizontal="center" vertical="center" wrapText="1"/>
    </xf>
    <xf numFmtId="165" fontId="8" fillId="0" borderId="5" xfId="3" applyNumberFormat="1" applyFont="1" applyBorder="1" applyAlignment="1">
      <alignment horizontal="left" vertical="center"/>
    </xf>
    <xf numFmtId="0" fontId="2" fillId="0" borderId="6" xfId="3" applyFont="1" applyBorder="1" applyAlignment="1">
      <alignment horizontal="justify" vertical="center" wrapText="1"/>
    </xf>
    <xf numFmtId="168" fontId="2" fillId="0" borderId="2" xfId="13" applyNumberFormat="1" applyFont="1" applyFill="1" applyBorder="1" applyAlignment="1">
      <alignment horizontal="center" vertical="center"/>
    </xf>
    <xf numFmtId="168" fontId="2" fillId="0" borderId="10" xfId="13" applyNumberFormat="1" applyFont="1" applyFill="1" applyBorder="1" applyAlignment="1">
      <alignment horizontal="center" vertical="center"/>
    </xf>
    <xf numFmtId="0" fontId="2" fillId="0" borderId="7" xfId="3" applyFont="1" applyBorder="1" applyAlignment="1">
      <alignment horizontal="justify" vertical="center" wrapText="1"/>
    </xf>
    <xf numFmtId="168" fontId="2" fillId="0" borderId="11" xfId="13" applyNumberFormat="1" applyFont="1" applyFill="1" applyBorder="1" applyAlignment="1">
      <alignment horizontal="center" vertical="center"/>
    </xf>
    <xf numFmtId="0" fontId="2" fillId="0" borderId="37" xfId="3" applyFont="1" applyBorder="1" applyAlignment="1">
      <alignment horizontal="justify" vertical="center" wrapText="1"/>
    </xf>
    <xf numFmtId="168" fontId="2" fillId="0" borderId="64" xfId="13" applyNumberFormat="1" applyFont="1" applyFill="1" applyBorder="1" applyAlignment="1">
      <alignment horizontal="center" vertical="center"/>
    </xf>
    <xf numFmtId="0" fontId="2" fillId="0" borderId="0" xfId="3" applyFont="1" applyAlignment="1">
      <alignment horizontal="center" vertical="top"/>
    </xf>
    <xf numFmtId="171" fontId="2" fillId="2" borderId="45" xfId="28" applyNumberFormat="1" applyFont="1" applyFill="1" applyBorder="1" applyAlignment="1">
      <alignment vertical="center"/>
    </xf>
    <xf numFmtId="171" fontId="7" fillId="2" borderId="18" xfId="28" applyNumberFormat="1" applyFont="1" applyFill="1" applyBorder="1" applyAlignment="1">
      <alignment vertical="center"/>
    </xf>
    <xf numFmtId="171" fontId="2" fillId="0" borderId="68" xfId="28" applyNumberFormat="1" applyFont="1" applyBorder="1" applyAlignment="1">
      <alignment horizontal="center"/>
    </xf>
    <xf numFmtId="168" fontId="2" fillId="0" borderId="82" xfId="13" applyNumberFormat="1" applyFont="1" applyFill="1" applyBorder="1"/>
    <xf numFmtId="0" fontId="2" fillId="0" borderId="77" xfId="3" applyFont="1" applyBorder="1" applyAlignment="1">
      <alignment horizontal="left" vertical="top"/>
    </xf>
    <xf numFmtId="171" fontId="2" fillId="0" borderId="43" xfId="28" applyNumberFormat="1" applyFont="1" applyBorder="1" applyAlignment="1">
      <alignment horizontal="center"/>
    </xf>
    <xf numFmtId="171" fontId="2" fillId="0" borderId="2" xfId="28" applyNumberFormat="1" applyFont="1" applyFill="1" applyBorder="1" applyAlignment="1">
      <alignment horizontal="right"/>
    </xf>
    <xf numFmtId="171" fontId="2" fillId="0" borderId="10" xfId="28" applyNumberFormat="1" applyFont="1" applyFill="1" applyBorder="1" applyAlignment="1">
      <alignment horizontal="right"/>
    </xf>
    <xf numFmtId="0" fontId="11" fillId="0" borderId="19" xfId="3" applyFont="1" applyBorder="1" applyAlignment="1">
      <alignment horizontal="left"/>
    </xf>
    <xf numFmtId="0" fontId="2" fillId="0" borderId="6" xfId="3" applyFont="1" applyBorder="1"/>
    <xf numFmtId="3" fontId="2" fillId="2" borderId="32" xfId="3" applyNumberFormat="1" applyFont="1" applyFill="1" applyBorder="1"/>
    <xf numFmtId="165" fontId="2" fillId="0" borderId="7" xfId="3" applyNumberFormat="1" applyFont="1" applyBorder="1" applyAlignment="1">
      <alignment horizontal="justify" wrapText="1"/>
    </xf>
    <xf numFmtId="3" fontId="2" fillId="0" borderId="1" xfId="3" applyNumberFormat="1" applyFont="1" applyBorder="1"/>
    <xf numFmtId="0" fontId="8" fillId="0" borderId="23" xfId="3" applyFont="1" applyBorder="1" applyAlignment="1">
      <alignment horizontal="center"/>
    </xf>
    <xf numFmtId="3" fontId="2" fillId="2" borderId="35" xfId="3" applyNumberFormat="1" applyFont="1" applyFill="1" applyBorder="1" applyAlignment="1">
      <alignment wrapText="1"/>
    </xf>
    <xf numFmtId="3" fontId="2" fillId="2" borderId="33" xfId="3" applyNumberFormat="1" applyFont="1" applyFill="1" applyBorder="1"/>
    <xf numFmtId="3" fontId="2" fillId="2" borderId="12" xfId="3" applyNumberFormat="1" applyFont="1" applyFill="1" applyBorder="1"/>
    <xf numFmtId="3" fontId="2" fillId="0" borderId="4" xfId="3" applyNumberFormat="1" applyFont="1" applyBorder="1"/>
    <xf numFmtId="1" fontId="2" fillId="0" borderId="23" xfId="3" quotePrefix="1" applyNumberFormat="1" applyFont="1" applyBorder="1" applyAlignment="1">
      <alignment horizontal="center" vertical="center"/>
    </xf>
    <xf numFmtId="0" fontId="11" fillId="0" borderId="19" xfId="3" quotePrefix="1" applyFont="1" applyBorder="1" applyAlignment="1">
      <alignment horizontal="left" vertical="center"/>
    </xf>
    <xf numFmtId="0" fontId="2" fillId="0" borderId="5" xfId="3" applyFont="1" applyBorder="1" applyAlignment="1">
      <alignment horizontal="justify" vertical="center"/>
    </xf>
    <xf numFmtId="0" fontId="2" fillId="2" borderId="23" xfId="3" quotePrefix="1" applyFont="1" applyFill="1" applyBorder="1" applyAlignment="1">
      <alignment horizontal="center" vertical="center"/>
    </xf>
    <xf numFmtId="0" fontId="11" fillId="2" borderId="19" xfId="3" quotePrefix="1" applyFont="1" applyFill="1" applyBorder="1" applyAlignment="1">
      <alignment horizontal="left" vertical="center"/>
    </xf>
    <xf numFmtId="0" fontId="2" fillId="2" borderId="9" xfId="3" applyFont="1" applyFill="1" applyBorder="1" applyAlignment="1">
      <alignment horizontal="justify"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165" fontId="2" fillId="0" borderId="49" xfId="3" applyNumberFormat="1" applyFont="1" applyBorder="1" applyAlignment="1">
      <alignment horizontal="center" vertical="center"/>
    </xf>
    <xf numFmtId="165" fontId="11" fillId="0" borderId="50" xfId="3" applyNumberFormat="1" applyFont="1" applyBorder="1" applyAlignment="1">
      <alignment horizontal="left" vertical="center"/>
    </xf>
    <xf numFmtId="165" fontId="2" fillId="0" borderId="54" xfId="3" applyNumberFormat="1" applyFont="1" applyBorder="1" applyAlignment="1">
      <alignment horizontal="justify" vertical="center"/>
    </xf>
    <xf numFmtId="0" fontId="2" fillId="0" borderId="55" xfId="3" applyFont="1" applyBorder="1" applyAlignment="1">
      <alignment horizontal="center" vertical="center"/>
    </xf>
    <xf numFmtId="3" fontId="2" fillId="2" borderId="54" xfId="3" applyNumberFormat="1" applyFont="1" applyFill="1" applyBorder="1" applyAlignment="1">
      <alignment horizontal="center" vertical="center"/>
    </xf>
    <xf numFmtId="3" fontId="2" fillId="2" borderId="56" xfId="3" applyNumberFormat="1" applyFont="1" applyFill="1" applyBorder="1" applyAlignment="1">
      <alignment horizontal="right" vertical="center"/>
    </xf>
    <xf numFmtId="165" fontId="2" fillId="2" borderId="7" xfId="3" applyNumberFormat="1" applyFont="1" applyFill="1" applyBorder="1" applyAlignment="1">
      <alignment horizontal="justify" vertical="center"/>
    </xf>
    <xf numFmtId="3" fontId="2" fillId="2" borderId="6" xfId="3" applyNumberFormat="1" applyFont="1" applyFill="1" applyBorder="1" applyAlignment="1">
      <alignment horizontal="center" vertical="center"/>
    </xf>
    <xf numFmtId="3" fontId="2" fillId="0" borderId="32" xfId="3" applyNumberFormat="1" applyFont="1" applyBorder="1" applyAlignment="1">
      <alignment horizontal="right" vertical="center"/>
    </xf>
    <xf numFmtId="165" fontId="2" fillId="0" borderId="23" xfId="3" quotePrefix="1" applyNumberFormat="1" applyFont="1" applyBorder="1" applyAlignment="1">
      <alignment horizontal="center" vertical="center"/>
    </xf>
    <xf numFmtId="165" fontId="2" fillId="0" borderId="9" xfId="3" quotePrefix="1" applyNumberFormat="1" applyFont="1" applyBorder="1" applyAlignment="1">
      <alignment horizontal="justify" vertical="center"/>
    </xf>
    <xf numFmtId="0" fontId="2" fillId="0" borderId="4" xfId="3" applyFont="1" applyBorder="1" applyAlignment="1">
      <alignment horizontal="center" vertical="center"/>
    </xf>
    <xf numFmtId="3" fontId="2" fillId="2" borderId="33" xfId="3" applyNumberFormat="1" applyFont="1" applyFill="1" applyBorder="1" applyAlignment="1">
      <alignment horizontal="right" vertical="center"/>
    </xf>
    <xf numFmtId="3" fontId="2" fillId="0" borderId="4" xfId="3" applyNumberFormat="1" applyFont="1" applyBorder="1" applyAlignment="1">
      <alignment horizontal="right" vertical="center"/>
    </xf>
    <xf numFmtId="0" fontId="2" fillId="0" borderId="51" xfId="3" applyFont="1" applyBorder="1" applyAlignment="1">
      <alignment horizontal="justify" vertical="center" wrapText="1"/>
    </xf>
    <xf numFmtId="0" fontId="2" fillId="2" borderId="7" xfId="3" quotePrefix="1" applyFont="1" applyFill="1" applyBorder="1" applyAlignment="1">
      <alignment horizontal="justify" vertical="center"/>
    </xf>
    <xf numFmtId="0" fontId="2" fillId="0" borderId="5" xfId="3" quotePrefix="1" applyFont="1" applyBorder="1" applyAlignment="1">
      <alignment horizontal="justify" vertical="center"/>
    </xf>
    <xf numFmtId="3" fontId="2" fillId="0" borderId="31" xfId="3" applyNumberFormat="1" applyFont="1" applyBorder="1" applyAlignment="1">
      <alignment horizontal="right" vertical="center"/>
    </xf>
    <xf numFmtId="3" fontId="2" fillId="0" borderId="1" xfId="3" applyNumberFormat="1" applyFont="1" applyBorder="1" applyAlignment="1">
      <alignment horizontal="right" vertical="center"/>
    </xf>
    <xf numFmtId="3" fontId="2" fillId="0" borderId="8" xfId="3" applyNumberFormat="1" applyFont="1" applyBorder="1" applyAlignment="1">
      <alignment vertical="center"/>
    </xf>
    <xf numFmtId="165" fontId="2" fillId="0" borderId="49" xfId="3" quotePrefix="1" applyNumberFormat="1" applyFont="1" applyBorder="1" applyAlignment="1">
      <alignment horizontal="center" vertical="center"/>
    </xf>
    <xf numFmtId="165" fontId="11" fillId="0" borderId="50" xfId="3" quotePrefix="1" applyNumberFormat="1" applyFont="1" applyBorder="1" applyAlignment="1">
      <alignment horizontal="left" vertical="center"/>
    </xf>
    <xf numFmtId="0" fontId="2" fillId="0" borderId="54" xfId="3" applyFont="1" applyBorder="1" applyAlignment="1">
      <alignment horizontal="justify" vertical="center"/>
    </xf>
    <xf numFmtId="3" fontId="2" fillId="0" borderId="54" xfId="3" applyNumberFormat="1" applyFont="1" applyBorder="1" applyAlignment="1">
      <alignment horizontal="center" vertical="center"/>
    </xf>
    <xf numFmtId="3" fontId="2" fillId="2" borderId="56" xfId="3" applyNumberFormat="1" applyFont="1" applyFill="1" applyBorder="1" applyAlignment="1">
      <alignment vertical="center"/>
    </xf>
    <xf numFmtId="0" fontId="2" fillId="0" borderId="7" xfId="3" applyFont="1" applyBorder="1" applyAlignment="1">
      <alignment horizontal="justify" vertical="center"/>
    </xf>
    <xf numFmtId="165" fontId="2" fillId="0" borderId="37" xfId="3" applyNumberFormat="1" applyFont="1" applyBorder="1" applyAlignment="1">
      <alignment horizontal="justify" vertical="center"/>
    </xf>
    <xf numFmtId="165" fontId="2" fillId="0" borderId="38" xfId="3" applyNumberFormat="1" applyFont="1" applyBorder="1" applyAlignment="1">
      <alignment horizontal="center" vertical="center"/>
    </xf>
    <xf numFmtId="3" fontId="2" fillId="0" borderId="37" xfId="3" applyNumberFormat="1" applyFont="1" applyBorder="1" applyAlignment="1">
      <alignment horizontal="center" vertical="center"/>
    </xf>
    <xf numFmtId="3" fontId="2" fillId="2" borderId="39" xfId="3" applyNumberFormat="1" applyFont="1" applyFill="1" applyBorder="1" applyAlignment="1">
      <alignment vertical="center"/>
    </xf>
    <xf numFmtId="171" fontId="2" fillId="0" borderId="42" xfId="28" applyNumberFormat="1" applyFont="1" applyBorder="1" applyAlignment="1">
      <alignment horizontal="center" vertical="center"/>
    </xf>
    <xf numFmtId="3" fontId="2" fillId="0" borderId="44" xfId="3" applyNumberFormat="1" applyFont="1" applyBorder="1" applyAlignment="1">
      <alignment horizontal="right" vertical="center"/>
    </xf>
    <xf numFmtId="171" fontId="2" fillId="0" borderId="45" xfId="28" applyNumberFormat="1" applyFont="1" applyFill="1" applyBorder="1" applyAlignment="1">
      <alignment horizontal="right"/>
    </xf>
    <xf numFmtId="171" fontId="2" fillId="0" borderId="1" xfId="28" applyNumberFormat="1" applyFont="1" applyBorder="1" applyAlignment="1">
      <alignment horizontal="left" vertical="top"/>
    </xf>
    <xf numFmtId="171" fontId="2" fillId="0" borderId="10" xfId="28" applyNumberFormat="1" applyFont="1" applyFill="1" applyBorder="1"/>
    <xf numFmtId="171" fontId="2" fillId="0" borderId="8" xfId="28" applyNumberFormat="1" applyFont="1" applyFill="1" applyBorder="1" applyAlignment="1">
      <alignment horizontal="left" vertical="top"/>
    </xf>
    <xf numFmtId="171" fontId="2" fillId="0" borderId="1" xfId="28" applyNumberFormat="1" applyFont="1" applyBorder="1" applyAlignment="1">
      <alignment horizontal="center"/>
    </xf>
    <xf numFmtId="171" fontId="2" fillId="0" borderId="1" xfId="28" applyNumberFormat="1" applyFont="1" applyFill="1" applyBorder="1" applyAlignment="1">
      <alignment horizontal="center"/>
    </xf>
    <xf numFmtId="171" fontId="2" fillId="0" borderId="1" xfId="28" applyNumberFormat="1" applyFont="1" applyBorder="1" applyAlignment="1">
      <alignment horizontal="left" vertical="center"/>
    </xf>
    <xf numFmtId="171" fontId="2" fillId="0" borderId="10" xfId="28" applyNumberFormat="1" applyFont="1" applyFill="1" applyBorder="1" applyAlignment="1">
      <alignment vertical="center"/>
    </xf>
    <xf numFmtId="171" fontId="2" fillId="0" borderId="8" xfId="28" applyNumberFormat="1" applyFont="1" applyBorder="1" applyAlignment="1">
      <alignment horizontal="right"/>
    </xf>
    <xf numFmtId="171" fontId="2" fillId="0" borderId="4" xfId="28" applyNumberFormat="1" applyFont="1" applyFill="1" applyBorder="1" applyAlignment="1">
      <alignment horizontal="center"/>
    </xf>
    <xf numFmtId="171" fontId="2" fillId="0" borderId="1" xfId="28" applyNumberFormat="1" applyFont="1" applyFill="1" applyBorder="1" applyAlignment="1">
      <alignment horizontal="right"/>
    </xf>
    <xf numFmtId="171" fontId="8" fillId="0" borderId="13" xfId="28" quotePrefix="1" applyNumberFormat="1" applyFont="1" applyBorder="1" applyAlignment="1">
      <alignment horizontal="center"/>
    </xf>
    <xf numFmtId="171" fontId="8" fillId="0" borderId="18" xfId="28" quotePrefix="1" applyNumberFormat="1" applyFont="1" applyBorder="1" applyAlignment="1">
      <alignment horizontal="center"/>
    </xf>
    <xf numFmtId="171" fontId="8" fillId="0" borderId="13" xfId="28" applyNumberFormat="1" applyFont="1" applyBorder="1" applyAlignment="1">
      <alignment horizontal="center"/>
    </xf>
    <xf numFmtId="171" fontId="8" fillId="0" borderId="18" xfId="28" applyNumberFormat="1" applyFont="1" applyBorder="1" applyAlignment="1">
      <alignment horizontal="center"/>
    </xf>
    <xf numFmtId="171" fontId="2" fillId="0" borderId="1" xfId="28" applyNumberFormat="1" applyFont="1" applyBorder="1" applyAlignment="1">
      <alignment horizontal="left"/>
    </xf>
    <xf numFmtId="171" fontId="2" fillId="0" borderId="10" xfId="28" applyNumberFormat="1" applyFont="1" applyFill="1" applyBorder="1" applyAlignment="1"/>
    <xf numFmtId="171" fontId="2" fillId="0" borderId="8" xfId="28" applyNumberFormat="1" applyFont="1" applyFill="1" applyBorder="1" applyAlignment="1"/>
    <xf numFmtId="171" fontId="2" fillId="0" borderId="1" xfId="28" applyNumberFormat="1" applyFont="1" applyBorder="1" applyAlignment="1"/>
    <xf numFmtId="171" fontId="2" fillId="0" borderId="8" xfId="28" applyNumberFormat="1" applyFont="1" applyBorder="1" applyAlignment="1"/>
    <xf numFmtId="171" fontId="2" fillId="2" borderId="8" xfId="28" applyNumberFormat="1" applyFont="1" applyFill="1" applyBorder="1" applyAlignment="1"/>
    <xf numFmtId="171" fontId="2" fillId="0" borderId="26" xfId="28" applyNumberFormat="1" applyFont="1" applyBorder="1" applyAlignment="1"/>
    <xf numFmtId="171" fontId="2" fillId="0" borderId="24" xfId="28" applyNumberFormat="1" applyFont="1" applyBorder="1" applyAlignment="1"/>
    <xf numFmtId="171" fontId="2" fillId="0" borderId="10" xfId="28" applyNumberFormat="1" applyFont="1" applyFill="1" applyBorder="1" applyAlignment="1">
      <alignment horizontal="right" vertical="center"/>
    </xf>
    <xf numFmtId="0" fontId="2" fillId="0" borderId="9" xfId="3" applyFont="1" applyBorder="1" applyAlignment="1">
      <alignment horizontal="justify"/>
    </xf>
    <xf numFmtId="0" fontId="16" fillId="0" borderId="19" xfId="3" applyFont="1" applyBorder="1" applyAlignment="1">
      <alignment horizontal="left"/>
    </xf>
    <xf numFmtId="0" fontId="8" fillId="0" borderId="5" xfId="3" applyFont="1" applyBorder="1" applyAlignment="1">
      <alignment horizontal="justify"/>
    </xf>
    <xf numFmtId="0" fontId="2" fillId="0" borderId="5" xfId="3" applyFont="1" applyBorder="1"/>
    <xf numFmtId="3" fontId="2" fillId="2" borderId="5" xfId="3" applyNumberFormat="1" applyFont="1" applyFill="1" applyBorder="1" applyAlignment="1">
      <alignment horizontal="center"/>
    </xf>
    <xf numFmtId="165" fontId="2" fillId="0" borderId="6" xfId="3" applyNumberFormat="1" applyFont="1" applyBorder="1" applyAlignment="1">
      <alignment horizontal="justify"/>
    </xf>
    <xf numFmtId="3" fontId="2" fillId="2" borderId="48" xfId="3" applyNumberFormat="1" applyFont="1" applyFill="1" applyBorder="1" applyAlignment="1">
      <alignment wrapText="1"/>
    </xf>
    <xf numFmtId="3" fontId="2" fillId="0" borderId="34" xfId="3" applyNumberFormat="1" applyFont="1" applyBorder="1" applyAlignment="1">
      <alignment vertical="center"/>
    </xf>
    <xf numFmtId="3" fontId="2" fillId="2" borderId="10"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171" fontId="9" fillId="0" borderId="0" xfId="28" applyNumberFormat="1" applyFont="1" applyAlignment="1">
      <alignment vertical="center"/>
    </xf>
    <xf numFmtId="171" fontId="5" fillId="2" borderId="0" xfId="28" applyNumberFormat="1" applyFont="1" applyFill="1" applyAlignment="1">
      <alignment vertical="center"/>
    </xf>
    <xf numFmtId="3" fontId="2" fillId="2" borderId="0" xfId="3" applyNumberFormat="1" applyFont="1" applyFill="1" applyAlignment="1">
      <alignment horizontal="center" vertical="center"/>
    </xf>
    <xf numFmtId="3" fontId="5" fillId="2" borderId="0" xfId="3" applyNumberFormat="1" applyFill="1" applyAlignment="1">
      <alignment horizontal="center" vertical="center"/>
    </xf>
    <xf numFmtId="3" fontId="2" fillId="2" borderId="8" xfId="3" applyNumberFormat="1" applyFont="1" applyFill="1" applyBorder="1" applyAlignment="1">
      <alignment horizontal="center"/>
    </xf>
    <xf numFmtId="3" fontId="2" fillId="2" borderId="11" xfId="3" applyNumberFormat="1" applyFont="1" applyFill="1" applyBorder="1" applyAlignment="1">
      <alignment horizontal="center" vertical="center"/>
    </xf>
    <xf numFmtId="3" fontId="2" fillId="2" borderId="10" xfId="3" applyNumberFormat="1" applyFont="1" applyFill="1" applyBorder="1" applyAlignment="1">
      <alignment horizontal="center"/>
    </xf>
    <xf numFmtId="3" fontId="2" fillId="2" borderId="12" xfId="3" applyNumberFormat="1" applyFont="1" applyFill="1" applyBorder="1" applyAlignment="1">
      <alignment horizontal="center"/>
    </xf>
    <xf numFmtId="3" fontId="2" fillId="2" borderId="12" xfId="3" applyNumberFormat="1" applyFont="1" applyFill="1" applyBorder="1" applyAlignment="1">
      <alignment horizontal="center" vertical="center"/>
    </xf>
    <xf numFmtId="3" fontId="2" fillId="2" borderId="40" xfId="3" applyNumberFormat="1" applyFont="1" applyFill="1" applyBorder="1" applyAlignment="1">
      <alignment horizontal="center" vertical="center"/>
    </xf>
    <xf numFmtId="3" fontId="7" fillId="2" borderId="18" xfId="3" applyNumberFormat="1" applyFont="1" applyFill="1" applyBorder="1" applyAlignment="1">
      <alignment horizontal="center" vertical="center"/>
    </xf>
    <xf numFmtId="0" fontId="2" fillId="0" borderId="0" xfId="3" applyFont="1" applyAlignment="1">
      <alignment horizontal="center" vertical="center"/>
    </xf>
    <xf numFmtId="0" fontId="5" fillId="2" borderId="0" xfId="3" applyFill="1" applyAlignment="1">
      <alignment horizontal="center" vertical="center"/>
    </xf>
    <xf numFmtId="14" fontId="2" fillId="0" borderId="0" xfId="3" applyNumberFormat="1" applyFont="1" applyAlignment="1">
      <alignment horizontal="center"/>
    </xf>
    <xf numFmtId="0" fontId="2" fillId="0" borderId="8" xfId="3" applyFont="1" applyBorder="1" applyAlignment="1">
      <alignment horizontal="center"/>
    </xf>
    <xf numFmtId="0" fontId="2" fillId="0" borderId="8" xfId="3" applyFont="1" applyBorder="1" applyAlignment="1">
      <alignment horizontal="center" vertical="top"/>
    </xf>
    <xf numFmtId="168" fontId="2" fillId="0" borderId="10" xfId="13" applyNumberFormat="1" applyFont="1" applyFill="1" applyBorder="1" applyAlignment="1">
      <alignment horizontal="center"/>
    </xf>
    <xf numFmtId="168" fontId="2" fillId="0" borderId="10" xfId="13" applyNumberFormat="1" applyFont="1" applyBorder="1" applyAlignment="1">
      <alignment horizontal="center"/>
    </xf>
    <xf numFmtId="168" fontId="8" fillId="0" borderId="18" xfId="13" applyNumberFormat="1" applyFont="1" applyFill="1" applyBorder="1" applyAlignment="1">
      <alignment horizontal="center" vertical="center"/>
    </xf>
    <xf numFmtId="168" fontId="2" fillId="0" borderId="24" xfId="13" applyNumberFormat="1" applyFont="1" applyBorder="1" applyAlignment="1">
      <alignment horizontal="center"/>
    </xf>
    <xf numFmtId="168" fontId="2" fillId="0" borderId="8" xfId="13" applyNumberFormat="1" applyFont="1" applyBorder="1" applyAlignment="1">
      <alignment horizontal="center"/>
    </xf>
    <xf numFmtId="168" fontId="2" fillId="0" borderId="11" xfId="13" applyNumberFormat="1" applyFont="1" applyBorder="1" applyAlignment="1">
      <alignment horizontal="center"/>
    </xf>
    <xf numFmtId="168" fontId="2" fillId="0" borderId="8" xfId="3" applyNumberFormat="1" applyFont="1" applyBorder="1" applyAlignment="1">
      <alignment horizontal="center"/>
    </xf>
    <xf numFmtId="168" fontId="2" fillId="0" borderId="11" xfId="13" applyNumberFormat="1" applyFont="1" applyFill="1" applyBorder="1" applyAlignment="1">
      <alignment horizontal="center"/>
    </xf>
    <xf numFmtId="168" fontId="2" fillId="0" borderId="8" xfId="13" applyNumberFormat="1" applyFont="1" applyFill="1" applyBorder="1" applyAlignment="1">
      <alignment horizontal="center"/>
    </xf>
    <xf numFmtId="168" fontId="2" fillId="0" borderId="45" xfId="13" applyNumberFormat="1" applyFont="1" applyFill="1" applyBorder="1" applyAlignment="1">
      <alignment horizontal="center"/>
    </xf>
    <xf numFmtId="168" fontId="6" fillId="0" borderId="18" xfId="13" quotePrefix="1" applyNumberFormat="1" applyFont="1" applyBorder="1" applyAlignment="1">
      <alignment horizontal="center" vertical="center"/>
    </xf>
    <xf numFmtId="168" fontId="6" fillId="0" borderId="18" xfId="3" applyNumberFormat="1" applyFont="1" applyBorder="1" applyAlignment="1">
      <alignment horizontal="center" vertical="center"/>
    </xf>
    <xf numFmtId="168" fontId="2" fillId="0" borderId="6" xfId="13" applyNumberFormat="1" applyFont="1" applyFill="1" applyBorder="1" applyAlignment="1">
      <alignment horizontal="right" vertical="center"/>
    </xf>
    <xf numFmtId="3" fontId="2" fillId="2" borderId="9" xfId="3" applyNumberFormat="1" applyFont="1" applyFill="1" applyBorder="1" applyAlignment="1">
      <alignment vertical="center"/>
    </xf>
    <xf numFmtId="171" fontId="2" fillId="2" borderId="42" xfId="28" applyNumberFormat="1" applyFont="1" applyFill="1" applyBorder="1" applyAlignment="1">
      <alignment vertical="center"/>
    </xf>
    <xf numFmtId="3" fontId="2" fillId="0" borderId="0" xfId="3" applyNumberFormat="1" applyFont="1" applyAlignment="1">
      <alignment horizontal="center"/>
    </xf>
    <xf numFmtId="168" fontId="2" fillId="0" borderId="11" xfId="13" applyNumberFormat="1" applyFont="1" applyFill="1" applyBorder="1" applyAlignment="1">
      <alignment horizontal="center" vertical="top"/>
    </xf>
    <xf numFmtId="168" fontId="2" fillId="0" borderId="12" xfId="13" applyNumberFormat="1" applyFont="1" applyFill="1" applyBorder="1" applyAlignment="1">
      <alignment horizontal="center"/>
    </xf>
    <xf numFmtId="171" fontId="2" fillId="0" borderId="0" xfId="28" applyNumberFormat="1" applyFont="1" applyAlignment="1">
      <alignment vertical="center"/>
    </xf>
    <xf numFmtId="3" fontId="2" fillId="7" borderId="10" xfId="3" applyNumberFormat="1" applyFont="1" applyFill="1" applyBorder="1" applyAlignment="1">
      <alignment horizontal="center" vertical="center"/>
    </xf>
    <xf numFmtId="3" fontId="2" fillId="7" borderId="10" xfId="3" applyNumberFormat="1" applyFont="1" applyFill="1" applyBorder="1" applyAlignment="1">
      <alignment horizontal="center"/>
    </xf>
    <xf numFmtId="3" fontId="2" fillId="7" borderId="11" xfId="3" applyNumberFormat="1" applyFont="1" applyFill="1" applyBorder="1" applyAlignment="1">
      <alignment horizontal="center" vertical="center"/>
    </xf>
    <xf numFmtId="3" fontId="2" fillId="7" borderId="45" xfId="3" applyNumberFormat="1" applyFont="1" applyFill="1" applyBorder="1" applyAlignment="1">
      <alignment horizontal="center" vertical="center"/>
    </xf>
    <xf numFmtId="3" fontId="2" fillId="7" borderId="57" xfId="3" applyNumberFormat="1" applyFont="1" applyFill="1" applyBorder="1" applyAlignment="1">
      <alignment horizontal="center" vertical="center"/>
    </xf>
    <xf numFmtId="168" fontId="2" fillId="8" borderId="10" xfId="13" applyNumberFormat="1" applyFont="1" applyFill="1" applyBorder="1" applyAlignment="1">
      <alignment horizontal="center"/>
    </xf>
    <xf numFmtId="0" fontId="2" fillId="8" borderId="8" xfId="3" applyFont="1" applyFill="1" applyBorder="1" applyAlignment="1">
      <alignment horizontal="center" vertical="top"/>
    </xf>
    <xf numFmtId="168" fontId="2" fillId="8" borderId="8" xfId="13" applyNumberFormat="1" applyFont="1" applyFill="1" applyBorder="1" applyAlignment="1">
      <alignment horizontal="center" vertical="top"/>
    </xf>
    <xf numFmtId="168" fontId="2" fillId="8" borderId="8" xfId="13" applyNumberFormat="1" applyFont="1" applyFill="1" applyBorder="1" applyAlignment="1">
      <alignment horizontal="center"/>
    </xf>
    <xf numFmtId="168" fontId="2" fillId="8" borderId="45" xfId="13" applyNumberFormat="1" applyFont="1" applyFill="1" applyBorder="1" applyAlignment="1">
      <alignment horizontal="center"/>
    </xf>
    <xf numFmtId="168" fontId="2" fillId="8" borderId="10" xfId="13" applyNumberFormat="1" applyFont="1" applyFill="1" applyBorder="1" applyAlignment="1">
      <alignment horizontal="center" vertical="center" wrapText="1"/>
    </xf>
    <xf numFmtId="168" fontId="2" fillId="5" borderId="10" xfId="13" applyNumberFormat="1" applyFont="1" applyFill="1" applyBorder="1" applyAlignment="1">
      <alignment horizontal="center"/>
    </xf>
    <xf numFmtId="3" fontId="2" fillId="5" borderId="10" xfId="3" applyNumberFormat="1" applyFont="1" applyFill="1" applyBorder="1" applyAlignment="1">
      <alignment horizontal="center" vertical="center"/>
    </xf>
    <xf numFmtId="3" fontId="2" fillId="3" borderId="57" xfId="3" applyNumberFormat="1" applyFont="1" applyFill="1" applyBorder="1" applyAlignment="1">
      <alignment horizontal="center" vertical="center"/>
    </xf>
    <xf numFmtId="3" fontId="2" fillId="8" borderId="10" xfId="3" applyNumberFormat="1" applyFont="1" applyFill="1" applyBorder="1" applyAlignment="1">
      <alignment horizontal="center" vertical="center"/>
    </xf>
    <xf numFmtId="0" fontId="27" fillId="0" borderId="0" xfId="18" applyFont="1" applyAlignment="1">
      <alignment horizontal="left" vertical="center" wrapText="1"/>
    </xf>
    <xf numFmtId="0" fontId="27" fillId="0" borderId="0" xfId="18" applyFont="1" applyAlignment="1">
      <alignment horizontal="left" vertical="center"/>
    </xf>
    <xf numFmtId="0" fontId="27" fillId="0" borderId="0" xfId="18" applyFont="1" applyAlignment="1">
      <alignment vertical="top" wrapText="1"/>
    </xf>
    <xf numFmtId="0" fontId="28" fillId="6" borderId="0" xfId="18" applyFont="1" applyFill="1" applyAlignment="1">
      <alignment horizontal="center"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27" fillId="0" borderId="0" xfId="18" applyFont="1" applyAlignment="1">
      <alignment horizontal="left" vertical="top" wrapText="1"/>
    </xf>
    <xf numFmtId="3" fontId="2" fillId="5" borderId="86" xfId="3" applyNumberFormat="1" applyFont="1" applyFill="1" applyBorder="1" applyAlignment="1">
      <alignment horizontal="center" vertical="center"/>
    </xf>
    <xf numFmtId="3" fontId="2" fillId="5" borderId="31" xfId="3" applyNumberFormat="1" applyFont="1" applyFill="1" applyBorder="1" applyAlignment="1">
      <alignment horizontal="center" vertical="center"/>
    </xf>
    <xf numFmtId="3" fontId="2" fillId="5" borderId="88" xfId="3" applyNumberFormat="1" applyFont="1" applyFill="1" applyBorder="1" applyAlignment="1">
      <alignment horizontal="center" vertical="center"/>
    </xf>
    <xf numFmtId="0" fontId="6" fillId="0" borderId="78" xfId="3" applyFont="1" applyBorder="1" applyAlignment="1">
      <alignment horizontal="center" vertical="center"/>
    </xf>
    <xf numFmtId="0" fontId="6" fillId="0" borderId="79" xfId="3" applyFont="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0" fontId="2" fillId="0" borderId="0" xfId="3" applyFont="1" applyAlignment="1">
      <alignment horizontal="left" vertical="top" wrapText="1"/>
    </xf>
    <xf numFmtId="3" fontId="2" fillId="3" borderId="83" xfId="3" applyNumberFormat="1" applyFont="1" applyFill="1" applyBorder="1" applyAlignment="1">
      <alignment horizontal="center" vertical="center"/>
    </xf>
    <xf numFmtId="3" fontId="2" fillId="3" borderId="84" xfId="3" applyNumberFormat="1" applyFont="1" applyFill="1" applyBorder="1" applyAlignment="1">
      <alignment horizontal="center" vertical="center"/>
    </xf>
    <xf numFmtId="3" fontId="2" fillId="7" borderId="83" xfId="3" applyNumberFormat="1" applyFont="1" applyFill="1" applyBorder="1" applyAlignment="1">
      <alignment horizontal="center" vertical="center"/>
    </xf>
    <xf numFmtId="3" fontId="2" fillId="7" borderId="84" xfId="3" applyNumberFormat="1" applyFont="1" applyFill="1" applyBorder="1" applyAlignment="1">
      <alignment horizontal="center" vertical="center"/>
    </xf>
    <xf numFmtId="0" fontId="2" fillId="0" borderId="0" xfId="3" applyFont="1" applyAlignment="1">
      <alignment horizontal="left" vertical="center" wrapText="1"/>
    </xf>
    <xf numFmtId="3" fontId="6" fillId="2" borderId="27" xfId="3" applyNumberFormat="1" applyFont="1" applyFill="1" applyBorder="1" applyAlignment="1">
      <alignment horizontal="center" vertical="center"/>
    </xf>
    <xf numFmtId="3" fontId="6" fillId="2" borderId="25" xfId="3" applyNumberFormat="1" applyFont="1" applyFill="1" applyBorder="1" applyAlignment="1">
      <alignment horizontal="center" vertical="center"/>
    </xf>
    <xf numFmtId="3" fontId="6" fillId="2" borderId="26" xfId="3" applyNumberFormat="1" applyFont="1" applyFill="1" applyBorder="1" applyAlignment="1">
      <alignment horizontal="center" vertical="center"/>
    </xf>
    <xf numFmtId="3" fontId="2" fillId="2" borderId="83" xfId="3" applyNumberFormat="1" applyFont="1" applyFill="1" applyBorder="1" applyAlignment="1">
      <alignment horizontal="center" vertical="center"/>
    </xf>
    <xf numFmtId="3" fontId="2" fillId="2" borderId="84" xfId="3" applyNumberFormat="1" applyFont="1" applyFill="1" applyBorder="1" applyAlignment="1">
      <alignment horizontal="center" vertical="center"/>
    </xf>
    <xf numFmtId="3" fontId="2" fillId="2" borderId="85"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87" xfId="3" applyNumberFormat="1" applyFont="1" applyFill="1" applyBorder="1" applyAlignment="1">
      <alignment horizontal="center" vertical="center"/>
    </xf>
    <xf numFmtId="165" fontId="7" fillId="0" borderId="0" xfId="3" applyNumberFormat="1" applyFont="1" applyAlignment="1">
      <alignment horizontal="left"/>
    </xf>
    <xf numFmtId="165" fontId="5" fillId="0" borderId="0" xfId="3" applyNumberFormat="1" applyAlignment="1">
      <alignment horizontal="left"/>
    </xf>
    <xf numFmtId="0" fontId="5" fillId="0" borderId="0" xfId="3" applyAlignment="1">
      <alignment horizontal="left"/>
    </xf>
    <xf numFmtId="0" fontId="0" fillId="0" borderId="0" xfId="3" applyFont="1" applyAlignment="1">
      <alignment horizontal="left" vertical="top"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8" fillId="0" borderId="51" xfId="3" applyNumberFormat="1" applyFont="1" applyBorder="1" applyAlignment="1">
      <alignment horizontal="center" vertical="center" wrapText="1"/>
    </xf>
    <xf numFmtId="165" fontId="8" fillId="0" borderId="81" xfId="3" applyNumberFormat="1" applyFont="1" applyBorder="1" applyAlignment="1">
      <alignment horizontal="center" vertical="center" wrapText="1"/>
    </xf>
    <xf numFmtId="165" fontId="8" fillId="0" borderId="80" xfId="3" applyNumberFormat="1" applyFont="1" applyBorder="1" applyAlignment="1">
      <alignment horizontal="center" vertical="center" wrapText="1"/>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165" fontId="8" fillId="0" borderId="49" xfId="3" applyNumberFormat="1" applyFont="1" applyBorder="1" applyAlignment="1">
      <alignment horizontal="center" vertical="center"/>
    </xf>
    <xf numFmtId="165" fontId="8" fillId="0" borderId="58" xfId="3" applyNumberFormat="1" applyFont="1" applyBorder="1" applyAlignment="1">
      <alignment horizontal="center" vertical="center"/>
    </xf>
    <xf numFmtId="165" fontId="8" fillId="0" borderId="62" xfId="3" applyNumberFormat="1" applyFont="1" applyBorder="1" applyAlignment="1">
      <alignment horizontal="center" vertical="center"/>
    </xf>
    <xf numFmtId="165" fontId="8" fillId="0" borderId="63" xfId="3" applyNumberFormat="1" applyFont="1" applyBorder="1" applyAlignment="1">
      <alignment horizontal="center" vertical="center"/>
    </xf>
    <xf numFmtId="165" fontId="8" fillId="0" borderId="26" xfId="3" applyNumberFormat="1" applyFont="1" applyBorder="1" applyAlignment="1">
      <alignment horizontal="center" vertical="center"/>
    </xf>
    <xf numFmtId="165" fontId="8" fillId="0" borderId="64" xfId="3" applyNumberFormat="1" applyFont="1" applyBorder="1" applyAlignment="1">
      <alignment horizontal="center" vertical="center"/>
    </xf>
    <xf numFmtId="0" fontId="2" fillId="0" borderId="23" xfId="3" applyFont="1" applyBorder="1" applyAlignment="1">
      <alignment horizontal="left" wrapText="1"/>
    </xf>
    <xf numFmtId="165" fontId="8" fillId="0" borderId="78" xfId="3" applyNumberFormat="1" applyFont="1" applyBorder="1" applyAlignment="1">
      <alignment horizontal="center" vertical="center" wrapText="1"/>
    </xf>
    <xf numFmtId="165" fontId="8" fillId="0" borderId="79" xfId="3" applyNumberFormat="1" applyFont="1" applyBorder="1" applyAlignment="1">
      <alignment horizontal="center" vertical="center" wrapText="1"/>
    </xf>
    <xf numFmtId="168" fontId="2" fillId="8" borderId="83" xfId="13" applyNumberFormat="1" applyFont="1" applyFill="1" applyBorder="1" applyAlignment="1">
      <alignment horizontal="center" vertical="center" wrapText="1"/>
    </xf>
    <xf numFmtId="168" fontId="2" fillId="8" borderId="84" xfId="13" applyNumberFormat="1" applyFont="1" applyFill="1" applyBorder="1" applyAlignment="1">
      <alignment horizontal="center" vertical="center" wrapText="1"/>
    </xf>
    <xf numFmtId="168" fontId="2" fillId="0" borderId="83" xfId="13" applyNumberFormat="1" applyFont="1" applyBorder="1" applyAlignment="1">
      <alignment horizontal="center" vertical="center"/>
    </xf>
    <xf numFmtId="168" fontId="2" fillId="0" borderId="84" xfId="13" applyNumberFormat="1" applyFont="1" applyBorder="1" applyAlignment="1">
      <alignment horizontal="center" vertical="center"/>
    </xf>
    <xf numFmtId="168" fontId="2" fillId="0" borderId="83" xfId="13" applyNumberFormat="1" applyFont="1" applyBorder="1" applyAlignment="1">
      <alignment horizontal="center"/>
    </xf>
    <xf numFmtId="168" fontId="2" fillId="0" borderId="84" xfId="13" applyNumberFormat="1" applyFont="1" applyBorder="1" applyAlignment="1">
      <alignment horizontal="center"/>
    </xf>
    <xf numFmtId="0" fontId="2" fillId="0" borderId="23" xfId="3" applyFont="1" applyBorder="1" applyAlignment="1">
      <alignment horizontal="center" vertical="center"/>
    </xf>
    <xf numFmtId="0" fontId="2" fillId="0" borderId="19" xfId="3" applyFont="1" applyBorder="1" applyAlignment="1">
      <alignment horizontal="center" vertical="center"/>
    </xf>
    <xf numFmtId="165" fontId="8" fillId="0" borderId="21" xfId="3" applyNumberFormat="1" applyFont="1" applyBorder="1" applyAlignment="1">
      <alignment horizontal="center" vertical="center"/>
    </xf>
    <xf numFmtId="165" fontId="8" fillId="0" borderId="22" xfId="3" applyNumberFormat="1" applyFont="1" applyBorder="1" applyAlignment="1">
      <alignment horizontal="center" vertical="center"/>
    </xf>
    <xf numFmtId="0" fontId="2" fillId="0" borderId="0" xfId="3" applyFont="1" applyAlignment="1">
      <alignment horizontal="left"/>
    </xf>
    <xf numFmtId="168" fontId="2" fillId="8" borderId="83" xfId="13" applyNumberFormat="1" applyFont="1" applyFill="1" applyBorder="1" applyAlignment="1">
      <alignment horizontal="center" vertical="center"/>
    </xf>
    <xf numFmtId="168" fontId="2" fillId="8" borderId="84" xfId="13" applyNumberFormat="1" applyFont="1" applyFill="1" applyBorder="1" applyAlignment="1">
      <alignment horizontal="center" vertical="center"/>
    </xf>
    <xf numFmtId="168" fontId="2" fillId="0" borderId="83" xfId="13" applyNumberFormat="1" applyFont="1" applyFill="1" applyBorder="1" applyAlignment="1">
      <alignment horizontal="center" vertical="center"/>
    </xf>
    <xf numFmtId="168" fontId="2" fillId="0" borderId="84" xfId="13" applyNumberFormat="1" applyFont="1" applyFill="1" applyBorder="1" applyAlignment="1">
      <alignment horizontal="center" vertical="center"/>
    </xf>
    <xf numFmtId="0" fontId="8" fillId="0" borderId="74" xfId="3" quotePrefix="1" applyFont="1" applyBorder="1" applyAlignment="1">
      <alignment horizontal="center" vertical="center"/>
    </xf>
    <xf numFmtId="0" fontId="8" fillId="0" borderId="73" xfId="3" quotePrefix="1" applyFont="1" applyBorder="1" applyAlignment="1">
      <alignment horizontal="center" vertical="center"/>
    </xf>
    <xf numFmtId="0" fontId="6" fillId="0" borderId="53" xfId="3" applyFont="1" applyBorder="1" applyAlignment="1">
      <alignment horizontal="center" vertical="center"/>
    </xf>
    <xf numFmtId="165" fontId="8" fillId="0" borderId="26" xfId="3" applyNumberFormat="1" applyFont="1" applyBorder="1" applyAlignment="1">
      <alignment horizontal="center" vertical="center" wrapText="1"/>
    </xf>
    <xf numFmtId="165" fontId="8" fillId="0" borderId="64" xfId="3" applyNumberFormat="1" applyFont="1" applyBorder="1" applyAlignment="1">
      <alignment horizontal="center" vertical="center" wrapText="1"/>
    </xf>
    <xf numFmtId="165" fontId="8" fillId="0" borderId="59" xfId="3" applyNumberFormat="1" applyFont="1" applyBorder="1" applyAlignment="1">
      <alignment horizontal="center" vertical="center" wrapText="1"/>
    </xf>
    <xf numFmtId="165" fontId="8" fillId="0" borderId="60" xfId="3" applyNumberFormat="1" applyFont="1" applyBorder="1" applyAlignment="1">
      <alignment horizontal="center" vertical="center" wrapText="1"/>
    </xf>
    <xf numFmtId="165" fontId="8" fillId="0" borderId="61" xfId="3" applyNumberFormat="1" applyFont="1" applyBorder="1" applyAlignment="1">
      <alignment horizontal="center" vertical="center" wrapText="1"/>
    </xf>
    <xf numFmtId="168" fontId="2" fillId="5" borderId="83" xfId="13" applyNumberFormat="1" applyFont="1" applyFill="1" applyBorder="1" applyAlignment="1">
      <alignment horizontal="center" vertical="center" wrapText="1"/>
    </xf>
    <xf numFmtId="168" fontId="2" fillId="5" borderId="84" xfId="13" applyNumberFormat="1" applyFont="1" applyFill="1" applyBorder="1" applyAlignment="1">
      <alignment horizontal="center" vertical="center" wrapText="1"/>
    </xf>
    <xf numFmtId="0" fontId="8" fillId="0" borderId="49" xfId="3" quotePrefix="1" applyFont="1" applyBorder="1" applyAlignment="1">
      <alignment horizontal="center" vertical="center"/>
    </xf>
    <xf numFmtId="0" fontId="8" fillId="0" borderId="50" xfId="3" quotePrefix="1" applyFont="1" applyBorder="1" applyAlignment="1">
      <alignment horizontal="center" vertical="center"/>
    </xf>
    <xf numFmtId="3" fontId="2" fillId="9" borderId="11" xfId="3" applyNumberFormat="1" applyFont="1" applyFill="1" applyBorder="1" applyAlignment="1">
      <alignment horizontal="center" vertical="center"/>
    </xf>
    <xf numFmtId="3" fontId="2" fillId="9" borderId="45" xfId="3" applyNumberFormat="1" applyFont="1" applyFill="1" applyBorder="1" applyAlignment="1">
      <alignment horizontal="center" vertical="center"/>
    </xf>
    <xf numFmtId="168" fontId="2" fillId="9" borderId="83" xfId="13" applyNumberFormat="1" applyFont="1" applyFill="1" applyBorder="1" applyAlignment="1">
      <alignment horizontal="center" vertical="center"/>
    </xf>
    <xf numFmtId="168" fontId="2" fillId="9" borderId="84" xfId="13" applyNumberFormat="1" applyFont="1" applyFill="1" applyBorder="1" applyAlignment="1">
      <alignment horizontal="center" vertical="center"/>
    </xf>
    <xf numFmtId="168" fontId="2" fillId="9" borderId="11" xfId="13" applyNumberFormat="1" applyFont="1" applyFill="1" applyBorder="1" applyAlignment="1">
      <alignment horizontal="center" vertical="center"/>
    </xf>
    <xf numFmtId="171" fontId="2" fillId="0" borderId="2" xfId="28" applyNumberFormat="1" applyFont="1" applyBorder="1" applyAlignment="1">
      <alignment horizontal="center" vertical="center"/>
    </xf>
    <xf numFmtId="171" fontId="2" fillId="0" borderId="2" xfId="28" applyNumberFormat="1" applyFont="1" applyFill="1" applyBorder="1" applyAlignment="1">
      <alignment horizontal="right" vertical="center"/>
    </xf>
    <xf numFmtId="171" fontId="2" fillId="0" borderId="6" xfId="28" applyNumberFormat="1" applyFont="1" applyFill="1" applyBorder="1" applyAlignment="1">
      <alignment horizontal="right" vertical="center"/>
    </xf>
    <xf numFmtId="168" fontId="2" fillId="9" borderId="10" xfId="13" applyNumberFormat="1" applyFont="1" applyFill="1" applyBorder="1" applyAlignment="1">
      <alignment horizontal="center" vertical="center"/>
    </xf>
  </cellXfs>
  <cellStyles count="29">
    <cellStyle name="Comma" xfId="28" builtinId="3"/>
    <cellStyle name="Comma [0] 2" xfId="27" xr:uid="{D2BBFD9E-2710-430B-A382-55AF477D008C}"/>
    <cellStyle name="Comma 2" xfId="1" xr:uid="{00000000-0005-0000-0000-000000000000}"/>
    <cellStyle name="Comma 2 2" xfId="13" xr:uid="{00000000-0005-0000-0000-000001000000}"/>
    <cellStyle name="Comma 2 3" xfId="22" xr:uid="{00000000-0005-0000-0000-000002000000}"/>
    <cellStyle name="Comma 3" xfId="2" xr:uid="{00000000-0005-0000-0000-000003000000}"/>
    <cellStyle name="Comma 3 2" xfId="24" xr:uid="{00000000-0005-0000-0000-000004000000}"/>
    <cellStyle name="Comma 4" xfId="10" xr:uid="{00000000-0005-0000-0000-000005000000}"/>
    <cellStyle name="Comma 5" xfId="12" xr:uid="{00000000-0005-0000-0000-000006000000}"/>
    <cellStyle name="Comma 6" xfId="20" xr:uid="{00000000-0005-0000-0000-000007000000}"/>
    <cellStyle name="Comma 7" xfId="23" xr:uid="{00000000-0005-0000-0000-000008000000}"/>
    <cellStyle name="Normal" xfId="0" builtinId="0"/>
    <cellStyle name="Normal 11" xfId="14" xr:uid="{00000000-0005-0000-0000-00000A000000}"/>
    <cellStyle name="Normal 11 3" xfId="26" xr:uid="{B2E6D653-8964-4929-A903-F764252D0812}"/>
    <cellStyle name="Normal 2" xfId="3" xr:uid="{00000000-0005-0000-0000-00000B000000}"/>
    <cellStyle name="Normal 2 2" xfId="6" xr:uid="{00000000-0005-0000-0000-00000C000000}"/>
    <cellStyle name="Normal 2 2 2" xfId="15" xr:uid="{00000000-0005-0000-0000-00000D000000}"/>
    <cellStyle name="Normal 2 3" xfId="8" xr:uid="{00000000-0005-0000-0000-00000E000000}"/>
    <cellStyle name="Normal 2 4" xfId="21" xr:uid="{00000000-0005-0000-0000-00000F000000}"/>
    <cellStyle name="Normal 3" xfId="4" xr:uid="{00000000-0005-0000-0000-000010000000}"/>
    <cellStyle name="Normal 3 2" xfId="18" xr:uid="{00000000-0005-0000-0000-000011000000}"/>
    <cellStyle name="Normal 4" xfId="7" xr:uid="{00000000-0005-0000-0000-000012000000}"/>
    <cellStyle name="Normal 4 2" xfId="17" xr:uid="{00000000-0005-0000-0000-000013000000}"/>
    <cellStyle name="Normal 5" xfId="9" xr:uid="{00000000-0005-0000-0000-000014000000}"/>
    <cellStyle name="Normal 6" xfId="19" xr:uid="{00000000-0005-0000-0000-000015000000}"/>
    <cellStyle name="Normal 7" xfId="25" xr:uid="{C504EC58-1103-419E-882D-DB78BD8CFF7F}"/>
    <cellStyle name="Normal_Book1" xfId="11" xr:uid="{00000000-0005-0000-0000-000016000000}"/>
    <cellStyle name="Percent 2" xfId="5" xr:uid="{00000000-0005-0000-0000-000018000000}"/>
    <cellStyle name="Percent 2 2" xfId="16"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 Id="rId27"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2</xdr:col>
      <xdr:colOff>2678430</xdr:colOff>
      <xdr:row>19</xdr:row>
      <xdr:rowOff>0</xdr:rowOff>
    </xdr:from>
    <xdr:ext cx="202232" cy="266398"/>
    <xdr:sp macro="" textlink="">
      <xdr:nvSpPr>
        <xdr:cNvPr id="2" name="TextBox 1">
          <a:extLst>
            <a:ext uri="{FF2B5EF4-FFF2-40B4-BE49-F238E27FC236}">
              <a16:creationId xmlns:a16="http://schemas.microsoft.com/office/drawing/2014/main" id="{8B8920C6-8746-4A73-A4F8-E7439D3C06EE}"/>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3" name="TextBox 2">
          <a:extLst>
            <a:ext uri="{FF2B5EF4-FFF2-40B4-BE49-F238E27FC236}">
              <a16:creationId xmlns:a16="http://schemas.microsoft.com/office/drawing/2014/main" id="{DD381C98-12DF-4016-B3B6-875EB153734C}"/>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4" name="TextBox 3">
          <a:extLst>
            <a:ext uri="{FF2B5EF4-FFF2-40B4-BE49-F238E27FC236}">
              <a16:creationId xmlns:a16="http://schemas.microsoft.com/office/drawing/2014/main" id="{9F377007-F522-4E16-8045-BCDCAF5BE6F5}"/>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32</xdr:row>
      <xdr:rowOff>0</xdr:rowOff>
    </xdr:from>
    <xdr:ext cx="194454" cy="266398"/>
    <xdr:sp macro="" textlink="">
      <xdr:nvSpPr>
        <xdr:cNvPr id="2" name="TextBox 1">
          <a:extLst>
            <a:ext uri="{FF2B5EF4-FFF2-40B4-BE49-F238E27FC236}">
              <a16:creationId xmlns:a16="http://schemas.microsoft.com/office/drawing/2014/main" id="{BC607C68-8972-4006-BCF0-7D1662EF10E2}"/>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3" name="TextBox 2">
          <a:extLst>
            <a:ext uri="{FF2B5EF4-FFF2-40B4-BE49-F238E27FC236}">
              <a16:creationId xmlns:a16="http://schemas.microsoft.com/office/drawing/2014/main" id="{FD8E44D5-751D-4B1A-815E-A78E7DCABDF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4" name="TextBox 3">
          <a:extLst>
            <a:ext uri="{FF2B5EF4-FFF2-40B4-BE49-F238E27FC236}">
              <a16:creationId xmlns:a16="http://schemas.microsoft.com/office/drawing/2014/main" id="{5AA72B5D-F23B-4B2C-BBF8-C48268235EB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5" name="TextBox 4">
          <a:extLst>
            <a:ext uri="{FF2B5EF4-FFF2-40B4-BE49-F238E27FC236}">
              <a16:creationId xmlns:a16="http://schemas.microsoft.com/office/drawing/2014/main" id="{008C7BF0-3D6A-4976-B7E3-A6F7C11241AD}"/>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6" name="TextBox 5">
          <a:extLst>
            <a:ext uri="{FF2B5EF4-FFF2-40B4-BE49-F238E27FC236}">
              <a16:creationId xmlns:a16="http://schemas.microsoft.com/office/drawing/2014/main" id="{1F62D24F-96E0-4CA9-80CD-62DE1FCE73F2}"/>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7" name="TextBox 6">
          <a:extLst>
            <a:ext uri="{FF2B5EF4-FFF2-40B4-BE49-F238E27FC236}">
              <a16:creationId xmlns:a16="http://schemas.microsoft.com/office/drawing/2014/main" id="{FB90A8C2-D237-4898-98C1-326FBF20E46B}"/>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2678430</xdr:colOff>
      <xdr:row>37</xdr:row>
      <xdr:rowOff>0</xdr:rowOff>
    </xdr:from>
    <xdr:ext cx="194454" cy="274009"/>
    <xdr:sp macro="" textlink="">
      <xdr:nvSpPr>
        <xdr:cNvPr id="2" name="TextBox 1">
          <a:extLst>
            <a:ext uri="{FF2B5EF4-FFF2-40B4-BE49-F238E27FC236}">
              <a16:creationId xmlns:a16="http://schemas.microsoft.com/office/drawing/2014/main" id="{625822B1-C34F-4D8E-86CE-576F1C7A2896}"/>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3" name="TextBox 2">
          <a:extLst>
            <a:ext uri="{FF2B5EF4-FFF2-40B4-BE49-F238E27FC236}">
              <a16:creationId xmlns:a16="http://schemas.microsoft.com/office/drawing/2014/main" id="{1A1650B1-8CD4-45B8-B6F6-4D6909C38A25}"/>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4" name="TextBox 3">
          <a:extLst>
            <a:ext uri="{FF2B5EF4-FFF2-40B4-BE49-F238E27FC236}">
              <a16:creationId xmlns:a16="http://schemas.microsoft.com/office/drawing/2014/main" id="{8D8B7F0F-F164-469A-9B2C-AF1C61214237}"/>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d.docs.live.n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d.docs.live.n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Testing"/>
      <sheetName val="estimate"/>
      <sheetName val="cover page"/>
      <sheetName val="Rate_List"/>
      <sheetName val="Ext_Boq"/>
      <sheetName val="OB"/>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itOutConfCentre"/>
      <sheetName val="Flat_VI_-_C-TYPE"/>
      <sheetName val="Flat-8__B-1__Type"/>
      <sheetName val="Flat-8__B-2__Type_"/>
      <sheetName val="New_Baqir_Town"/>
      <sheetName val="Drop-Down Lis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efreshError="1"/>
      <sheetData sheetId="22">
        <row r="9">
          <cell r="C9">
            <v>0</v>
          </cell>
        </row>
      </sheetData>
      <sheetData sheetId="23"/>
      <sheetData sheetId="24">
        <row r="9">
          <cell r="C9">
            <v>0</v>
          </cell>
        </row>
      </sheetData>
      <sheetData sheetId="25"/>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갑지"/>
      <sheetName val="FitOutConfCentre"/>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Bill - 1"/>
      <sheetName val="Bw"/>
      <sheetName val="Backup (Dist. Net work)"/>
      <sheetName val="CostDB"/>
      <sheetName val="LIST"/>
      <sheetName val="Sheet1 (2)"/>
      <sheetName val="Sheet3"/>
      <sheetName val="measurment"/>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MES Rates"/>
      <sheetName val="MAT"/>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boq-civil"/>
      <sheetName val="BOQ List"/>
      <sheetName val="Design Data"/>
      <sheetName val="elec.rate analysis"/>
      <sheetName val="Item 206b"/>
      <sheetName val="Item 201"/>
      <sheetName val="201"/>
      <sheetName val="Sheet5"/>
      <sheetName val="201 (2)"/>
      <sheetName val="BACKFILL"/>
      <sheetName val="CONCRETE C20 "/>
      <sheetName val="LEGEND"/>
      <sheetName val="Data Valid"/>
      <sheetName val="Criteria"/>
      <sheetName val="sec30"/>
      <sheetName val="sec14"/>
      <sheetName val="sec5"/>
      <sheetName val="sec16"/>
      <sheetName val="sec23"/>
      <sheetName val="sec25"/>
      <sheetName val="sec27"/>
      <sheetName val="sec28"/>
      <sheetName val="sec31"/>
      <sheetName val="sec13"/>
      <sheetName val="Normal Basis"/>
      <sheetName val="COAT&amp;WRAP-QIOT-#3"/>
      <sheetName val="PNT-QUOT-#3"/>
      <sheetName val="合成単価作成表-bldg"/>
      <sheetName val="Constants"/>
      <sheetName val="Backup data"/>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4"/>
  <sheetViews>
    <sheetView showGridLines="0" view="pageBreakPreview" topLeftCell="A47" zoomScale="130" zoomScaleNormal="100" zoomScaleSheetLayoutView="130" workbookViewId="0">
      <selection activeCell="F19" sqref="F19"/>
    </sheetView>
  </sheetViews>
  <sheetFormatPr defaultColWidth="7.875" defaultRowHeight="15.75" x14ac:dyDescent="0.2"/>
  <cols>
    <col min="1" max="1" width="2.875" style="361" customWidth="1"/>
    <col min="2" max="2" width="12.375" style="361" customWidth="1"/>
    <col min="3" max="3" width="42.375" style="361" customWidth="1"/>
    <col min="4" max="4" width="16.625" style="361" customWidth="1"/>
    <col min="5" max="7" width="12.625" style="361" customWidth="1"/>
    <col min="8" max="8" width="9.375" style="361" bestFit="1" customWidth="1"/>
    <col min="9" max="9" width="7.875" style="361"/>
    <col min="10" max="10" width="11.125" style="361" bestFit="1" customWidth="1"/>
    <col min="11" max="11" width="11.875" style="361" bestFit="1" customWidth="1"/>
    <col min="12" max="12" width="11.5" style="361" bestFit="1" customWidth="1"/>
    <col min="13" max="13" width="55.875" style="361" customWidth="1"/>
    <col min="14" max="16384" width="7.875" style="361"/>
  </cols>
  <sheetData>
    <row r="1" spans="1:11" ht="9.6" customHeight="1" x14ac:dyDescent="0.2"/>
    <row r="3" spans="1:11" ht="20.25" customHeight="1" x14ac:dyDescent="0.2">
      <c r="A3" s="636" t="s">
        <v>0</v>
      </c>
      <c r="B3" s="636"/>
      <c r="C3" s="636"/>
      <c r="D3" s="636"/>
    </row>
    <row r="4" spans="1:11" x14ac:dyDescent="0.2">
      <c r="A4" s="637" t="s">
        <v>1</v>
      </c>
      <c r="B4" s="637"/>
      <c r="C4" s="637"/>
      <c r="D4" s="637"/>
      <c r="E4" s="362"/>
      <c r="F4" s="362"/>
      <c r="G4" s="362"/>
    </row>
    <row r="5" spans="1:11" x14ac:dyDescent="0.2">
      <c r="A5" s="362"/>
      <c r="B5" s="362"/>
      <c r="C5" s="362" t="s">
        <v>2</v>
      </c>
      <c r="D5" s="362"/>
      <c r="E5" s="362"/>
      <c r="F5" s="362"/>
      <c r="G5" s="362"/>
    </row>
    <row r="6" spans="1:11" ht="15.75" customHeight="1" x14ac:dyDescent="0.2">
      <c r="A6" s="638" t="s">
        <v>3</v>
      </c>
      <c r="B6" s="638"/>
      <c r="C6" s="638"/>
      <c r="D6" s="638"/>
      <c r="E6" s="363"/>
      <c r="F6" s="363"/>
      <c r="G6" s="363"/>
    </row>
    <row r="7" spans="1:11" x14ac:dyDescent="0.2">
      <c r="B7" s="364"/>
      <c r="C7" s="364"/>
      <c r="D7" s="364"/>
      <c r="E7" s="364"/>
      <c r="F7" s="364"/>
      <c r="G7" s="364"/>
    </row>
    <row r="8" spans="1:11" x14ac:dyDescent="0.2">
      <c r="A8" s="637" t="s">
        <v>4</v>
      </c>
      <c r="B8" s="637"/>
      <c r="C8" s="637"/>
      <c r="D8" s="637"/>
      <c r="E8" s="362"/>
      <c r="F8" s="362"/>
      <c r="G8" s="362"/>
    </row>
    <row r="9" spans="1:11" x14ac:dyDescent="0.2">
      <c r="B9" s="362"/>
      <c r="C9" s="362"/>
      <c r="D9" s="362"/>
      <c r="E9" s="362"/>
      <c r="F9" s="362"/>
      <c r="G9" s="362"/>
    </row>
    <row r="10" spans="1:11" x14ac:dyDescent="0.2">
      <c r="A10" s="365"/>
      <c r="B10" s="366" t="s">
        <v>5</v>
      </c>
      <c r="C10" s="366" t="s">
        <v>6</v>
      </c>
      <c r="D10" s="366" t="s">
        <v>7</v>
      </c>
      <c r="E10" s="367"/>
      <c r="F10" s="367"/>
      <c r="G10" s="367"/>
    </row>
    <row r="11" spans="1:11" x14ac:dyDescent="0.2">
      <c r="A11" s="365"/>
      <c r="B11" s="368"/>
      <c r="C11" s="369"/>
      <c r="D11" s="370"/>
      <c r="E11" s="371"/>
      <c r="F11" s="371"/>
      <c r="G11" s="371"/>
    </row>
    <row r="12" spans="1:11" x14ac:dyDescent="0.2">
      <c r="A12" s="365"/>
      <c r="B12" s="372">
        <v>1</v>
      </c>
      <c r="C12" s="369" t="s">
        <v>8</v>
      </c>
      <c r="D12" s="370">
        <f>'ACMV BOQ'!K119</f>
        <v>36593389.5</v>
      </c>
      <c r="E12" s="371"/>
      <c r="F12" s="371"/>
      <c r="G12" s="371"/>
      <c r="H12" s="373"/>
      <c r="J12" s="374"/>
    </row>
    <row r="13" spans="1:11" x14ac:dyDescent="0.2">
      <c r="A13" s="365"/>
      <c r="B13" s="372">
        <v>2</v>
      </c>
      <c r="C13" s="369" t="s">
        <v>9</v>
      </c>
      <c r="D13" s="370">
        <f>'Plumbing BOQ'!K85</f>
        <v>5569660</v>
      </c>
      <c r="E13" s="371"/>
      <c r="F13" s="371"/>
      <c r="G13" s="371"/>
      <c r="H13" s="373"/>
      <c r="J13" s="374"/>
    </row>
    <row r="14" spans="1:11" x14ac:dyDescent="0.2">
      <c r="A14" s="365"/>
      <c r="B14" s="372">
        <v>3</v>
      </c>
      <c r="C14" s="375" t="s">
        <v>10</v>
      </c>
      <c r="D14" s="370">
        <f>'Fire BOQ'!K32</f>
        <v>5313366</v>
      </c>
      <c r="E14" s="371"/>
      <c r="F14" s="371"/>
      <c r="G14" s="371"/>
      <c r="J14" s="374"/>
      <c r="K14" s="374"/>
    </row>
    <row r="15" spans="1:11" x14ac:dyDescent="0.2">
      <c r="A15" s="365"/>
      <c r="B15" s="372">
        <v>4</v>
      </c>
      <c r="C15" s="375" t="s">
        <v>11</v>
      </c>
      <c r="D15" s="370">
        <f>'Clean Agent FSS (Comms Room)'!J42</f>
        <v>4234900</v>
      </c>
      <c r="E15" s="371"/>
      <c r="F15" s="371"/>
      <c r="G15" s="371"/>
      <c r="J15" s="374"/>
      <c r="K15" s="374"/>
    </row>
    <row r="16" spans="1:11" x14ac:dyDescent="0.2">
      <c r="A16" s="365"/>
      <c r="B16" s="372"/>
      <c r="C16" s="376"/>
      <c r="D16" s="370"/>
      <c r="E16" s="371"/>
      <c r="F16" s="371"/>
      <c r="G16" s="371"/>
      <c r="H16" s="373"/>
      <c r="J16" s="374"/>
    </row>
    <row r="17" spans="1:7" x14ac:dyDescent="0.2">
      <c r="A17" s="365"/>
      <c r="B17" s="368"/>
      <c r="C17" s="377" t="s">
        <v>12</v>
      </c>
      <c r="D17" s="378">
        <f>SUM(D12:D15)</f>
        <v>51711315.5</v>
      </c>
      <c r="E17" s="379"/>
      <c r="F17" s="379"/>
      <c r="G17" s="379"/>
    </row>
    <row r="18" spans="1:7" x14ac:dyDescent="0.2">
      <c r="B18" s="380"/>
      <c r="C18" s="381"/>
      <c r="D18" s="382"/>
      <c r="E18" s="382"/>
      <c r="F18" s="383"/>
      <c r="G18" s="383"/>
    </row>
    <row r="19" spans="1:7" x14ac:dyDescent="0.2">
      <c r="A19" s="384" t="s">
        <v>13</v>
      </c>
      <c r="E19" s="383"/>
      <c r="F19" s="383"/>
      <c r="G19" s="383"/>
    </row>
    <row r="20" spans="1:7" ht="33" customHeight="1" x14ac:dyDescent="0.2">
      <c r="A20" s="380" t="s">
        <v>14</v>
      </c>
      <c r="B20" s="639" t="s">
        <v>15</v>
      </c>
      <c r="C20" s="639"/>
      <c r="D20" s="639"/>
      <c r="E20" s="383"/>
      <c r="F20" s="383"/>
      <c r="G20" s="383"/>
    </row>
    <row r="21" spans="1:7" ht="34.15" customHeight="1" x14ac:dyDescent="0.2">
      <c r="A21" s="380" t="s">
        <v>16</v>
      </c>
      <c r="B21" s="639" t="s">
        <v>17</v>
      </c>
      <c r="C21" s="639"/>
      <c r="D21" s="639"/>
      <c r="E21" s="386"/>
      <c r="F21" s="385"/>
      <c r="G21" s="385"/>
    </row>
    <row r="22" spans="1:7" ht="35.1" customHeight="1" x14ac:dyDescent="0.2">
      <c r="A22" s="380" t="s">
        <v>18</v>
      </c>
      <c r="B22" s="635" t="s">
        <v>19</v>
      </c>
      <c r="C22" s="635"/>
      <c r="D22" s="635"/>
      <c r="E22" s="386"/>
      <c r="F22" s="385"/>
      <c r="G22" s="385"/>
    </row>
    <row r="23" spans="1:7" x14ac:dyDescent="0.2">
      <c r="A23" s="361" t="s">
        <v>20</v>
      </c>
      <c r="B23" s="634" t="s">
        <v>21</v>
      </c>
      <c r="C23" s="634"/>
      <c r="D23" s="634"/>
    </row>
    <row r="24" spans="1:7" ht="33" customHeight="1" x14ac:dyDescent="0.2">
      <c r="A24" s="361" t="s">
        <v>22</v>
      </c>
      <c r="B24" s="633" t="s">
        <v>23</v>
      </c>
      <c r="C24" s="633"/>
      <c r="D24" s="633"/>
    </row>
  </sheetData>
  <sheetProtection selectLockedCells="1" selectUnlockedCells="1"/>
  <mergeCells count="9">
    <mergeCell ref="B24:D24"/>
    <mergeCell ref="B23:D23"/>
    <mergeCell ref="B22:D22"/>
    <mergeCell ref="A3:D3"/>
    <mergeCell ref="A4:D4"/>
    <mergeCell ref="A6:D6"/>
    <mergeCell ref="A8:D8"/>
    <mergeCell ref="B20:D20"/>
    <mergeCell ref="B21:D21"/>
  </mergeCells>
  <printOptions horizontalCentered="1"/>
  <pageMargins left="0.28000000000000003" right="0.25" top="0.34" bottom="0.52" header="0.3" footer="0.3"/>
  <pageSetup paperSize="9" firstPageNumber="0" orientation="portrait" r:id="rId1"/>
  <headerFooter alignWithMargins="0">
    <oddFooter>&amp;LStudio Subtractive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5A5C-EAD8-41CE-90F4-822423D4163F}">
  <sheetPr>
    <tabColor rgb="FFFF0000"/>
  </sheetPr>
  <dimension ref="A1:U195"/>
  <sheetViews>
    <sheetView showGridLines="0" tabSelected="1" zoomScaleNormal="100" zoomScaleSheetLayoutView="70" workbookViewId="0">
      <pane ySplit="8" topLeftCell="A114" activePane="bottomLeft" state="frozen"/>
      <selection activeCell="F21" sqref="F21"/>
      <selection pane="bottomLeft" activeCell="A122" sqref="A122:K122"/>
    </sheetView>
  </sheetViews>
  <sheetFormatPr defaultColWidth="9" defaultRowHeight="14.25" x14ac:dyDescent="0.2"/>
  <cols>
    <col min="1" max="1" width="4.375" style="3" customWidth="1"/>
    <col min="2" max="2" width="5.875" style="49" customWidth="1"/>
    <col min="3" max="3" width="58" style="2" customWidth="1"/>
    <col min="4" max="4" width="6.625" style="3" customWidth="1"/>
    <col min="5" max="5" width="11.5" style="78" customWidth="1"/>
    <col min="6" max="6" width="13" style="78" customWidth="1"/>
    <col min="7" max="7" width="11.125" style="35" customWidth="1"/>
    <col min="8" max="8" width="15.125" style="35" customWidth="1"/>
    <col min="9" max="9" width="11.25" style="35" customWidth="1"/>
    <col min="10" max="10" width="14.625" style="35" customWidth="1"/>
    <col min="11" max="11" width="20" style="35" customWidth="1"/>
    <col min="12" max="12" width="20" style="586" customWidth="1"/>
    <col min="13" max="13" width="20" style="37" customWidth="1"/>
    <col min="14" max="14" width="10.625" style="2" bestFit="1" customWidth="1"/>
    <col min="15" max="15" width="10.25" style="2" customWidth="1"/>
    <col min="16" max="16384" width="9" style="2"/>
  </cols>
  <sheetData>
    <row r="1" spans="1:16" s="7" customFormat="1" ht="18" customHeight="1" x14ac:dyDescent="0.2">
      <c r="A1" s="21" t="s">
        <v>24</v>
      </c>
      <c r="B1" s="50"/>
      <c r="C1" s="79"/>
      <c r="D1" s="9"/>
      <c r="E1" s="36"/>
      <c r="F1" s="36"/>
      <c r="G1" s="115"/>
      <c r="H1" s="115"/>
      <c r="I1" s="24"/>
      <c r="J1" s="24"/>
      <c r="K1" s="25"/>
      <c r="L1" s="585"/>
      <c r="M1" s="585"/>
    </row>
    <row r="2" spans="1:16" s="7" customFormat="1" ht="18" customHeight="1" x14ac:dyDescent="0.2">
      <c r="A2" s="73" t="s">
        <v>25</v>
      </c>
      <c r="B2" s="50"/>
      <c r="C2" s="79"/>
      <c r="D2" s="9"/>
      <c r="E2" s="36"/>
      <c r="F2" s="36"/>
      <c r="H2" s="24"/>
      <c r="I2" s="24"/>
      <c r="J2" s="24"/>
      <c r="K2" s="26"/>
      <c r="L2" s="585"/>
      <c r="M2" s="585"/>
    </row>
    <row r="3" spans="1:16" s="1" customFormat="1" ht="8.25" customHeight="1" x14ac:dyDescent="0.2">
      <c r="A3" s="21"/>
      <c r="B3" s="50"/>
      <c r="C3" s="79"/>
      <c r="D3" s="9"/>
      <c r="E3" s="36"/>
      <c r="F3" s="36"/>
      <c r="G3" s="24"/>
      <c r="H3" s="24"/>
      <c r="I3" s="24"/>
      <c r="J3" s="24"/>
      <c r="K3" s="24"/>
      <c r="L3" s="586"/>
      <c r="M3" s="586"/>
    </row>
    <row r="4" spans="1:16" s="1" customFormat="1" ht="18" customHeight="1" x14ac:dyDescent="0.2">
      <c r="A4" s="21" t="s">
        <v>26</v>
      </c>
      <c r="B4" s="50"/>
      <c r="D4" s="9"/>
      <c r="E4" s="36"/>
      <c r="F4" s="36"/>
      <c r="G4" s="24"/>
      <c r="H4" s="24"/>
      <c r="I4" s="24"/>
      <c r="J4" s="24"/>
      <c r="K4" s="72"/>
      <c r="L4" s="586"/>
      <c r="M4" s="586" t="s">
        <v>27</v>
      </c>
    </row>
    <row r="5" spans="1:16" s="1" customFormat="1" ht="18" customHeight="1" x14ac:dyDescent="0.2">
      <c r="A5" s="73" t="s">
        <v>28</v>
      </c>
      <c r="B5" s="50"/>
      <c r="D5" s="9"/>
      <c r="E5" s="36"/>
      <c r="F5" s="36"/>
      <c r="G5" s="24"/>
      <c r="H5" s="24"/>
      <c r="I5" s="24"/>
      <c r="J5" s="24"/>
      <c r="K5" s="72"/>
      <c r="L5" s="586"/>
      <c r="M5" s="586" t="s">
        <v>29</v>
      </c>
    </row>
    <row r="6" spans="1:16" s="1" customFormat="1" ht="5.25" customHeight="1" thickBot="1" x14ac:dyDescent="0.25">
      <c r="A6" s="21"/>
      <c r="B6" s="50"/>
      <c r="D6" s="9"/>
      <c r="E6" s="36"/>
      <c r="F6" s="36"/>
      <c r="G6" s="24"/>
      <c r="H6" s="24"/>
      <c r="I6" s="24"/>
      <c r="J6" s="24"/>
      <c r="K6" s="72"/>
      <c r="L6" s="586"/>
      <c r="M6" s="586"/>
    </row>
    <row r="7" spans="1:16" s="1" customFormat="1" ht="18" customHeight="1" thickBot="1" x14ac:dyDescent="0.25">
      <c r="A7" s="21"/>
      <c r="B7" s="50"/>
      <c r="D7" s="9"/>
      <c r="E7" s="77"/>
      <c r="F7" s="77"/>
      <c r="G7" s="653" t="s">
        <v>30</v>
      </c>
      <c r="H7" s="654"/>
      <c r="I7" s="655" t="s">
        <v>31</v>
      </c>
      <c r="J7" s="655"/>
      <c r="K7" s="53" t="s">
        <v>32</v>
      </c>
      <c r="L7" s="643" t="s">
        <v>33</v>
      </c>
      <c r="M7" s="643" t="s">
        <v>34</v>
      </c>
    </row>
    <row r="8" spans="1:16" s="10" customFormat="1" ht="39.75" customHeight="1" thickBot="1" x14ac:dyDescent="0.25">
      <c r="A8" s="645" t="s">
        <v>35</v>
      </c>
      <c r="B8" s="646"/>
      <c r="C8" s="16" t="s">
        <v>36</v>
      </c>
      <c r="D8" s="15" t="s">
        <v>37</v>
      </c>
      <c r="E8" s="390" t="s">
        <v>38</v>
      </c>
      <c r="F8" s="390" t="s">
        <v>39</v>
      </c>
      <c r="G8" s="52" t="s">
        <v>40</v>
      </c>
      <c r="H8" s="27" t="s">
        <v>41</v>
      </c>
      <c r="I8" s="27" t="s">
        <v>40</v>
      </c>
      <c r="J8" s="27" t="s">
        <v>41</v>
      </c>
      <c r="K8" s="28" t="s">
        <v>42</v>
      </c>
      <c r="L8" s="644"/>
      <c r="M8" s="644"/>
    </row>
    <row r="9" spans="1:16" s="10" customFormat="1" ht="9" customHeight="1" thickTop="1" x14ac:dyDescent="0.2">
      <c r="A9" s="98"/>
      <c r="B9" s="99"/>
      <c r="C9" s="100"/>
      <c r="D9" s="101"/>
      <c r="E9" s="102"/>
      <c r="F9" s="102"/>
      <c r="G9" s="103"/>
      <c r="H9" s="104"/>
      <c r="I9" s="104"/>
      <c r="J9" s="104"/>
      <c r="K9" s="105"/>
      <c r="L9" s="105"/>
      <c r="M9" s="105"/>
    </row>
    <row r="10" spans="1:16" s="4" customFormat="1" ht="29.25" customHeight="1" x14ac:dyDescent="0.2">
      <c r="A10" s="38"/>
      <c r="B10" s="106"/>
      <c r="C10" s="107" t="s">
        <v>43</v>
      </c>
      <c r="D10" s="70"/>
      <c r="E10" s="56"/>
      <c r="F10" s="56"/>
      <c r="G10" s="63"/>
      <c r="H10" s="29"/>
      <c r="I10" s="29"/>
      <c r="J10" s="29"/>
      <c r="K10" s="30"/>
      <c r="L10" s="582"/>
      <c r="M10" s="587"/>
    </row>
    <row r="11" spans="1:16" s="7" customFormat="1" ht="102" x14ac:dyDescent="0.2">
      <c r="A11" s="69">
        <v>1</v>
      </c>
      <c r="B11" s="46"/>
      <c r="C11" s="116" t="s">
        <v>44</v>
      </c>
      <c r="D11" s="5"/>
      <c r="E11" s="58"/>
      <c r="F11" s="58"/>
      <c r="G11" s="65"/>
      <c r="H11" s="31"/>
      <c r="I11" s="81"/>
      <c r="J11" s="29"/>
      <c r="K11" s="32"/>
      <c r="L11" s="582"/>
      <c r="M11" s="582"/>
    </row>
    <row r="12" spans="1:16" s="7" customFormat="1" ht="21.95" customHeight="1" x14ac:dyDescent="0.2">
      <c r="A12" s="39"/>
      <c r="B12" s="45">
        <f>A11+0.1</f>
        <v>1.1000000000000001</v>
      </c>
      <c r="C12" s="17" t="s">
        <v>45</v>
      </c>
      <c r="D12" s="71" t="str">
        <f>IF(C12="","",IF(E12="","",IF(E12&gt;1,"Nos.","No.")))</f>
        <v>Nos.</v>
      </c>
      <c r="E12" s="57">
        <v>2</v>
      </c>
      <c r="F12" s="57"/>
      <c r="G12" s="127">
        <v>390000</v>
      </c>
      <c r="H12" s="262">
        <f>G12*E12</f>
        <v>780000</v>
      </c>
      <c r="I12" s="262">
        <v>30000</v>
      </c>
      <c r="J12" s="262">
        <f>I12*E12</f>
        <v>60000</v>
      </c>
      <c r="K12" s="261">
        <f>J12+H12</f>
        <v>840000</v>
      </c>
      <c r="L12" s="581" t="s">
        <v>46</v>
      </c>
      <c r="M12" s="618" t="s">
        <v>47</v>
      </c>
    </row>
    <row r="13" spans="1:16" s="7" customFormat="1" ht="21.95" customHeight="1" x14ac:dyDescent="0.2">
      <c r="A13" s="39"/>
      <c r="B13" s="45">
        <f>B12+0.1</f>
        <v>1.2000000000000002</v>
      </c>
      <c r="C13" s="17" t="s">
        <v>48</v>
      </c>
      <c r="D13" s="71" t="str">
        <f>IF(C13="","",IF(E13="","",IF(E13&gt;1,"Nos.","No.")))</f>
        <v>No.</v>
      </c>
      <c r="E13" s="57">
        <v>1</v>
      </c>
      <c r="F13" s="57"/>
      <c r="G13" s="127">
        <v>390000</v>
      </c>
      <c r="H13" s="262">
        <f>G13*E13</f>
        <v>390000</v>
      </c>
      <c r="I13" s="262">
        <v>30000</v>
      </c>
      <c r="J13" s="262">
        <f t="shared" ref="J13:J76" si="0">I13*E13</f>
        <v>30000</v>
      </c>
      <c r="K13" s="261">
        <f>J13+H13</f>
        <v>420000</v>
      </c>
      <c r="L13" s="581" t="s">
        <v>46</v>
      </c>
      <c r="M13" s="618" t="s">
        <v>47</v>
      </c>
    </row>
    <row r="14" spans="1:16" s="7" customFormat="1" ht="102" x14ac:dyDescent="0.2">
      <c r="A14" s="69">
        <f>A11+1</f>
        <v>2</v>
      </c>
      <c r="B14" s="46"/>
      <c r="C14" s="116" t="s">
        <v>49</v>
      </c>
      <c r="D14" s="5"/>
      <c r="E14" s="58"/>
      <c r="F14" s="58"/>
      <c r="G14" s="65"/>
      <c r="H14" s="31"/>
      <c r="I14" s="81"/>
      <c r="J14" s="262">
        <f t="shared" si="0"/>
        <v>0</v>
      </c>
      <c r="K14" s="32"/>
      <c r="L14" s="582"/>
      <c r="M14" s="582"/>
      <c r="N14" s="617"/>
      <c r="O14" s="617"/>
      <c r="P14" s="617"/>
    </row>
    <row r="15" spans="1:16" s="7" customFormat="1" ht="21.95" customHeight="1" x14ac:dyDescent="0.2">
      <c r="A15" s="39"/>
      <c r="B15" s="45">
        <f>A14+0.1</f>
        <v>2.1</v>
      </c>
      <c r="C15" s="17" t="s">
        <v>50</v>
      </c>
      <c r="D15" s="71" t="str">
        <f>IF(C15="","",IF(E15="","",IF(E15&gt;1,"Nos.","No.")))</f>
        <v>No.</v>
      </c>
      <c r="E15" s="57">
        <v>1</v>
      </c>
      <c r="F15" s="57"/>
      <c r="G15" s="127">
        <v>965250</v>
      </c>
      <c r="H15" s="262">
        <f>G15*E15</f>
        <v>965250</v>
      </c>
      <c r="I15" s="242">
        <v>15000</v>
      </c>
      <c r="J15" s="262">
        <f t="shared" si="0"/>
        <v>15000</v>
      </c>
      <c r="K15" s="237">
        <f>J15+H15</f>
        <v>980250</v>
      </c>
      <c r="L15" s="581" t="s">
        <v>51</v>
      </c>
      <c r="M15" s="632" t="s">
        <v>52</v>
      </c>
      <c r="N15" s="617" t="s">
        <v>53</v>
      </c>
      <c r="O15" s="617"/>
      <c r="P15" s="617"/>
    </row>
    <row r="16" spans="1:16" s="7" customFormat="1" ht="21.95" customHeight="1" x14ac:dyDescent="0.2">
      <c r="A16" s="39"/>
      <c r="B16" s="45">
        <f>B15+0.1</f>
        <v>2.2000000000000002</v>
      </c>
      <c r="C16" s="17" t="s">
        <v>54</v>
      </c>
      <c r="D16" s="71" t="str">
        <f>IF(C16="","",IF(E16="","",IF(E16&gt;1,"Nos.","No.")))</f>
        <v>Nos.</v>
      </c>
      <c r="E16" s="57">
        <v>2</v>
      </c>
      <c r="F16" s="57"/>
      <c r="G16" s="127">
        <v>1791790</v>
      </c>
      <c r="H16" s="262">
        <f>G16*E16</f>
        <v>3583580</v>
      </c>
      <c r="I16" s="242">
        <v>25000</v>
      </c>
      <c r="J16" s="262">
        <f t="shared" si="0"/>
        <v>50000</v>
      </c>
      <c r="K16" s="237">
        <f>J16+H16</f>
        <v>3633580</v>
      </c>
      <c r="L16" s="581" t="s">
        <v>51</v>
      </c>
      <c r="M16" s="632" t="s">
        <v>52</v>
      </c>
      <c r="N16" s="617" t="s">
        <v>53</v>
      </c>
      <c r="O16" s="617"/>
      <c r="P16" s="617"/>
    </row>
    <row r="17" spans="1:16" s="7" customFormat="1" ht="76.5" x14ac:dyDescent="0.2">
      <c r="A17" s="40">
        <f>A14+1</f>
        <v>3</v>
      </c>
      <c r="B17" s="86"/>
      <c r="C17" s="18" t="s">
        <v>55</v>
      </c>
      <c r="D17" s="70"/>
      <c r="E17" s="56"/>
      <c r="F17" s="56"/>
      <c r="G17" s="63"/>
      <c r="H17" s="262">
        <f t="shared" ref="H17:H80" si="1">G17*E17</f>
        <v>0</v>
      </c>
      <c r="I17" s="29"/>
      <c r="J17" s="262">
        <f t="shared" si="0"/>
        <v>0</v>
      </c>
      <c r="K17" s="32"/>
      <c r="L17" s="582"/>
      <c r="M17" s="582"/>
      <c r="N17" s="617"/>
      <c r="O17" s="617"/>
      <c r="P17" s="617"/>
    </row>
    <row r="18" spans="1:16" s="7" customFormat="1" ht="16.5" customHeight="1" x14ac:dyDescent="0.2">
      <c r="A18" s="40"/>
      <c r="B18" s="91" t="s">
        <v>56</v>
      </c>
      <c r="C18" s="89" t="s">
        <v>57</v>
      </c>
      <c r="D18" s="70"/>
      <c r="E18" s="56"/>
      <c r="F18" s="56"/>
      <c r="G18" s="63"/>
      <c r="H18" s="262">
        <f t="shared" si="1"/>
        <v>0</v>
      </c>
      <c r="I18" s="29"/>
      <c r="J18" s="262">
        <f t="shared" si="0"/>
        <v>0</v>
      </c>
      <c r="K18" s="32"/>
      <c r="L18" s="582"/>
      <c r="M18" s="582"/>
    </row>
    <row r="19" spans="1:16" s="7" customFormat="1" ht="21.95" customHeight="1" x14ac:dyDescent="0.2">
      <c r="A19" s="41"/>
      <c r="B19" s="45" t="s">
        <v>58</v>
      </c>
      <c r="C19" s="17" t="s">
        <v>59</v>
      </c>
      <c r="D19" s="71" t="s">
        <v>60</v>
      </c>
      <c r="E19" s="57">
        <v>2</v>
      </c>
      <c r="F19" s="57"/>
      <c r="G19" s="64">
        <v>238888</v>
      </c>
      <c r="H19" s="262">
        <f t="shared" si="1"/>
        <v>477776</v>
      </c>
      <c r="I19" s="242">
        <v>8000</v>
      </c>
      <c r="J19" s="262">
        <f t="shared" si="0"/>
        <v>16000</v>
      </c>
      <c r="K19" s="237">
        <f>J19+H19</f>
        <v>493776</v>
      </c>
      <c r="L19" s="656" t="s">
        <v>46</v>
      </c>
      <c r="M19" s="648" t="s">
        <v>61</v>
      </c>
      <c r="N19" s="7" t="s">
        <v>62</v>
      </c>
    </row>
    <row r="20" spans="1:16" s="7" customFormat="1" ht="21.95" customHeight="1" x14ac:dyDescent="0.2">
      <c r="A20" s="41"/>
      <c r="B20" s="45" t="s">
        <v>63</v>
      </c>
      <c r="C20" s="17" t="s">
        <v>64</v>
      </c>
      <c r="D20" s="71" t="s">
        <v>65</v>
      </c>
      <c r="E20" s="57">
        <v>10</v>
      </c>
      <c r="F20" s="57"/>
      <c r="G20" s="64">
        <v>238888</v>
      </c>
      <c r="H20" s="262">
        <f t="shared" si="1"/>
        <v>2388880</v>
      </c>
      <c r="I20" s="242">
        <v>8000</v>
      </c>
      <c r="J20" s="262">
        <f t="shared" si="0"/>
        <v>80000</v>
      </c>
      <c r="K20" s="237">
        <f>J20+H20</f>
        <v>2468880</v>
      </c>
      <c r="L20" s="656"/>
      <c r="M20" s="648"/>
    </row>
    <row r="21" spans="1:16" s="7" customFormat="1" ht="21.95" customHeight="1" x14ac:dyDescent="0.2">
      <c r="A21" s="41"/>
      <c r="B21" s="45" t="s">
        <v>66</v>
      </c>
      <c r="C21" s="17" t="s">
        <v>67</v>
      </c>
      <c r="D21" s="71" t="s">
        <v>65</v>
      </c>
      <c r="E21" s="60">
        <v>2</v>
      </c>
      <c r="F21" s="60"/>
      <c r="G21" s="64">
        <v>238888</v>
      </c>
      <c r="H21" s="262">
        <f t="shared" si="1"/>
        <v>477776</v>
      </c>
      <c r="I21" s="242">
        <v>8000</v>
      </c>
      <c r="J21" s="262">
        <f t="shared" si="0"/>
        <v>16000</v>
      </c>
      <c r="K21" s="237">
        <f>J21+H21</f>
        <v>493776</v>
      </c>
      <c r="L21" s="656"/>
      <c r="M21" s="648"/>
    </row>
    <row r="22" spans="1:16" s="7" customFormat="1" ht="21.95" customHeight="1" x14ac:dyDescent="0.2">
      <c r="A22" s="41"/>
      <c r="B22" s="45" t="s">
        <v>68</v>
      </c>
      <c r="C22" s="17" t="s">
        <v>69</v>
      </c>
      <c r="D22" s="71" t="s">
        <v>65</v>
      </c>
      <c r="E22" s="60">
        <v>2</v>
      </c>
      <c r="F22" s="60"/>
      <c r="G22" s="88">
        <v>241755</v>
      </c>
      <c r="H22" s="262">
        <f t="shared" si="1"/>
        <v>483510</v>
      </c>
      <c r="I22" s="242">
        <v>8000</v>
      </c>
      <c r="J22" s="262">
        <f t="shared" si="0"/>
        <v>16000</v>
      </c>
      <c r="K22" s="237">
        <f>J22+H22</f>
        <v>499510</v>
      </c>
      <c r="L22" s="656"/>
      <c r="M22" s="648"/>
    </row>
    <row r="23" spans="1:16" s="7" customFormat="1" ht="21.95" customHeight="1" thickBot="1" x14ac:dyDescent="0.25">
      <c r="A23" s="96"/>
      <c r="B23" s="119" t="s">
        <v>70</v>
      </c>
      <c r="C23" s="120" t="s">
        <v>71</v>
      </c>
      <c r="D23" s="121" t="s">
        <v>65</v>
      </c>
      <c r="E23" s="122">
        <v>2</v>
      </c>
      <c r="F23" s="122"/>
      <c r="G23" s="88">
        <v>241755</v>
      </c>
      <c r="H23" s="262">
        <f t="shared" si="1"/>
        <v>483510</v>
      </c>
      <c r="I23" s="242">
        <v>8000</v>
      </c>
      <c r="J23" s="262">
        <f t="shared" si="0"/>
        <v>16000</v>
      </c>
      <c r="K23" s="491">
        <f>J23+H23</f>
        <v>499510</v>
      </c>
      <c r="L23" s="656"/>
      <c r="M23" s="648"/>
    </row>
    <row r="24" spans="1:16" s="108" customFormat="1" ht="20.100000000000001" customHeight="1" x14ac:dyDescent="0.2">
      <c r="A24" s="128"/>
      <c r="B24" s="129" t="s">
        <v>72</v>
      </c>
      <c r="C24" s="130" t="s">
        <v>73</v>
      </c>
      <c r="D24" s="131"/>
      <c r="E24" s="132"/>
      <c r="F24" s="132"/>
      <c r="G24" s="133"/>
      <c r="H24" s="134"/>
      <c r="I24" s="134"/>
      <c r="J24" s="262">
        <f t="shared" si="0"/>
        <v>0</v>
      </c>
      <c r="K24" s="135"/>
      <c r="L24" s="656"/>
      <c r="M24" s="648"/>
    </row>
    <row r="25" spans="1:16" s="4" customFormat="1" ht="21.95" customHeight="1" x14ac:dyDescent="0.2">
      <c r="A25" s="38"/>
      <c r="B25" s="499" t="s">
        <v>58</v>
      </c>
      <c r="C25" s="500" t="s">
        <v>74</v>
      </c>
      <c r="D25" s="94" t="s">
        <v>60</v>
      </c>
      <c r="E25" s="125">
        <v>1</v>
      </c>
      <c r="F25" s="125"/>
      <c r="G25" s="501">
        <v>165000</v>
      </c>
      <c r="H25" s="242">
        <f t="shared" si="1"/>
        <v>165000</v>
      </c>
      <c r="I25" s="242">
        <v>8000</v>
      </c>
      <c r="J25" s="242">
        <f t="shared" si="0"/>
        <v>8000</v>
      </c>
      <c r="K25" s="237">
        <f>J25+H25</f>
        <v>173000</v>
      </c>
      <c r="L25" s="656"/>
      <c r="M25" s="648"/>
    </row>
    <row r="26" spans="1:16" s="4" customFormat="1" ht="21.95" customHeight="1" x14ac:dyDescent="0.2">
      <c r="A26" s="38"/>
      <c r="B26" s="499" t="s">
        <v>63</v>
      </c>
      <c r="C26" s="500" t="s">
        <v>75</v>
      </c>
      <c r="D26" s="94" t="s">
        <v>60</v>
      </c>
      <c r="E26" s="62">
        <v>6</v>
      </c>
      <c r="F26" s="62"/>
      <c r="G26" s="501">
        <v>165000</v>
      </c>
      <c r="H26" s="242">
        <f t="shared" si="1"/>
        <v>990000</v>
      </c>
      <c r="I26" s="242">
        <v>8000</v>
      </c>
      <c r="J26" s="242">
        <f t="shared" si="0"/>
        <v>48000</v>
      </c>
      <c r="K26" s="237">
        <f>J26+H26</f>
        <v>1038000</v>
      </c>
      <c r="L26" s="656"/>
      <c r="M26" s="648"/>
    </row>
    <row r="27" spans="1:16" s="4" customFormat="1" ht="21.95" customHeight="1" x14ac:dyDescent="0.2">
      <c r="A27" s="38"/>
      <c r="B27" s="499" t="s">
        <v>66</v>
      </c>
      <c r="C27" s="500" t="s">
        <v>76</v>
      </c>
      <c r="D27" s="94" t="s">
        <v>60</v>
      </c>
      <c r="E27" s="125">
        <v>10</v>
      </c>
      <c r="F27" s="125"/>
      <c r="G27" s="501">
        <v>165000</v>
      </c>
      <c r="H27" s="242">
        <f t="shared" si="1"/>
        <v>1650000</v>
      </c>
      <c r="I27" s="242">
        <v>8000</v>
      </c>
      <c r="J27" s="242">
        <f t="shared" si="0"/>
        <v>80000</v>
      </c>
      <c r="K27" s="237">
        <f>J27+H27</f>
        <v>1730000</v>
      </c>
      <c r="L27" s="656"/>
      <c r="M27" s="648"/>
    </row>
    <row r="28" spans="1:16" s="4" customFormat="1" ht="21.95" customHeight="1" x14ac:dyDescent="0.2">
      <c r="A28" s="38"/>
      <c r="B28" s="499" t="s">
        <v>68</v>
      </c>
      <c r="C28" s="500" t="s">
        <v>77</v>
      </c>
      <c r="D28" s="94" t="s">
        <v>60</v>
      </c>
      <c r="E28" s="125">
        <v>7</v>
      </c>
      <c r="F28" s="125"/>
      <c r="G28" s="501">
        <v>165000</v>
      </c>
      <c r="H28" s="242">
        <f t="shared" si="1"/>
        <v>1155000</v>
      </c>
      <c r="I28" s="242">
        <v>8000</v>
      </c>
      <c r="J28" s="242">
        <f t="shared" si="0"/>
        <v>56000</v>
      </c>
      <c r="K28" s="237">
        <f>J28+H28</f>
        <v>1211000</v>
      </c>
      <c r="L28" s="657"/>
      <c r="M28" s="649"/>
    </row>
    <row r="29" spans="1:16" s="4" customFormat="1" ht="38.25" x14ac:dyDescent="0.2">
      <c r="A29" s="300">
        <f>A17+1</f>
        <v>4</v>
      </c>
      <c r="B29" s="499"/>
      <c r="C29" s="573" t="s">
        <v>78</v>
      </c>
      <c r="D29" s="6"/>
      <c r="E29" s="59"/>
      <c r="F29" s="59"/>
      <c r="G29" s="506"/>
      <c r="H29" s="242">
        <f t="shared" si="1"/>
        <v>0</v>
      </c>
      <c r="I29" s="508"/>
      <c r="J29" s="242">
        <f t="shared" si="0"/>
        <v>0</v>
      </c>
      <c r="K29" s="507"/>
      <c r="L29" s="591"/>
      <c r="M29" s="590"/>
    </row>
    <row r="30" spans="1:16" s="4" customFormat="1" ht="24" customHeight="1" x14ac:dyDescent="0.2">
      <c r="A30" s="300"/>
      <c r="B30" s="574" t="s">
        <v>56</v>
      </c>
      <c r="C30" s="575" t="s">
        <v>79</v>
      </c>
      <c r="D30" s="70"/>
      <c r="E30" s="56"/>
      <c r="F30" s="56"/>
      <c r="G30" s="63"/>
      <c r="H30" s="242">
        <f t="shared" si="1"/>
        <v>0</v>
      </c>
      <c r="I30" s="503"/>
      <c r="J30" s="242">
        <f t="shared" si="0"/>
        <v>0</v>
      </c>
      <c r="K30" s="30"/>
      <c r="L30" s="656" t="s">
        <v>80</v>
      </c>
      <c r="M30" s="650" t="s">
        <v>81</v>
      </c>
    </row>
    <row r="31" spans="1:16" s="4" customFormat="1" ht="21.95" customHeight="1" x14ac:dyDescent="0.2">
      <c r="A31" s="38"/>
      <c r="B31" s="499">
        <f>A29+0.1</f>
        <v>4.0999999999999996</v>
      </c>
      <c r="C31" s="576" t="s">
        <v>82</v>
      </c>
      <c r="D31" s="70"/>
      <c r="E31" s="56"/>
      <c r="F31" s="56"/>
      <c r="G31" s="63"/>
      <c r="H31" s="242">
        <f t="shared" si="1"/>
        <v>0</v>
      </c>
      <c r="I31" s="503"/>
      <c r="J31" s="242">
        <f t="shared" si="0"/>
        <v>0</v>
      </c>
      <c r="K31" s="30"/>
      <c r="L31" s="656"/>
      <c r="M31" s="650"/>
    </row>
    <row r="32" spans="1:16" s="4" customFormat="1" ht="21.95" customHeight="1" x14ac:dyDescent="0.2">
      <c r="A32" s="38"/>
      <c r="B32" s="499" t="s">
        <v>14</v>
      </c>
      <c r="C32" s="500" t="s">
        <v>83</v>
      </c>
      <c r="D32" s="94" t="str">
        <f>IF(C32="","",IF(E32="","",IF(E32&gt;1,"Nos.","No.")))</f>
        <v>Nos.</v>
      </c>
      <c r="E32" s="125">
        <f>SUM(E12:E13)*4</f>
        <v>12</v>
      </c>
      <c r="F32" s="125"/>
      <c r="G32" s="501">
        <v>8250</v>
      </c>
      <c r="H32" s="242">
        <f t="shared" si="1"/>
        <v>99000</v>
      </c>
      <c r="I32" s="242">
        <v>1000</v>
      </c>
      <c r="J32" s="242">
        <f t="shared" si="0"/>
        <v>12000</v>
      </c>
      <c r="K32" s="237">
        <f>J32+H32</f>
        <v>111000</v>
      </c>
      <c r="L32" s="656"/>
      <c r="M32" s="650"/>
    </row>
    <row r="33" spans="1:13" s="4" customFormat="1" ht="21.95" customHeight="1" x14ac:dyDescent="0.2">
      <c r="A33" s="38"/>
      <c r="B33" s="499">
        <f>B31+0.1</f>
        <v>4.1999999999999993</v>
      </c>
      <c r="C33" s="576" t="s">
        <v>84</v>
      </c>
      <c r="D33" s="70"/>
      <c r="E33" s="577"/>
      <c r="F33" s="577"/>
      <c r="G33" s="63"/>
      <c r="H33" s="242">
        <f t="shared" si="1"/>
        <v>0</v>
      </c>
      <c r="I33" s="503"/>
      <c r="J33" s="242">
        <f t="shared" si="0"/>
        <v>0</v>
      </c>
      <c r="K33" s="30"/>
      <c r="L33" s="656"/>
      <c r="M33" s="650"/>
    </row>
    <row r="34" spans="1:13" s="4" customFormat="1" ht="21.95" customHeight="1" x14ac:dyDescent="0.2">
      <c r="A34" s="38"/>
      <c r="B34" s="499" t="s">
        <v>14</v>
      </c>
      <c r="C34" s="500" t="str">
        <f>C32</f>
        <v xml:space="preserve">25mm dia </v>
      </c>
      <c r="D34" s="94" t="str">
        <f>IF(C34="","",IF(E34="","",IF(E34&gt;1,"Nos.","No.")))</f>
        <v>Nos.</v>
      </c>
      <c r="E34" s="125">
        <f>E32/4</f>
        <v>3</v>
      </c>
      <c r="F34" s="125"/>
      <c r="G34" s="501">
        <v>8250</v>
      </c>
      <c r="H34" s="242">
        <f t="shared" si="1"/>
        <v>24750</v>
      </c>
      <c r="I34" s="242">
        <v>1000</v>
      </c>
      <c r="J34" s="242">
        <f t="shared" si="0"/>
        <v>3000</v>
      </c>
      <c r="K34" s="237">
        <f>J34+H34</f>
        <v>27750</v>
      </c>
      <c r="L34" s="656"/>
      <c r="M34" s="650"/>
    </row>
    <row r="35" spans="1:13" s="4" customFormat="1" ht="21.95" customHeight="1" x14ac:dyDescent="0.2">
      <c r="A35" s="38"/>
      <c r="B35" s="499">
        <f>B33+0.1</f>
        <v>4.2999999999999989</v>
      </c>
      <c r="C35" s="576" t="s">
        <v>85</v>
      </c>
      <c r="D35" s="70"/>
      <c r="E35" s="56"/>
      <c r="F35" s="56"/>
      <c r="G35" s="63"/>
      <c r="H35" s="242">
        <f t="shared" si="1"/>
        <v>0</v>
      </c>
      <c r="I35" s="503"/>
      <c r="J35" s="242">
        <f t="shared" si="0"/>
        <v>0</v>
      </c>
      <c r="K35" s="30"/>
      <c r="L35" s="656"/>
      <c r="M35" s="650"/>
    </row>
    <row r="36" spans="1:13" s="4" customFormat="1" ht="21.95" customHeight="1" x14ac:dyDescent="0.2">
      <c r="A36" s="38"/>
      <c r="B36" s="499" t="s">
        <v>14</v>
      </c>
      <c r="C36" s="500" t="str">
        <f>C34</f>
        <v xml:space="preserve">25mm dia </v>
      </c>
      <c r="D36" s="94" t="str">
        <f>IF(C36="","",IF(E36="","",IF(E36&gt;1,"Nos.","No.")))</f>
        <v>Nos.</v>
      </c>
      <c r="E36" s="125">
        <f>E34</f>
        <v>3</v>
      </c>
      <c r="F36" s="125"/>
      <c r="G36" s="501">
        <v>19500</v>
      </c>
      <c r="H36" s="242">
        <f t="shared" si="1"/>
        <v>58500</v>
      </c>
      <c r="I36" s="242">
        <v>1000</v>
      </c>
      <c r="J36" s="242">
        <f t="shared" si="0"/>
        <v>3000</v>
      </c>
      <c r="K36" s="237">
        <f>J36+H36</f>
        <v>61500</v>
      </c>
      <c r="L36" s="657"/>
      <c r="M36" s="651"/>
    </row>
    <row r="37" spans="1:13" s="4" customFormat="1" ht="21.95" customHeight="1" x14ac:dyDescent="0.2">
      <c r="A37" s="504"/>
      <c r="B37" s="499">
        <f>B35+0.1</f>
        <v>4.3999999999999986</v>
      </c>
      <c r="C37" s="578" t="s">
        <v>86</v>
      </c>
      <c r="D37" s="94" t="str">
        <f>IF(C37="","",IF(E37="","",IF(E37&gt;1,"Nos.","No.")))</f>
        <v>Nos.</v>
      </c>
      <c r="E37" s="125">
        <f>SUM(E36:E36)*2</f>
        <v>6</v>
      </c>
      <c r="F37" s="125"/>
      <c r="G37" s="579">
        <v>12000</v>
      </c>
      <c r="H37" s="242">
        <f t="shared" si="1"/>
        <v>72000</v>
      </c>
      <c r="I37" s="242">
        <v>1000</v>
      </c>
      <c r="J37" s="242">
        <f t="shared" si="0"/>
        <v>6000</v>
      </c>
      <c r="K37" s="237">
        <f>J37+H37</f>
        <v>78000</v>
      </c>
      <c r="L37" s="581" t="s">
        <v>80</v>
      </c>
      <c r="M37" s="619" t="s">
        <v>87</v>
      </c>
    </row>
    <row r="38" spans="1:13" s="4" customFormat="1" ht="25.5" x14ac:dyDescent="0.2">
      <c r="A38" s="504"/>
      <c r="B38" s="499">
        <f>B37+0.1</f>
        <v>4.4999999999999982</v>
      </c>
      <c r="C38" s="502" t="s">
        <v>88</v>
      </c>
      <c r="D38" s="75" t="str">
        <f>IF(C38="","",IF(E38="","",IF(E38&gt;1,"Nos.","No.")))</f>
        <v>Nos.</v>
      </c>
      <c r="E38" s="62">
        <f>E37</f>
        <v>6</v>
      </c>
      <c r="F38" s="62"/>
      <c r="G38" s="505">
        <v>11500</v>
      </c>
      <c r="H38" s="242">
        <f t="shared" si="1"/>
        <v>69000</v>
      </c>
      <c r="I38" s="242">
        <v>1000</v>
      </c>
      <c r="J38" s="242">
        <f t="shared" si="0"/>
        <v>6000</v>
      </c>
      <c r="K38" s="237">
        <f>J38+H38</f>
        <v>75000</v>
      </c>
      <c r="L38" s="581" t="s">
        <v>80</v>
      </c>
      <c r="M38" s="619" t="s">
        <v>87</v>
      </c>
    </row>
    <row r="39" spans="1:13" s="7" customFormat="1" ht="21.95" customHeight="1" x14ac:dyDescent="0.2">
      <c r="A39" s="51"/>
      <c r="B39" s="45">
        <f>B38+0.1</f>
        <v>4.5999999999999979</v>
      </c>
      <c r="C39" s="19" t="s">
        <v>89</v>
      </c>
      <c r="D39" s="109"/>
      <c r="E39" s="58"/>
      <c r="F39" s="58"/>
      <c r="G39" s="65"/>
      <c r="H39" s="262">
        <f t="shared" si="1"/>
        <v>0</v>
      </c>
      <c r="I39" s="81"/>
      <c r="J39" s="262">
        <f t="shared" si="0"/>
        <v>0</v>
      </c>
      <c r="K39" s="32"/>
      <c r="L39" s="582"/>
      <c r="M39" s="582"/>
    </row>
    <row r="40" spans="1:13" s="7" customFormat="1" ht="21.95" customHeight="1" x14ac:dyDescent="0.2">
      <c r="A40" s="41"/>
      <c r="B40" s="45" t="s">
        <v>14</v>
      </c>
      <c r="C40" s="17" t="s">
        <v>83</v>
      </c>
      <c r="D40" s="71" t="str">
        <f>IF(C40="","",IF(E40="","",IF(E40&gt;1,"Nos.","No.")))</f>
        <v>Nos.</v>
      </c>
      <c r="E40" s="57">
        <f>SUM(E36:E36)</f>
        <v>3</v>
      </c>
      <c r="F40" s="57"/>
      <c r="G40" s="64">
        <v>65000</v>
      </c>
      <c r="H40" s="262">
        <f t="shared" si="1"/>
        <v>195000</v>
      </c>
      <c r="I40" s="242">
        <v>3000</v>
      </c>
      <c r="J40" s="262">
        <f t="shared" si="0"/>
        <v>9000</v>
      </c>
      <c r="K40" s="237">
        <f>J40+H40</f>
        <v>204000</v>
      </c>
      <c r="L40" s="581"/>
      <c r="M40" s="618" t="s">
        <v>90</v>
      </c>
    </row>
    <row r="41" spans="1:13" s="7" customFormat="1" ht="21.95" customHeight="1" x14ac:dyDescent="0.2">
      <c r="A41" s="51"/>
      <c r="B41" s="45">
        <f>B39+0.1</f>
        <v>4.6999999999999975</v>
      </c>
      <c r="C41" s="19" t="s">
        <v>91</v>
      </c>
      <c r="D41" s="109"/>
      <c r="E41" s="58"/>
      <c r="F41" s="58"/>
      <c r="G41" s="65"/>
      <c r="H41" s="262">
        <f t="shared" si="1"/>
        <v>0</v>
      </c>
      <c r="I41" s="81"/>
      <c r="J41" s="262">
        <f t="shared" si="0"/>
        <v>0</v>
      </c>
      <c r="K41" s="32"/>
      <c r="L41" s="582"/>
      <c r="M41" s="582"/>
    </row>
    <row r="42" spans="1:13" s="7" customFormat="1" ht="21.95" customHeight="1" x14ac:dyDescent="0.2">
      <c r="A42" s="41"/>
      <c r="B42" s="45" t="s">
        <v>14</v>
      </c>
      <c r="C42" s="17" t="s">
        <v>83</v>
      </c>
      <c r="D42" s="71" t="str">
        <f>IF(C42="","",IF(E42="","",IF(E42&gt;1,"Nos.","No.")))</f>
        <v>Nos.</v>
      </c>
      <c r="E42" s="57">
        <v>3</v>
      </c>
      <c r="F42" s="57"/>
      <c r="G42" s="64">
        <v>9000</v>
      </c>
      <c r="H42" s="262">
        <f t="shared" si="1"/>
        <v>27000</v>
      </c>
      <c r="I42" s="242">
        <v>1000</v>
      </c>
      <c r="J42" s="262">
        <f t="shared" si="0"/>
        <v>3000</v>
      </c>
      <c r="K42" s="237">
        <f>J42+H42</f>
        <v>30000</v>
      </c>
      <c r="L42" s="581"/>
      <c r="M42" s="581"/>
    </row>
    <row r="43" spans="1:13" s="7" customFormat="1" ht="25.5" x14ac:dyDescent="0.2">
      <c r="A43" s="51"/>
      <c r="B43" s="45">
        <f>B41+0.1</f>
        <v>4.7999999999999972</v>
      </c>
      <c r="C43" s="11" t="s">
        <v>92</v>
      </c>
      <c r="D43" s="74" t="str">
        <f>IF(C43="","",IF(E43="","",IF(E43&gt;1,"Nos.","No.")))</f>
        <v>Nos.</v>
      </c>
      <c r="E43" s="60">
        <f>E40</f>
        <v>3</v>
      </c>
      <c r="F43" s="60"/>
      <c r="G43" s="85">
        <v>65000</v>
      </c>
      <c r="H43" s="262">
        <f t="shared" si="1"/>
        <v>195000</v>
      </c>
      <c r="I43" s="242">
        <v>3000</v>
      </c>
      <c r="J43" s="262">
        <f t="shared" si="0"/>
        <v>9000</v>
      </c>
      <c r="K43" s="237">
        <f>J43+H43</f>
        <v>204000</v>
      </c>
      <c r="L43" s="588"/>
      <c r="M43" s="588"/>
    </row>
    <row r="44" spans="1:13" s="7" customFormat="1" ht="22.9" customHeight="1" x14ac:dyDescent="0.2">
      <c r="A44" s="51"/>
      <c r="B44" s="45">
        <f>B43+0.1</f>
        <v>4.8999999999999968</v>
      </c>
      <c r="C44" s="11" t="s">
        <v>93</v>
      </c>
      <c r="D44" s="74" t="str">
        <f>IF(C44="","",IF(E44="","",IF(E44&gt;1,"Nos.","No.")))</f>
        <v>No.</v>
      </c>
      <c r="E44" s="60">
        <f>E41</f>
        <v>0</v>
      </c>
      <c r="F44" s="60"/>
      <c r="G44" s="85"/>
      <c r="H44" s="262">
        <f t="shared" si="1"/>
        <v>0</v>
      </c>
      <c r="I44" s="242"/>
      <c r="J44" s="262">
        <f t="shared" si="0"/>
        <v>0</v>
      </c>
      <c r="K44" s="237">
        <f>J44+H44</f>
        <v>0</v>
      </c>
      <c r="L44" s="588"/>
      <c r="M44" s="588"/>
    </row>
    <row r="45" spans="1:13" s="7" customFormat="1" ht="25.5" x14ac:dyDescent="0.2">
      <c r="A45" s="51"/>
      <c r="B45" s="45">
        <f>B44+0.1</f>
        <v>4.9999999999999964</v>
      </c>
      <c r="C45" s="11" t="s">
        <v>94</v>
      </c>
      <c r="D45" s="74" t="s">
        <v>95</v>
      </c>
      <c r="E45" s="60">
        <f>E43</f>
        <v>3</v>
      </c>
      <c r="F45" s="60"/>
      <c r="G45" s="85">
        <v>20000</v>
      </c>
      <c r="H45" s="262">
        <f t="shared" si="1"/>
        <v>60000</v>
      </c>
      <c r="I45" s="242">
        <v>5000</v>
      </c>
      <c r="J45" s="262">
        <f t="shared" si="0"/>
        <v>15000</v>
      </c>
      <c r="K45" s="237">
        <f>J45+H45</f>
        <v>75000</v>
      </c>
      <c r="L45" s="588" t="s">
        <v>80</v>
      </c>
      <c r="M45" s="620" t="s">
        <v>96</v>
      </c>
    </row>
    <row r="46" spans="1:13" s="7" customFormat="1" ht="24" customHeight="1" x14ac:dyDescent="0.2">
      <c r="A46" s="117"/>
      <c r="B46" s="118" t="s">
        <v>72</v>
      </c>
      <c r="C46" s="89" t="s">
        <v>97</v>
      </c>
      <c r="D46" s="5"/>
      <c r="E46" s="58"/>
      <c r="F46" s="58"/>
      <c r="G46" s="65"/>
      <c r="H46" s="262">
        <f t="shared" si="1"/>
        <v>0</v>
      </c>
      <c r="I46" s="81"/>
      <c r="J46" s="262">
        <f t="shared" si="0"/>
        <v>0</v>
      </c>
      <c r="K46" s="32"/>
      <c r="L46" s="582"/>
      <c r="M46" s="582"/>
    </row>
    <row r="47" spans="1:13" s="7" customFormat="1" ht="21.95" customHeight="1" x14ac:dyDescent="0.2">
      <c r="A47" s="41"/>
      <c r="B47" s="391">
        <f>B45+0.1</f>
        <v>5.0999999999999961</v>
      </c>
      <c r="C47" s="19" t="s">
        <v>82</v>
      </c>
      <c r="D47" s="5"/>
      <c r="E47" s="58"/>
      <c r="F47" s="58"/>
      <c r="G47" s="65"/>
      <c r="H47" s="262">
        <f t="shared" si="1"/>
        <v>0</v>
      </c>
      <c r="I47" s="81"/>
      <c r="J47" s="262">
        <f t="shared" si="0"/>
        <v>0</v>
      </c>
      <c r="K47" s="32"/>
      <c r="L47" s="582"/>
      <c r="M47" s="582"/>
    </row>
    <row r="48" spans="1:13" s="7" customFormat="1" ht="21.95" customHeight="1" x14ac:dyDescent="0.2">
      <c r="A48" s="41"/>
      <c r="B48" s="45" t="s">
        <v>14</v>
      </c>
      <c r="C48" s="17" t="s">
        <v>83</v>
      </c>
      <c r="D48" s="71" t="str">
        <f>IF(C48="","",IF(E48="","",IF(E48&gt;1,"Nos.","No.")))</f>
        <v>Nos.</v>
      </c>
      <c r="E48" s="57">
        <f>E15*4</f>
        <v>4</v>
      </c>
      <c r="F48" s="57"/>
      <c r="G48" s="64">
        <v>8250</v>
      </c>
      <c r="H48" s="262">
        <f t="shared" si="1"/>
        <v>33000</v>
      </c>
      <c r="I48" s="242">
        <v>1000</v>
      </c>
      <c r="J48" s="262">
        <f t="shared" si="0"/>
        <v>4000</v>
      </c>
      <c r="K48" s="237">
        <f>J48+H48</f>
        <v>37000</v>
      </c>
      <c r="L48" s="656" t="s">
        <v>80</v>
      </c>
      <c r="M48" s="650" t="s">
        <v>81</v>
      </c>
    </row>
    <row r="49" spans="1:13" s="7" customFormat="1" ht="21.95" customHeight="1" thickBot="1" x14ac:dyDescent="0.25">
      <c r="A49" s="96"/>
      <c r="B49" s="119" t="s">
        <v>16</v>
      </c>
      <c r="C49" s="120" t="s">
        <v>98</v>
      </c>
      <c r="D49" s="121" t="str">
        <f>IF(C49="","",IF(E49="","",IF(E49&gt;1,"Nos.","No.")))</f>
        <v>Nos.</v>
      </c>
      <c r="E49" s="122">
        <f>E16*4</f>
        <v>8</v>
      </c>
      <c r="F49" s="122"/>
      <c r="G49" s="548">
        <v>11500</v>
      </c>
      <c r="H49" s="547">
        <f t="shared" si="1"/>
        <v>92000</v>
      </c>
      <c r="I49" s="547">
        <v>1000</v>
      </c>
      <c r="J49" s="547">
        <f t="shared" si="0"/>
        <v>8000</v>
      </c>
      <c r="K49" s="491">
        <f>J49+H49</f>
        <v>100000</v>
      </c>
      <c r="L49" s="656"/>
      <c r="M49" s="650"/>
    </row>
    <row r="50" spans="1:13" s="7" customFormat="1" ht="21.95" customHeight="1" x14ac:dyDescent="0.2">
      <c r="A50" s="128"/>
      <c r="B50" s="136">
        <f>B47+0.1</f>
        <v>5.1999999999999957</v>
      </c>
      <c r="C50" s="137" t="s">
        <v>84</v>
      </c>
      <c r="D50" s="131"/>
      <c r="E50" s="138"/>
      <c r="F50" s="138"/>
      <c r="G50" s="133"/>
      <c r="H50" s="262">
        <f t="shared" si="1"/>
        <v>0</v>
      </c>
      <c r="I50" s="139"/>
      <c r="J50" s="262">
        <f t="shared" si="0"/>
        <v>0</v>
      </c>
      <c r="K50" s="135"/>
      <c r="L50" s="656"/>
      <c r="M50" s="650"/>
    </row>
    <row r="51" spans="1:13" s="7" customFormat="1" ht="21.95" customHeight="1" x14ac:dyDescent="0.2">
      <c r="A51" s="41"/>
      <c r="B51" s="45" t="s">
        <v>14</v>
      </c>
      <c r="C51" s="17" t="str">
        <f>C48</f>
        <v xml:space="preserve">25mm dia </v>
      </c>
      <c r="D51" s="71" t="str">
        <f>IF(C51="","",IF(E51="","",IF(E51&gt;1,"Nos.","No.")))</f>
        <v>No.</v>
      </c>
      <c r="E51" s="57">
        <f>E48/4</f>
        <v>1</v>
      </c>
      <c r="F51" s="57"/>
      <c r="G51" s="64">
        <v>7500</v>
      </c>
      <c r="H51" s="262">
        <f t="shared" si="1"/>
        <v>7500</v>
      </c>
      <c r="I51" s="242">
        <v>1000</v>
      </c>
      <c r="J51" s="262">
        <f t="shared" si="0"/>
        <v>1000</v>
      </c>
      <c r="K51" s="237">
        <f>J51+H51</f>
        <v>8500</v>
      </c>
      <c r="L51" s="656"/>
      <c r="M51" s="650"/>
    </row>
    <row r="52" spans="1:13" s="7" customFormat="1" ht="21.95" customHeight="1" x14ac:dyDescent="0.2">
      <c r="A52" s="41"/>
      <c r="B52" s="45" t="s">
        <v>16</v>
      </c>
      <c r="C52" s="17" t="str">
        <f>C49</f>
        <v xml:space="preserve">32mm dia </v>
      </c>
      <c r="D52" s="71" t="str">
        <f>IF(C52="","",IF(E52="","",IF(E52&gt;1,"Nos.","No.")))</f>
        <v>Nos.</v>
      </c>
      <c r="E52" s="57">
        <f>E49/4</f>
        <v>2</v>
      </c>
      <c r="F52" s="57"/>
      <c r="G52" s="64">
        <v>9800</v>
      </c>
      <c r="H52" s="262">
        <f t="shared" si="1"/>
        <v>19600</v>
      </c>
      <c r="I52" s="242">
        <v>1000</v>
      </c>
      <c r="J52" s="262">
        <f t="shared" si="0"/>
        <v>2000</v>
      </c>
      <c r="K52" s="237">
        <f>J52+H52</f>
        <v>21600</v>
      </c>
      <c r="L52" s="656"/>
      <c r="M52" s="650"/>
    </row>
    <row r="53" spans="1:13" s="7" customFormat="1" ht="21.95" customHeight="1" x14ac:dyDescent="0.2">
      <c r="A53" s="41"/>
      <c r="B53" s="45">
        <f>B50+0.01</f>
        <v>5.2099999999999955</v>
      </c>
      <c r="C53" s="19" t="s">
        <v>85</v>
      </c>
      <c r="D53" s="5"/>
      <c r="E53" s="58"/>
      <c r="F53" s="58"/>
      <c r="G53" s="65"/>
      <c r="H53" s="262">
        <f t="shared" si="1"/>
        <v>0</v>
      </c>
      <c r="I53" s="81"/>
      <c r="J53" s="262">
        <f t="shared" si="0"/>
        <v>0</v>
      </c>
      <c r="K53" s="32"/>
      <c r="L53" s="656"/>
      <c r="M53" s="650"/>
    </row>
    <row r="54" spans="1:13" s="7" customFormat="1" ht="21.95" customHeight="1" x14ac:dyDescent="0.2">
      <c r="A54" s="41"/>
      <c r="B54" s="45" t="s">
        <v>14</v>
      </c>
      <c r="C54" s="17" t="str">
        <f>C51</f>
        <v xml:space="preserve">25mm dia </v>
      </c>
      <c r="D54" s="71" t="str">
        <f>IF(C54="","",IF(E54="","",IF(E54&gt;1,"Nos.","No.")))</f>
        <v>No.</v>
      </c>
      <c r="E54" s="57">
        <f>E51</f>
        <v>1</v>
      </c>
      <c r="F54" s="57"/>
      <c r="G54" s="64">
        <v>18000</v>
      </c>
      <c r="H54" s="262">
        <f t="shared" si="1"/>
        <v>18000</v>
      </c>
      <c r="I54" s="242">
        <v>1500</v>
      </c>
      <c r="J54" s="262">
        <f t="shared" si="0"/>
        <v>1500</v>
      </c>
      <c r="K54" s="237">
        <f>J54+H54</f>
        <v>19500</v>
      </c>
      <c r="L54" s="656"/>
      <c r="M54" s="650"/>
    </row>
    <row r="55" spans="1:13" s="7" customFormat="1" ht="21.95" customHeight="1" x14ac:dyDescent="0.2">
      <c r="A55" s="41"/>
      <c r="B55" s="45" t="s">
        <v>16</v>
      </c>
      <c r="C55" s="17" t="str">
        <f>C52</f>
        <v xml:space="preserve">32mm dia </v>
      </c>
      <c r="D55" s="71" t="str">
        <f>IF(C55="","",IF(E55="","",IF(E55&gt;1,"Nos.","No.")))</f>
        <v>Nos.</v>
      </c>
      <c r="E55" s="57">
        <f>E52</f>
        <v>2</v>
      </c>
      <c r="F55" s="57"/>
      <c r="G55" s="64">
        <v>21500</v>
      </c>
      <c r="H55" s="262">
        <f t="shared" si="1"/>
        <v>43000</v>
      </c>
      <c r="I55" s="242">
        <v>1500</v>
      </c>
      <c r="J55" s="262">
        <f t="shared" si="0"/>
        <v>3000</v>
      </c>
      <c r="K55" s="237">
        <f>J55+H55</f>
        <v>46000</v>
      </c>
      <c r="L55" s="657"/>
      <c r="M55" s="651"/>
    </row>
    <row r="56" spans="1:13" s="7" customFormat="1" ht="21.95" customHeight="1" x14ac:dyDescent="0.2">
      <c r="A56" s="41"/>
      <c r="B56" s="45">
        <f>B53+0.01</f>
        <v>5.2199999999999953</v>
      </c>
      <c r="C56" s="19" t="s">
        <v>99</v>
      </c>
      <c r="D56" s="5"/>
      <c r="E56" s="58"/>
      <c r="F56" s="58"/>
      <c r="G56" s="65"/>
      <c r="H56" s="262">
        <f t="shared" si="1"/>
        <v>0</v>
      </c>
      <c r="I56" s="81"/>
      <c r="J56" s="262">
        <f t="shared" si="0"/>
        <v>0</v>
      </c>
      <c r="K56" s="32"/>
      <c r="L56" s="582"/>
      <c r="M56" s="582"/>
    </row>
    <row r="57" spans="1:13" s="7" customFormat="1" ht="21.95" customHeight="1" x14ac:dyDescent="0.2">
      <c r="A57" s="41"/>
      <c r="B57" s="45" t="s">
        <v>14</v>
      </c>
      <c r="C57" s="17" t="str">
        <f>C54</f>
        <v xml:space="preserve">25mm dia </v>
      </c>
      <c r="D57" s="71" t="str">
        <f>IF(C57="","",IF(E57="","",IF(E57&gt;1,"Nos.","No.")))</f>
        <v>Nos.</v>
      </c>
      <c r="E57" s="57">
        <f>E54*2</f>
        <v>2</v>
      </c>
      <c r="F57" s="57"/>
      <c r="G57" s="64">
        <v>11500</v>
      </c>
      <c r="H57" s="262">
        <f t="shared" si="1"/>
        <v>23000</v>
      </c>
      <c r="I57" s="242">
        <v>1000</v>
      </c>
      <c r="J57" s="262">
        <f t="shared" si="0"/>
        <v>2000</v>
      </c>
      <c r="K57" s="237">
        <f>J57+H57</f>
        <v>25000</v>
      </c>
      <c r="L57" s="581"/>
      <c r="M57" s="581"/>
    </row>
    <row r="58" spans="1:13" s="7" customFormat="1" ht="21.95" customHeight="1" x14ac:dyDescent="0.2">
      <c r="A58" s="41"/>
      <c r="B58" s="45" t="s">
        <v>16</v>
      </c>
      <c r="C58" s="17" t="str">
        <f>C55</f>
        <v xml:space="preserve">32mm dia </v>
      </c>
      <c r="D58" s="71" t="str">
        <f>IF(C58="","",IF(E58="","",IF(E58&gt;1,"Nos.","No.")))</f>
        <v>Nos.</v>
      </c>
      <c r="E58" s="57">
        <f>E55*2</f>
        <v>4</v>
      </c>
      <c r="F58" s="57"/>
      <c r="G58" s="64">
        <v>14250</v>
      </c>
      <c r="H58" s="262">
        <f t="shared" si="1"/>
        <v>57000</v>
      </c>
      <c r="I58" s="242">
        <v>1000</v>
      </c>
      <c r="J58" s="262">
        <f t="shared" si="0"/>
        <v>4000</v>
      </c>
      <c r="K58" s="237">
        <f>J58+H58</f>
        <v>61000</v>
      </c>
      <c r="L58" s="581"/>
      <c r="M58" s="581"/>
    </row>
    <row r="59" spans="1:13" s="7" customFormat="1" ht="21.95" customHeight="1" x14ac:dyDescent="0.2">
      <c r="A59" s="41"/>
      <c r="B59" s="45">
        <f>B56+0.01</f>
        <v>5.2299999999999951</v>
      </c>
      <c r="C59" s="19" t="s">
        <v>91</v>
      </c>
      <c r="D59" s="5"/>
      <c r="E59" s="58"/>
      <c r="F59" s="58"/>
      <c r="G59" s="65"/>
      <c r="H59" s="262">
        <f t="shared" si="1"/>
        <v>0</v>
      </c>
      <c r="I59" s="81"/>
      <c r="J59" s="262">
        <f t="shared" si="0"/>
        <v>0</v>
      </c>
      <c r="K59" s="32"/>
      <c r="L59" s="582"/>
      <c r="M59" s="582"/>
    </row>
    <row r="60" spans="1:13" s="7" customFormat="1" ht="21.95" customHeight="1" x14ac:dyDescent="0.2">
      <c r="A60" s="41"/>
      <c r="B60" s="45" t="s">
        <v>14</v>
      </c>
      <c r="C60" s="17" t="str">
        <f>C57</f>
        <v xml:space="preserve">25mm dia </v>
      </c>
      <c r="D60" s="71" t="str">
        <f>IF(C60="","",IF(E60="","",IF(E60&gt;1,"Nos.","No.")))</f>
        <v>Nos.</v>
      </c>
      <c r="E60" s="57">
        <v>2</v>
      </c>
      <c r="F60" s="57"/>
      <c r="G60" s="64">
        <v>9000</v>
      </c>
      <c r="H60" s="262">
        <f t="shared" si="1"/>
        <v>18000</v>
      </c>
      <c r="I60" s="242">
        <v>1000</v>
      </c>
      <c r="J60" s="262">
        <f t="shared" si="0"/>
        <v>2000</v>
      </c>
      <c r="K60" s="237">
        <f>J60+H60</f>
        <v>20000</v>
      </c>
      <c r="L60" s="581"/>
      <c r="M60" s="581"/>
    </row>
    <row r="61" spans="1:13" s="7" customFormat="1" ht="21.95" customHeight="1" x14ac:dyDescent="0.2">
      <c r="A61" s="41"/>
      <c r="B61" s="45" t="s">
        <v>16</v>
      </c>
      <c r="C61" s="17" t="str">
        <f>C58</f>
        <v xml:space="preserve">32mm dia </v>
      </c>
      <c r="D61" s="71" t="str">
        <f>IF(C61="","",IF(E61="","",IF(E61&gt;1,"Nos.","No.")))</f>
        <v>Nos.</v>
      </c>
      <c r="E61" s="57">
        <v>4</v>
      </c>
      <c r="F61" s="57"/>
      <c r="G61" s="64">
        <v>13250</v>
      </c>
      <c r="H61" s="262">
        <f t="shared" si="1"/>
        <v>53000</v>
      </c>
      <c r="I61" s="242">
        <v>1000</v>
      </c>
      <c r="J61" s="262">
        <f t="shared" si="0"/>
        <v>4000</v>
      </c>
      <c r="K61" s="237">
        <f>J61+H61</f>
        <v>57000</v>
      </c>
      <c r="L61" s="581"/>
      <c r="M61" s="581"/>
    </row>
    <row r="62" spans="1:13" s="7" customFormat="1" ht="21.95" customHeight="1" x14ac:dyDescent="0.2">
      <c r="A62" s="41"/>
      <c r="B62" s="45">
        <f>B59+0.01</f>
        <v>5.2399999999999949</v>
      </c>
      <c r="C62" s="123" t="s">
        <v>86</v>
      </c>
      <c r="D62" s="5"/>
      <c r="E62" s="58"/>
      <c r="F62" s="58"/>
      <c r="G62" s="65"/>
      <c r="H62" s="262">
        <f t="shared" si="1"/>
        <v>0</v>
      </c>
      <c r="I62" s="81"/>
      <c r="J62" s="262">
        <f t="shared" si="0"/>
        <v>0</v>
      </c>
      <c r="K62" s="32"/>
      <c r="L62" s="581" t="s">
        <v>80</v>
      </c>
      <c r="M62" s="619" t="s">
        <v>87</v>
      </c>
    </row>
    <row r="63" spans="1:13" s="7" customFormat="1" ht="21.95" customHeight="1" x14ac:dyDescent="0.2">
      <c r="A63" s="41"/>
      <c r="B63" s="45" t="s">
        <v>14</v>
      </c>
      <c r="C63" s="17" t="str">
        <f>C60</f>
        <v xml:space="preserve">25mm dia </v>
      </c>
      <c r="D63" s="71" t="str">
        <f>IF(C63="","",IF(E63="","",IF(E63&gt;1,"Nos.","No.")))</f>
        <v>Nos.</v>
      </c>
      <c r="E63" s="57">
        <v>2</v>
      </c>
      <c r="F63" s="57"/>
      <c r="G63" s="64">
        <v>12000</v>
      </c>
      <c r="H63" s="262">
        <f t="shared" si="1"/>
        <v>24000</v>
      </c>
      <c r="I63" s="242">
        <v>1000</v>
      </c>
      <c r="J63" s="262">
        <f t="shared" si="0"/>
        <v>2000</v>
      </c>
      <c r="K63" s="237">
        <f>J63+H63</f>
        <v>26000</v>
      </c>
      <c r="L63" s="581"/>
      <c r="M63" s="589"/>
    </row>
    <row r="64" spans="1:13" s="7" customFormat="1" ht="21.95" customHeight="1" x14ac:dyDescent="0.2">
      <c r="A64" s="41"/>
      <c r="B64" s="45" t="s">
        <v>16</v>
      </c>
      <c r="C64" s="17" t="str">
        <f>C61</f>
        <v xml:space="preserve">32mm dia </v>
      </c>
      <c r="D64" s="71" t="str">
        <f>IF(C64="","",IF(E64="","",IF(E64&gt;1,"Nos.","No.")))</f>
        <v>Nos.</v>
      </c>
      <c r="E64" s="57">
        <v>4</v>
      </c>
      <c r="F64" s="57"/>
      <c r="G64" s="64">
        <v>11500</v>
      </c>
      <c r="H64" s="262">
        <f t="shared" si="1"/>
        <v>46000</v>
      </c>
      <c r="I64" s="262">
        <v>1000</v>
      </c>
      <c r="J64" s="262">
        <f t="shared" si="0"/>
        <v>4000</v>
      </c>
      <c r="K64" s="261">
        <f>J64+H64</f>
        <v>50000</v>
      </c>
      <c r="L64" s="582"/>
      <c r="M64" s="582"/>
    </row>
    <row r="65" spans="1:16" s="7" customFormat="1" ht="26.45" customHeight="1" x14ac:dyDescent="0.2">
      <c r="A65" s="41"/>
      <c r="B65" s="45">
        <f>B62+0.01</f>
        <v>5.2499999999999947</v>
      </c>
      <c r="C65" s="110" t="s">
        <v>88</v>
      </c>
      <c r="D65" s="5"/>
      <c r="E65" s="58"/>
      <c r="F65" s="58"/>
      <c r="G65" s="65"/>
      <c r="H65" s="262">
        <f t="shared" si="1"/>
        <v>0</v>
      </c>
      <c r="I65" s="81"/>
      <c r="J65" s="262">
        <f t="shared" si="0"/>
        <v>0</v>
      </c>
      <c r="K65" s="32"/>
      <c r="L65" s="581" t="s">
        <v>80</v>
      </c>
      <c r="M65" s="619" t="s">
        <v>87</v>
      </c>
    </row>
    <row r="66" spans="1:16" s="7" customFormat="1" ht="21.95" customHeight="1" x14ac:dyDescent="0.2">
      <c r="A66" s="41"/>
      <c r="B66" s="45" t="s">
        <v>14</v>
      </c>
      <c r="C66" s="17" t="str">
        <f>C63</f>
        <v xml:space="preserve">25mm dia </v>
      </c>
      <c r="D66" s="71" t="str">
        <f>IF(C66="","",IF(E66="","",IF(E66&gt;1,"Nos.","No.")))</f>
        <v>Nos.</v>
      </c>
      <c r="E66" s="57">
        <v>2</v>
      </c>
      <c r="F66" s="57"/>
      <c r="G66" s="64">
        <v>17500</v>
      </c>
      <c r="H66" s="262">
        <f t="shared" si="1"/>
        <v>35000</v>
      </c>
      <c r="I66" s="262">
        <v>2000</v>
      </c>
      <c r="J66" s="262">
        <f t="shared" si="0"/>
        <v>4000</v>
      </c>
      <c r="K66" s="261">
        <f>J66+H66</f>
        <v>39000</v>
      </c>
      <c r="L66" s="581"/>
      <c r="M66" s="589"/>
    </row>
    <row r="67" spans="1:16" s="7" customFormat="1" ht="21.95" customHeight="1" x14ac:dyDescent="0.2">
      <c r="A67" s="41"/>
      <c r="B67" s="45" t="s">
        <v>16</v>
      </c>
      <c r="C67" s="17" t="str">
        <f>C64</f>
        <v xml:space="preserve">32mm dia </v>
      </c>
      <c r="D67" s="71" t="str">
        <f>IF(C67="","",IF(E67="","",IF(E67&gt;1,"Nos.","No.")))</f>
        <v>Nos.</v>
      </c>
      <c r="E67" s="57">
        <v>4</v>
      </c>
      <c r="F67" s="57"/>
      <c r="G67" s="64">
        <v>21500</v>
      </c>
      <c r="H67" s="262">
        <f t="shared" si="1"/>
        <v>86000</v>
      </c>
      <c r="I67" s="262">
        <v>2000</v>
      </c>
      <c r="J67" s="262">
        <f t="shared" si="0"/>
        <v>8000</v>
      </c>
      <c r="K67" s="261">
        <f>J67+H67</f>
        <v>94000</v>
      </c>
      <c r="L67" s="581"/>
      <c r="M67" s="581"/>
    </row>
    <row r="68" spans="1:16" s="7" customFormat="1" ht="21.95" customHeight="1" x14ac:dyDescent="0.2">
      <c r="A68" s="51"/>
      <c r="B68" s="45">
        <f>B65+0.01</f>
        <v>5.2599999999999945</v>
      </c>
      <c r="C68" s="11" t="s">
        <v>100</v>
      </c>
      <c r="D68" s="74" t="str">
        <f>IF(C68="","",IF(E68="","",IF(E68&gt;1,"Nos.","No.")))</f>
        <v>Nos.</v>
      </c>
      <c r="E68" s="60">
        <f>SUM(E54:E55)</f>
        <v>3</v>
      </c>
      <c r="F68" s="60"/>
      <c r="G68" s="85">
        <v>27000</v>
      </c>
      <c r="H68" s="262">
        <f t="shared" si="1"/>
        <v>81000</v>
      </c>
      <c r="I68" s="262">
        <v>3000</v>
      </c>
      <c r="J68" s="262">
        <f t="shared" si="0"/>
        <v>9000</v>
      </c>
      <c r="K68" s="261">
        <f>J68+H68</f>
        <v>90000</v>
      </c>
      <c r="L68" s="581" t="s">
        <v>80</v>
      </c>
      <c r="M68" s="620" t="s">
        <v>101</v>
      </c>
    </row>
    <row r="69" spans="1:16" s="7" customFormat="1" ht="25.5" x14ac:dyDescent="0.2">
      <c r="A69" s="51"/>
      <c r="B69" s="45">
        <f>B68+0.01</f>
        <v>5.2699999999999942</v>
      </c>
      <c r="C69" s="11" t="s">
        <v>102</v>
      </c>
      <c r="D69" s="74" t="s">
        <v>95</v>
      </c>
      <c r="E69" s="60">
        <f>E68</f>
        <v>3</v>
      </c>
      <c r="F69" s="60"/>
      <c r="G69" s="85">
        <v>15000</v>
      </c>
      <c r="H69" s="262">
        <f t="shared" si="1"/>
        <v>45000</v>
      </c>
      <c r="I69" s="262">
        <v>5000</v>
      </c>
      <c r="J69" s="262">
        <f t="shared" si="0"/>
        <v>15000</v>
      </c>
      <c r="K69" s="261">
        <f>J69+H69</f>
        <v>60000</v>
      </c>
      <c r="L69" s="588" t="s">
        <v>80</v>
      </c>
      <c r="M69" s="620" t="s">
        <v>96</v>
      </c>
    </row>
    <row r="70" spans="1:16" s="7" customFormat="1" ht="89.25" x14ac:dyDescent="0.2">
      <c r="A70" s="509">
        <f>A29+1</f>
        <v>5</v>
      </c>
      <c r="B70" s="510"/>
      <c r="C70" s="511" t="s">
        <v>103</v>
      </c>
      <c r="D70" s="5"/>
      <c r="E70" s="58"/>
      <c r="F70" s="58"/>
      <c r="G70" s="65"/>
      <c r="H70" s="262">
        <f t="shared" si="1"/>
        <v>0</v>
      </c>
      <c r="I70" s="31"/>
      <c r="J70" s="262">
        <f t="shared" si="0"/>
        <v>0</v>
      </c>
      <c r="K70" s="32"/>
      <c r="L70" s="582"/>
      <c r="M70" s="582"/>
    </row>
    <row r="71" spans="1:16" s="12" customFormat="1" ht="24" customHeight="1" x14ac:dyDescent="0.2">
      <c r="A71" s="42"/>
      <c r="B71" s="93">
        <f>A70+0.1</f>
        <v>5.0999999999999996</v>
      </c>
      <c r="C71" s="17" t="s">
        <v>104</v>
      </c>
      <c r="D71" s="71" t="s">
        <v>105</v>
      </c>
      <c r="E71" s="57">
        <v>180</v>
      </c>
      <c r="F71" s="57"/>
      <c r="G71" s="67">
        <v>2523.5</v>
      </c>
      <c r="H71" s="262">
        <f t="shared" si="1"/>
        <v>454230</v>
      </c>
      <c r="I71" s="262">
        <v>1000</v>
      </c>
      <c r="J71" s="262">
        <f t="shared" si="0"/>
        <v>180000</v>
      </c>
      <c r="K71" s="261">
        <f>J71+H71</f>
        <v>634230</v>
      </c>
      <c r="L71" s="581" t="s">
        <v>80</v>
      </c>
      <c r="M71" s="618" t="s">
        <v>106</v>
      </c>
      <c r="N71" s="583"/>
    </row>
    <row r="72" spans="1:16" s="12" customFormat="1" ht="24" customHeight="1" x14ac:dyDescent="0.2">
      <c r="A72" s="42"/>
      <c r="B72" s="93">
        <f>B71+0.1</f>
        <v>5.1999999999999993</v>
      </c>
      <c r="C72" s="17" t="s">
        <v>107</v>
      </c>
      <c r="D72" s="71" t="s">
        <v>105</v>
      </c>
      <c r="E72" s="57">
        <v>10</v>
      </c>
      <c r="F72" s="57"/>
      <c r="G72" s="67">
        <v>3296</v>
      </c>
      <c r="H72" s="262">
        <f t="shared" si="1"/>
        <v>32960</v>
      </c>
      <c r="I72" s="262">
        <v>1200</v>
      </c>
      <c r="J72" s="262">
        <f t="shared" si="0"/>
        <v>12000</v>
      </c>
      <c r="K72" s="261">
        <f>J72+H72</f>
        <v>44960</v>
      </c>
      <c r="L72" s="581"/>
      <c r="M72" s="581"/>
      <c r="N72" s="583"/>
    </row>
    <row r="73" spans="1:16" s="12" customFormat="1" ht="24" customHeight="1" x14ac:dyDescent="0.2">
      <c r="A73" s="42"/>
      <c r="B73" s="93">
        <f>B72+0.1</f>
        <v>5.2999999999999989</v>
      </c>
      <c r="C73" s="17" t="s">
        <v>108</v>
      </c>
      <c r="D73" s="71" t="s">
        <v>105</v>
      </c>
      <c r="E73" s="57">
        <v>5</v>
      </c>
      <c r="F73" s="57"/>
      <c r="G73" s="67">
        <v>4017</v>
      </c>
      <c r="H73" s="262">
        <f t="shared" si="1"/>
        <v>20085</v>
      </c>
      <c r="I73" s="262">
        <v>1300</v>
      </c>
      <c r="J73" s="262">
        <f t="shared" si="0"/>
        <v>6500</v>
      </c>
      <c r="K73" s="261">
        <f>J73+H73</f>
        <v>26585</v>
      </c>
      <c r="L73" s="581"/>
      <c r="M73" s="581"/>
      <c r="N73" s="583"/>
    </row>
    <row r="74" spans="1:16" s="12" customFormat="1" ht="24" customHeight="1" x14ac:dyDescent="0.2">
      <c r="A74" s="42"/>
      <c r="B74" s="93">
        <f>B73+0.1</f>
        <v>5.3999999999999986</v>
      </c>
      <c r="C74" s="17" t="s">
        <v>109</v>
      </c>
      <c r="D74" s="71" t="s">
        <v>105</v>
      </c>
      <c r="E74" s="57">
        <v>25</v>
      </c>
      <c r="F74" s="57"/>
      <c r="G74" s="67">
        <v>4892.5</v>
      </c>
      <c r="H74" s="262">
        <f t="shared" si="1"/>
        <v>122312.5</v>
      </c>
      <c r="I74" s="262">
        <v>1400</v>
      </c>
      <c r="J74" s="262">
        <f t="shared" si="0"/>
        <v>35000</v>
      </c>
      <c r="K74" s="261">
        <f>J74+H74</f>
        <v>157312.5</v>
      </c>
      <c r="L74" s="581"/>
      <c r="M74" s="581"/>
      <c r="N74" s="583"/>
    </row>
    <row r="75" spans="1:16" s="459" customFormat="1" ht="38.25" x14ac:dyDescent="0.2">
      <c r="A75" s="512">
        <f>A70+1</f>
        <v>6</v>
      </c>
      <c r="B75" s="513"/>
      <c r="C75" s="514" t="s">
        <v>110</v>
      </c>
      <c r="D75" s="515"/>
      <c r="E75" s="516"/>
      <c r="F75" s="516"/>
      <c r="G75" s="66"/>
      <c r="H75" s="262">
        <f t="shared" si="1"/>
        <v>0</v>
      </c>
      <c r="I75" s="33"/>
      <c r="J75" s="262">
        <f t="shared" si="0"/>
        <v>0</v>
      </c>
      <c r="K75" s="34"/>
      <c r="L75" s="591"/>
      <c r="M75" s="591"/>
    </row>
    <row r="76" spans="1:16" s="7" customFormat="1" ht="24" customHeight="1" thickBot="1" x14ac:dyDescent="0.25">
      <c r="A76" s="96"/>
      <c r="B76" s="140">
        <f>A75+0.1</f>
        <v>6.1</v>
      </c>
      <c r="C76" s="120" t="s">
        <v>111</v>
      </c>
      <c r="D76" s="121" t="s">
        <v>105</v>
      </c>
      <c r="E76" s="122">
        <v>120</v>
      </c>
      <c r="F76" s="122"/>
      <c r="G76" s="548">
        <v>2008.5</v>
      </c>
      <c r="H76" s="547">
        <f t="shared" si="1"/>
        <v>241020</v>
      </c>
      <c r="I76" s="547">
        <v>150</v>
      </c>
      <c r="J76" s="547">
        <f t="shared" si="0"/>
        <v>18000</v>
      </c>
      <c r="K76" s="491">
        <f>J76+H76</f>
        <v>259020</v>
      </c>
      <c r="L76" s="581" t="s">
        <v>80</v>
      </c>
      <c r="M76" s="621" t="s">
        <v>112</v>
      </c>
      <c r="N76" s="583"/>
    </row>
    <row r="77" spans="1:16" s="7" customFormat="1" ht="78" customHeight="1" x14ac:dyDescent="0.2">
      <c r="A77" s="517">
        <f>A75+1</f>
        <v>7</v>
      </c>
      <c r="B77" s="518"/>
      <c r="C77" s="519" t="s">
        <v>113</v>
      </c>
      <c r="D77" s="520" t="s">
        <v>114</v>
      </c>
      <c r="E77" s="521">
        <v>1250</v>
      </c>
      <c r="F77" s="521"/>
      <c r="G77" s="522">
        <v>5047</v>
      </c>
      <c r="H77" s="262">
        <f t="shared" si="1"/>
        <v>6308750</v>
      </c>
      <c r="I77" s="262">
        <v>1000</v>
      </c>
      <c r="J77" s="262">
        <f t="shared" ref="J77:J118" si="2">I77*E77</f>
        <v>1250000</v>
      </c>
      <c r="K77" s="261">
        <f>J77+H77</f>
        <v>7558750</v>
      </c>
      <c r="L77" s="581" t="s">
        <v>80</v>
      </c>
      <c r="M77" s="622" t="s">
        <v>115</v>
      </c>
      <c r="N77" s="583"/>
    </row>
    <row r="78" spans="1:16" s="7" customFormat="1" ht="64.5" customHeight="1" thickBot="1" x14ac:dyDescent="0.25">
      <c r="A78" s="90">
        <f>A77+1</f>
        <v>8</v>
      </c>
      <c r="B78" s="68"/>
      <c r="C78" s="523" t="s">
        <v>116</v>
      </c>
      <c r="D78" s="71" t="s">
        <v>114</v>
      </c>
      <c r="E78" s="524">
        <v>1200</v>
      </c>
      <c r="F78" s="524"/>
      <c r="G78" s="525">
        <v>5665</v>
      </c>
      <c r="H78" s="262">
        <f t="shared" si="1"/>
        <v>6798000</v>
      </c>
      <c r="I78" s="262">
        <v>500</v>
      </c>
      <c r="J78" s="262">
        <f t="shared" si="2"/>
        <v>600000</v>
      </c>
      <c r="K78" s="261">
        <f>J78+H78</f>
        <v>7398000</v>
      </c>
      <c r="L78" s="581" t="s">
        <v>80</v>
      </c>
      <c r="M78" s="621" t="s">
        <v>112</v>
      </c>
      <c r="N78" s="583"/>
    </row>
    <row r="79" spans="1:16" s="7" customFormat="1" ht="51" x14ac:dyDescent="0.2">
      <c r="A79" s="90">
        <f>A78+1</f>
        <v>9</v>
      </c>
      <c r="B79" s="68"/>
      <c r="C79" s="523" t="s">
        <v>117</v>
      </c>
      <c r="D79" s="74" t="s">
        <v>114</v>
      </c>
      <c r="E79" s="60">
        <v>100</v>
      </c>
      <c r="F79" s="60"/>
      <c r="G79" s="525">
        <v>6200</v>
      </c>
      <c r="H79" s="262">
        <f t="shared" si="1"/>
        <v>620000</v>
      </c>
      <c r="I79" s="262">
        <v>500</v>
      </c>
      <c r="J79" s="262">
        <f t="shared" si="2"/>
        <v>50000</v>
      </c>
      <c r="K79" s="261">
        <f>J79+H79</f>
        <v>670000</v>
      </c>
      <c r="L79" s="581" t="s">
        <v>80</v>
      </c>
      <c r="M79" s="708" t="s">
        <v>357</v>
      </c>
      <c r="P79" s="7">
        <v>6200</v>
      </c>
    </row>
    <row r="80" spans="1:16" s="7" customFormat="1" ht="63.75" x14ac:dyDescent="0.2">
      <c r="A80" s="526">
        <f>A79+1</f>
        <v>10</v>
      </c>
      <c r="B80" s="76"/>
      <c r="C80" s="527" t="s">
        <v>118</v>
      </c>
      <c r="D80" s="528"/>
      <c r="E80" s="61"/>
      <c r="F80" s="61"/>
      <c r="G80" s="529"/>
      <c r="H80" s="262">
        <f t="shared" si="1"/>
        <v>0</v>
      </c>
      <c r="I80" s="530"/>
      <c r="J80" s="262">
        <f t="shared" si="2"/>
        <v>0</v>
      </c>
      <c r="K80" s="34"/>
      <c r="L80" s="591"/>
      <c r="M80" s="591"/>
    </row>
    <row r="81" spans="1:13" s="7" customFormat="1" ht="47.45" customHeight="1" x14ac:dyDescent="0.2">
      <c r="A81" s="41"/>
      <c r="B81" s="68">
        <f>A80+0.1</f>
        <v>10.1</v>
      </c>
      <c r="C81" s="392" t="s">
        <v>119</v>
      </c>
      <c r="D81" s="8" t="s">
        <v>114</v>
      </c>
      <c r="E81" s="95">
        <v>9</v>
      </c>
      <c r="F81" s="95"/>
      <c r="G81" s="64">
        <v>40000</v>
      </c>
      <c r="H81" s="262">
        <f t="shared" ref="H81:H118" si="3">G81*E81</f>
        <v>360000</v>
      </c>
      <c r="I81" s="262">
        <v>2000</v>
      </c>
      <c r="J81" s="262">
        <f t="shared" si="2"/>
        <v>18000</v>
      </c>
      <c r="K81" s="611">
        <f>J81+H81</f>
        <v>378000</v>
      </c>
      <c r="L81" s="658" t="s">
        <v>120</v>
      </c>
      <c r="M81" s="640" t="s">
        <v>121</v>
      </c>
    </row>
    <row r="82" spans="1:13" s="7" customFormat="1" ht="21.95" customHeight="1" x14ac:dyDescent="0.2">
      <c r="A82" s="41"/>
      <c r="B82" s="68">
        <f>B81+0.1</f>
        <v>10.199999999999999</v>
      </c>
      <c r="C82" s="87" t="s">
        <v>122</v>
      </c>
      <c r="D82" s="13"/>
      <c r="E82" s="126"/>
      <c r="F82" s="126"/>
      <c r="G82" s="66"/>
      <c r="H82" s="262">
        <f t="shared" si="3"/>
        <v>0</v>
      </c>
      <c r="I82" s="82"/>
      <c r="J82" s="262">
        <f t="shared" si="2"/>
        <v>0</v>
      </c>
      <c r="K82" s="612"/>
      <c r="L82" s="659"/>
      <c r="M82" s="641"/>
    </row>
    <row r="83" spans="1:13" s="7" customFormat="1" ht="21.95" customHeight="1" x14ac:dyDescent="0.2">
      <c r="A83" s="41"/>
      <c r="B83" s="45" t="s">
        <v>14</v>
      </c>
      <c r="C83" s="20" t="s">
        <v>123</v>
      </c>
      <c r="D83" s="8" t="s">
        <v>60</v>
      </c>
      <c r="E83" s="57">
        <v>4</v>
      </c>
      <c r="F83" s="57"/>
      <c r="G83" s="64">
        <v>5500</v>
      </c>
      <c r="H83" s="262">
        <f t="shared" si="3"/>
        <v>22000</v>
      </c>
      <c r="I83" s="262">
        <v>1000</v>
      </c>
      <c r="J83" s="262">
        <f t="shared" si="2"/>
        <v>4000</v>
      </c>
      <c r="K83" s="611">
        <f t="shared" ref="K83:K88" si="4">J83+H83</f>
        <v>26000</v>
      </c>
      <c r="L83" s="659"/>
      <c r="M83" s="641"/>
    </row>
    <row r="84" spans="1:13" s="7" customFormat="1" ht="21.95" customHeight="1" x14ac:dyDescent="0.2">
      <c r="A84" s="41"/>
      <c r="B84" s="45" t="s">
        <v>16</v>
      </c>
      <c r="C84" s="20" t="s">
        <v>124</v>
      </c>
      <c r="D84" s="8" t="s">
        <v>60</v>
      </c>
      <c r="E84" s="57">
        <v>7</v>
      </c>
      <c r="F84" s="57"/>
      <c r="G84" s="64">
        <v>6500</v>
      </c>
      <c r="H84" s="262">
        <f t="shared" si="3"/>
        <v>45500</v>
      </c>
      <c r="I84" s="262">
        <v>1000</v>
      </c>
      <c r="J84" s="262">
        <f t="shared" si="2"/>
        <v>7000</v>
      </c>
      <c r="K84" s="611">
        <f t="shared" si="4"/>
        <v>52500</v>
      </c>
      <c r="L84" s="659"/>
      <c r="M84" s="641"/>
    </row>
    <row r="85" spans="1:13" s="7" customFormat="1" ht="21.95" customHeight="1" x14ac:dyDescent="0.2">
      <c r="A85" s="41"/>
      <c r="B85" s="45" t="s">
        <v>18</v>
      </c>
      <c r="C85" s="20" t="s">
        <v>125</v>
      </c>
      <c r="D85" s="8" t="s">
        <v>60</v>
      </c>
      <c r="E85" s="57">
        <v>16</v>
      </c>
      <c r="F85" s="57"/>
      <c r="G85" s="64">
        <v>7250</v>
      </c>
      <c r="H85" s="262">
        <f t="shared" si="3"/>
        <v>116000</v>
      </c>
      <c r="I85" s="262">
        <v>1000</v>
      </c>
      <c r="J85" s="262">
        <f t="shared" si="2"/>
        <v>16000</v>
      </c>
      <c r="K85" s="611">
        <f t="shared" si="4"/>
        <v>132000</v>
      </c>
      <c r="L85" s="659"/>
      <c r="M85" s="641"/>
    </row>
    <row r="86" spans="1:13" s="7" customFormat="1" ht="21.95" customHeight="1" x14ac:dyDescent="0.2">
      <c r="A86" s="41"/>
      <c r="B86" s="68">
        <f>B82+0.1</f>
        <v>10.299999999999999</v>
      </c>
      <c r="C86" s="20" t="s">
        <v>126</v>
      </c>
      <c r="D86" s="8" t="s">
        <v>114</v>
      </c>
      <c r="E86" s="95">
        <v>6</v>
      </c>
      <c r="F86" s="95"/>
      <c r="G86" s="64">
        <v>32000</v>
      </c>
      <c r="H86" s="262">
        <f t="shared" si="3"/>
        <v>192000</v>
      </c>
      <c r="I86" s="262">
        <v>2000</v>
      </c>
      <c r="J86" s="262">
        <f t="shared" si="2"/>
        <v>12000</v>
      </c>
      <c r="K86" s="611">
        <f t="shared" si="4"/>
        <v>204000</v>
      </c>
      <c r="L86" s="659"/>
      <c r="M86" s="641"/>
    </row>
    <row r="87" spans="1:13" s="7" customFormat="1" ht="21.95" customHeight="1" x14ac:dyDescent="0.2">
      <c r="A87" s="41"/>
      <c r="B87" s="68">
        <f t="shared" ref="B87:B89" si="5">B86+0.1</f>
        <v>10.399999999999999</v>
      </c>
      <c r="C87" s="20" t="s">
        <v>127</v>
      </c>
      <c r="D87" s="8" t="s">
        <v>114</v>
      </c>
      <c r="E87" s="95">
        <v>1</v>
      </c>
      <c r="F87" s="95"/>
      <c r="G87" s="64">
        <v>15000</v>
      </c>
      <c r="H87" s="262">
        <f t="shared" si="3"/>
        <v>15000</v>
      </c>
      <c r="I87" s="262">
        <v>2000</v>
      </c>
      <c r="J87" s="262">
        <f t="shared" si="2"/>
        <v>2000</v>
      </c>
      <c r="K87" s="611">
        <f t="shared" si="4"/>
        <v>17000</v>
      </c>
      <c r="L87" s="659"/>
      <c r="M87" s="641"/>
    </row>
    <row r="88" spans="1:13" s="7" customFormat="1" ht="21.95" customHeight="1" x14ac:dyDescent="0.2">
      <c r="A88" s="41"/>
      <c r="B88" s="68">
        <f>B87+1</f>
        <v>11.399999999999999</v>
      </c>
      <c r="C88" s="20" t="s">
        <v>128</v>
      </c>
      <c r="D88" s="8" t="s">
        <v>65</v>
      </c>
      <c r="E88" s="95">
        <v>1</v>
      </c>
      <c r="F88" s="95"/>
      <c r="G88" s="64">
        <v>1500</v>
      </c>
      <c r="H88" s="262">
        <f t="shared" si="3"/>
        <v>1500</v>
      </c>
      <c r="I88" s="262">
        <v>500</v>
      </c>
      <c r="J88" s="262">
        <f t="shared" si="2"/>
        <v>500</v>
      </c>
      <c r="K88" s="611">
        <f t="shared" si="4"/>
        <v>2000</v>
      </c>
      <c r="L88" s="659"/>
      <c r="M88" s="641"/>
    </row>
    <row r="89" spans="1:13" s="7" customFormat="1" ht="21.95" customHeight="1" x14ac:dyDescent="0.2">
      <c r="A89" s="41"/>
      <c r="B89" s="68">
        <f t="shared" si="5"/>
        <v>11.499999999999998</v>
      </c>
      <c r="C89" s="87" t="s">
        <v>129</v>
      </c>
      <c r="D89" s="13"/>
      <c r="E89" s="61"/>
      <c r="F89" s="61"/>
      <c r="G89" s="66"/>
      <c r="H89" s="262">
        <f t="shared" si="3"/>
        <v>0</v>
      </c>
      <c r="I89" s="82"/>
      <c r="J89" s="262">
        <f t="shared" si="2"/>
        <v>0</v>
      </c>
      <c r="K89" s="612"/>
      <c r="L89" s="659"/>
      <c r="M89" s="641"/>
    </row>
    <row r="90" spans="1:13" s="7" customFormat="1" ht="21.95" customHeight="1" x14ac:dyDescent="0.2">
      <c r="A90" s="41"/>
      <c r="B90" s="45" t="s">
        <v>14</v>
      </c>
      <c r="C90" s="20" t="s">
        <v>130</v>
      </c>
      <c r="D90" s="8" t="s">
        <v>105</v>
      </c>
      <c r="E90" s="57">
        <v>45</v>
      </c>
      <c r="F90" s="57"/>
      <c r="G90" s="64">
        <v>4000</v>
      </c>
      <c r="H90" s="262">
        <f t="shared" si="3"/>
        <v>180000</v>
      </c>
      <c r="I90" s="262">
        <v>500</v>
      </c>
      <c r="J90" s="262">
        <f t="shared" si="2"/>
        <v>22500</v>
      </c>
      <c r="K90" s="611">
        <f>J90+H90</f>
        <v>202500</v>
      </c>
      <c r="L90" s="659"/>
      <c r="M90" s="641"/>
    </row>
    <row r="91" spans="1:13" s="7" customFormat="1" ht="21.95" customHeight="1" x14ac:dyDescent="0.2">
      <c r="A91" s="41"/>
      <c r="B91" s="45" t="s">
        <v>16</v>
      </c>
      <c r="C91" s="20" t="s">
        <v>131</v>
      </c>
      <c r="D91" s="8" t="s">
        <v>105</v>
      </c>
      <c r="E91" s="57">
        <v>15</v>
      </c>
      <c r="F91" s="57"/>
      <c r="G91" s="64">
        <v>4750</v>
      </c>
      <c r="H91" s="262">
        <f t="shared" si="3"/>
        <v>71250</v>
      </c>
      <c r="I91" s="262">
        <v>500</v>
      </c>
      <c r="J91" s="262">
        <f t="shared" si="2"/>
        <v>7500</v>
      </c>
      <c r="K91" s="611">
        <f>J91+H91</f>
        <v>78750</v>
      </c>
      <c r="L91" s="659"/>
      <c r="M91" s="641"/>
    </row>
    <row r="92" spans="1:13" s="7" customFormat="1" ht="21.95" customHeight="1" x14ac:dyDescent="0.2">
      <c r="A92" s="41"/>
      <c r="B92" s="68">
        <f>B89+0.1</f>
        <v>11.599999999999998</v>
      </c>
      <c r="C92" s="87" t="s">
        <v>132</v>
      </c>
      <c r="D92" s="13"/>
      <c r="E92" s="61"/>
      <c r="F92" s="61"/>
      <c r="G92" s="66"/>
      <c r="H92" s="262">
        <f t="shared" si="3"/>
        <v>0</v>
      </c>
      <c r="I92" s="82"/>
      <c r="J92" s="262">
        <f t="shared" si="2"/>
        <v>0</v>
      </c>
      <c r="K92" s="612"/>
      <c r="L92" s="659"/>
      <c r="M92" s="641"/>
    </row>
    <row r="93" spans="1:13" s="7" customFormat="1" ht="21.95" customHeight="1" thickBot="1" x14ac:dyDescent="0.25">
      <c r="A93" s="96"/>
      <c r="B93" s="119" t="s">
        <v>14</v>
      </c>
      <c r="C93" s="141" t="s">
        <v>133</v>
      </c>
      <c r="D93" s="142" t="s">
        <v>60</v>
      </c>
      <c r="E93" s="122">
        <v>20</v>
      </c>
      <c r="F93" s="122"/>
      <c r="G93" s="548">
        <v>3000</v>
      </c>
      <c r="H93" s="547">
        <f t="shared" si="3"/>
        <v>60000</v>
      </c>
      <c r="I93" s="547">
        <v>750</v>
      </c>
      <c r="J93" s="547">
        <f t="shared" si="2"/>
        <v>15000</v>
      </c>
      <c r="K93" s="613">
        <f>J93+H93</f>
        <v>75000</v>
      </c>
      <c r="L93" s="660"/>
      <c r="M93" s="642"/>
    </row>
    <row r="94" spans="1:13" s="7" customFormat="1" ht="60" customHeight="1" x14ac:dyDescent="0.2">
      <c r="A94" s="517">
        <f>A80+1</f>
        <v>11</v>
      </c>
      <c r="B94" s="518"/>
      <c r="C94" s="531" t="s">
        <v>134</v>
      </c>
      <c r="D94" s="143"/>
      <c r="E94" s="132"/>
      <c r="F94" s="132"/>
      <c r="G94" s="133"/>
      <c r="H94" s="262">
        <f t="shared" si="3"/>
        <v>0</v>
      </c>
      <c r="I94" s="139"/>
      <c r="J94" s="262">
        <f t="shared" si="2"/>
        <v>0</v>
      </c>
      <c r="K94" s="135"/>
      <c r="L94" s="582"/>
      <c r="M94" s="582"/>
    </row>
    <row r="95" spans="1:13" s="7" customFormat="1" ht="20.100000000000001" customHeight="1" x14ac:dyDescent="0.2">
      <c r="A95" s="90"/>
      <c r="B95" s="68">
        <f>A94+0.1</f>
        <v>11.1</v>
      </c>
      <c r="C95" s="20" t="s">
        <v>133</v>
      </c>
      <c r="D95" s="8" t="s">
        <v>105</v>
      </c>
      <c r="E95" s="57">
        <v>70</v>
      </c>
      <c r="F95" s="57"/>
      <c r="G95" s="67">
        <v>1750</v>
      </c>
      <c r="H95" s="262">
        <f t="shared" si="3"/>
        <v>122500</v>
      </c>
      <c r="I95" s="262">
        <v>500</v>
      </c>
      <c r="J95" s="262">
        <f t="shared" si="2"/>
        <v>35000</v>
      </c>
      <c r="K95" s="261">
        <f>J95+H95</f>
        <v>157500</v>
      </c>
      <c r="L95" s="581" t="s">
        <v>135</v>
      </c>
      <c r="M95" s="630" t="s">
        <v>136</v>
      </c>
    </row>
    <row r="96" spans="1:13" s="7" customFormat="1" ht="21.95" customHeight="1" x14ac:dyDescent="0.2">
      <c r="A96" s="90"/>
      <c r="B96" s="68">
        <f>B95+0.1</f>
        <v>11.2</v>
      </c>
      <c r="C96" s="113" t="s">
        <v>137</v>
      </c>
      <c r="D96" s="114" t="s">
        <v>105</v>
      </c>
      <c r="E96" s="60">
        <v>2</v>
      </c>
      <c r="F96" s="60"/>
      <c r="G96" s="67">
        <v>1900</v>
      </c>
      <c r="H96" s="262">
        <f t="shared" si="3"/>
        <v>3800</v>
      </c>
      <c r="I96" s="262">
        <v>600</v>
      </c>
      <c r="J96" s="262">
        <f t="shared" si="2"/>
        <v>1200</v>
      </c>
      <c r="K96" s="261">
        <f>J96+H96</f>
        <v>5000</v>
      </c>
      <c r="L96" s="588"/>
      <c r="M96" s="588"/>
    </row>
    <row r="97" spans="1:21" s="7" customFormat="1" ht="39.75" customHeight="1" x14ac:dyDescent="0.2">
      <c r="A97" s="90">
        <f>A94+1</f>
        <v>12</v>
      </c>
      <c r="B97" s="68"/>
      <c r="C97" s="207" t="s">
        <v>138</v>
      </c>
      <c r="D97" s="112"/>
      <c r="E97" s="58"/>
      <c r="F97" s="58"/>
      <c r="G97" s="65"/>
      <c r="H97" s="262">
        <f t="shared" si="3"/>
        <v>0</v>
      </c>
      <c r="I97" s="81"/>
      <c r="J97" s="262">
        <f t="shared" si="2"/>
        <v>0</v>
      </c>
      <c r="K97" s="32"/>
      <c r="L97" s="582"/>
      <c r="M97" s="582"/>
    </row>
    <row r="98" spans="1:21" s="7" customFormat="1" ht="20.100000000000001" customHeight="1" x14ac:dyDescent="0.2">
      <c r="A98" s="90"/>
      <c r="B98" s="68">
        <f>A97+0.1</f>
        <v>12.1</v>
      </c>
      <c r="C98" s="20" t="s">
        <v>133</v>
      </c>
      <c r="D98" s="71" t="str">
        <f t="shared" ref="D98:D99" si="6">IF(C98="","",IF(E98="","",IF(E98&gt;1,"Nos.","No.")))</f>
        <v>Nos.</v>
      </c>
      <c r="E98" s="57">
        <v>60</v>
      </c>
      <c r="F98" s="57"/>
      <c r="G98" s="67">
        <v>3000</v>
      </c>
      <c r="H98" s="262">
        <f t="shared" si="3"/>
        <v>180000</v>
      </c>
      <c r="I98" s="262">
        <v>500</v>
      </c>
      <c r="J98" s="262">
        <f t="shared" si="2"/>
        <v>30000</v>
      </c>
      <c r="K98" s="261">
        <f>J98+H98</f>
        <v>210000</v>
      </c>
      <c r="L98" s="581" t="s">
        <v>120</v>
      </c>
      <c r="M98" s="630" t="s">
        <v>121</v>
      </c>
    </row>
    <row r="99" spans="1:21" s="7" customFormat="1" ht="21.95" customHeight="1" x14ac:dyDescent="0.2">
      <c r="A99" s="90"/>
      <c r="B99" s="68">
        <f>B98+0.1</f>
        <v>12.2</v>
      </c>
      <c r="C99" s="20" t="s">
        <v>137</v>
      </c>
      <c r="D99" s="71" t="str">
        <f t="shared" si="6"/>
        <v>No.</v>
      </c>
      <c r="E99" s="57">
        <v>1</v>
      </c>
      <c r="F99" s="57"/>
      <c r="G99" s="67">
        <v>3200</v>
      </c>
      <c r="H99" s="262">
        <f t="shared" si="3"/>
        <v>3200</v>
      </c>
      <c r="I99" s="262">
        <v>500</v>
      </c>
      <c r="J99" s="262">
        <f t="shared" si="2"/>
        <v>500</v>
      </c>
      <c r="K99" s="261">
        <f>J99+H99</f>
        <v>3700</v>
      </c>
      <c r="L99" s="581"/>
      <c r="M99" s="581"/>
    </row>
    <row r="100" spans="1:21" s="7" customFormat="1" ht="48" customHeight="1" x14ac:dyDescent="0.2">
      <c r="A100" s="90">
        <f>A97+1</f>
        <v>13</v>
      </c>
      <c r="B100" s="68"/>
      <c r="C100" s="532" t="s">
        <v>139</v>
      </c>
      <c r="D100" s="71" t="s">
        <v>114</v>
      </c>
      <c r="E100" s="57">
        <v>6</v>
      </c>
      <c r="F100" s="57"/>
      <c r="G100" s="67">
        <v>32000</v>
      </c>
      <c r="H100" s="262">
        <f t="shared" si="3"/>
        <v>192000</v>
      </c>
      <c r="I100" s="262">
        <v>2000</v>
      </c>
      <c r="J100" s="262">
        <f t="shared" si="2"/>
        <v>12000</v>
      </c>
      <c r="K100" s="261">
        <f>J100+H100</f>
        <v>204000</v>
      </c>
      <c r="L100" s="581" t="s">
        <v>120</v>
      </c>
      <c r="M100" s="630" t="s">
        <v>121</v>
      </c>
    </row>
    <row r="101" spans="1:21" s="7" customFormat="1" ht="38.25" x14ac:dyDescent="0.2">
      <c r="A101" s="90">
        <f>A100+1</f>
        <v>14</v>
      </c>
      <c r="B101" s="68"/>
      <c r="C101" s="533" t="s">
        <v>140</v>
      </c>
      <c r="D101" s="112"/>
      <c r="E101" s="58"/>
      <c r="F101" s="58"/>
      <c r="G101" s="534"/>
      <c r="H101" s="262">
        <f t="shared" si="3"/>
        <v>0</v>
      </c>
      <c r="I101" s="535"/>
      <c r="J101" s="262">
        <f t="shared" si="2"/>
        <v>0</v>
      </c>
      <c r="K101" s="536"/>
      <c r="L101" s="581" t="s">
        <v>120</v>
      </c>
      <c r="M101" s="630" t="s">
        <v>121</v>
      </c>
    </row>
    <row r="102" spans="1:21" s="12" customFormat="1" ht="20.100000000000001" customHeight="1" x14ac:dyDescent="0.2">
      <c r="A102" s="42"/>
      <c r="B102" s="68">
        <f>A101+0.1</f>
        <v>14.1</v>
      </c>
      <c r="C102" s="17" t="s">
        <v>141</v>
      </c>
      <c r="D102" s="71" t="str">
        <f t="shared" ref="D102:D103" si="7">IF(C102="","",IF(E102="","",IF(E102&gt;1,"Nos.","No.")))</f>
        <v>Nos.</v>
      </c>
      <c r="E102" s="57">
        <v>2</v>
      </c>
      <c r="F102" s="57"/>
      <c r="G102" s="67">
        <v>4000</v>
      </c>
      <c r="H102" s="262">
        <f t="shared" si="3"/>
        <v>8000</v>
      </c>
      <c r="I102" s="262">
        <v>1000</v>
      </c>
      <c r="J102" s="262">
        <f t="shared" si="2"/>
        <v>2000</v>
      </c>
      <c r="K102" s="261">
        <f>J102+H102</f>
        <v>10000</v>
      </c>
      <c r="L102" s="581"/>
      <c r="M102" s="581"/>
    </row>
    <row r="103" spans="1:21" s="12" customFormat="1" ht="21.95" customHeight="1" x14ac:dyDescent="0.2">
      <c r="A103" s="42"/>
      <c r="B103" s="68">
        <f>B102+0.1</f>
        <v>14.2</v>
      </c>
      <c r="C103" s="17" t="s">
        <v>142</v>
      </c>
      <c r="D103" s="71" t="str">
        <f t="shared" si="7"/>
        <v>Nos.</v>
      </c>
      <c r="E103" s="57">
        <v>2</v>
      </c>
      <c r="F103" s="57"/>
      <c r="G103" s="67">
        <v>7500</v>
      </c>
      <c r="H103" s="262">
        <f t="shared" si="3"/>
        <v>15000</v>
      </c>
      <c r="I103" s="262">
        <v>1000</v>
      </c>
      <c r="J103" s="262">
        <f t="shared" si="2"/>
        <v>2000</v>
      </c>
      <c r="K103" s="261">
        <f>J103+H103</f>
        <v>17000</v>
      </c>
      <c r="L103" s="581"/>
      <c r="M103" s="581"/>
    </row>
    <row r="104" spans="1:21" s="7" customFormat="1" ht="38.25" x14ac:dyDescent="0.2">
      <c r="A104" s="90">
        <f>A101+1</f>
        <v>15</v>
      </c>
      <c r="B104" s="68"/>
      <c r="C104" s="533" t="s">
        <v>143</v>
      </c>
      <c r="D104" s="112"/>
      <c r="E104" s="58"/>
      <c r="F104" s="58"/>
      <c r="G104" s="534"/>
      <c r="H104" s="262">
        <f t="shared" si="3"/>
        <v>0</v>
      </c>
      <c r="I104" s="535"/>
      <c r="J104" s="262">
        <f t="shared" si="2"/>
        <v>0</v>
      </c>
      <c r="K104" s="536"/>
      <c r="L104" s="581" t="s">
        <v>120</v>
      </c>
      <c r="M104" s="630" t="s">
        <v>121</v>
      </c>
    </row>
    <row r="105" spans="1:21" s="12" customFormat="1" ht="24" customHeight="1" x14ac:dyDescent="0.2">
      <c r="A105" s="42"/>
      <c r="B105" s="68">
        <f>A104+0.1</f>
        <v>15.1</v>
      </c>
      <c r="C105" s="17" t="s">
        <v>144</v>
      </c>
      <c r="D105" s="71" t="str">
        <f t="shared" ref="D105:D106" si="8">IF(C105="","",IF(E105="","",IF(E105&gt;1,"Nos.","No.")))</f>
        <v>No.</v>
      </c>
      <c r="E105" s="57">
        <v>1</v>
      </c>
      <c r="F105" s="57"/>
      <c r="G105" s="67">
        <v>15750</v>
      </c>
      <c r="H105" s="262">
        <f t="shared" si="3"/>
        <v>15750</v>
      </c>
      <c r="I105" s="262">
        <v>1000</v>
      </c>
      <c r="J105" s="262">
        <f t="shared" si="2"/>
        <v>1000</v>
      </c>
      <c r="K105" s="261">
        <f>J105+H105</f>
        <v>16750</v>
      </c>
      <c r="L105" s="581"/>
      <c r="M105" s="581"/>
    </row>
    <row r="106" spans="1:21" s="12" customFormat="1" ht="21.95" customHeight="1" x14ac:dyDescent="0.2">
      <c r="A106" s="42"/>
      <c r="B106" s="68">
        <f>B105+0.1</f>
        <v>15.2</v>
      </c>
      <c r="C106" s="17" t="s">
        <v>145</v>
      </c>
      <c r="D106" s="71" t="str">
        <f t="shared" si="8"/>
        <v>No.</v>
      </c>
      <c r="E106" s="57">
        <v>1</v>
      </c>
      <c r="F106" s="57"/>
      <c r="G106" s="67">
        <v>13200</v>
      </c>
      <c r="H106" s="262">
        <f t="shared" si="3"/>
        <v>13200</v>
      </c>
      <c r="I106" s="262">
        <v>1000</v>
      </c>
      <c r="J106" s="262">
        <f t="shared" si="2"/>
        <v>1000</v>
      </c>
      <c r="K106" s="261">
        <f>J106+H106</f>
        <v>14200</v>
      </c>
      <c r="L106" s="581"/>
      <c r="M106" s="581"/>
    </row>
    <row r="107" spans="1:21" s="7" customFormat="1" ht="51" x14ac:dyDescent="0.2">
      <c r="A107" s="90">
        <f>A104+1</f>
        <v>16</v>
      </c>
      <c r="B107" s="68"/>
      <c r="C107" s="533" t="s">
        <v>146</v>
      </c>
      <c r="D107" s="112"/>
      <c r="E107" s="58"/>
      <c r="F107" s="58"/>
      <c r="G107" s="534"/>
      <c r="H107" s="262">
        <f t="shared" si="3"/>
        <v>0</v>
      </c>
      <c r="I107" s="535"/>
      <c r="J107" s="262">
        <f t="shared" si="2"/>
        <v>0</v>
      </c>
      <c r="K107" s="536"/>
      <c r="L107" s="581" t="s">
        <v>120</v>
      </c>
      <c r="M107" s="630" t="s">
        <v>147</v>
      </c>
    </row>
    <row r="108" spans="1:21" s="12" customFormat="1" ht="20.100000000000001" customHeight="1" x14ac:dyDescent="0.2">
      <c r="A108" s="42"/>
      <c r="B108" s="68">
        <f>A107+0.1</f>
        <v>16.100000000000001</v>
      </c>
      <c r="C108" s="17" t="s">
        <v>145</v>
      </c>
      <c r="D108" s="71" t="str">
        <f t="shared" ref="D108" si="9">IF(C108="","",IF(E108="","",IF(E108&gt;1,"Nos.","No.")))</f>
        <v>Nos.</v>
      </c>
      <c r="E108" s="57">
        <v>2</v>
      </c>
      <c r="F108" s="57"/>
      <c r="G108" s="67">
        <v>165000</v>
      </c>
      <c r="H108" s="262">
        <f t="shared" si="3"/>
        <v>330000</v>
      </c>
      <c r="I108" s="262">
        <v>5000</v>
      </c>
      <c r="J108" s="262">
        <f t="shared" si="2"/>
        <v>10000</v>
      </c>
      <c r="K108" s="261">
        <f>J108+H108</f>
        <v>340000</v>
      </c>
      <c r="L108" s="581"/>
      <c r="M108" s="581"/>
    </row>
    <row r="109" spans="1:21" s="7" customFormat="1" ht="63.75" x14ac:dyDescent="0.2">
      <c r="A109" s="526">
        <f>A101+1</f>
        <v>15</v>
      </c>
      <c r="B109" s="76"/>
      <c r="C109" s="511" t="s">
        <v>148</v>
      </c>
      <c r="D109" s="5"/>
      <c r="E109" s="58"/>
      <c r="F109" s="58"/>
      <c r="G109" s="65"/>
      <c r="H109" s="262">
        <f t="shared" si="3"/>
        <v>0</v>
      </c>
      <c r="I109" s="81"/>
      <c r="J109" s="262">
        <f t="shared" si="2"/>
        <v>0</v>
      </c>
      <c r="K109" s="32"/>
      <c r="L109" s="582"/>
      <c r="M109" s="582"/>
      <c r="N109" s="80"/>
      <c r="O109" s="80"/>
      <c r="P109" s="80"/>
      <c r="Q109" s="80"/>
      <c r="R109" s="80"/>
      <c r="S109" s="80"/>
      <c r="T109" s="80"/>
      <c r="U109" s="80"/>
    </row>
    <row r="110" spans="1:21" s="12" customFormat="1" ht="20.100000000000001" customHeight="1" x14ac:dyDescent="0.2">
      <c r="A110" s="42"/>
      <c r="B110" s="68">
        <f>A109+0.1</f>
        <v>15.1</v>
      </c>
      <c r="C110" s="17" t="s">
        <v>104</v>
      </c>
      <c r="D110" s="71" t="s">
        <v>105</v>
      </c>
      <c r="E110" s="57">
        <v>70</v>
      </c>
      <c r="F110" s="57"/>
      <c r="G110" s="67">
        <v>1650</v>
      </c>
      <c r="H110" s="262">
        <f t="shared" si="3"/>
        <v>115500</v>
      </c>
      <c r="I110" s="262">
        <v>200</v>
      </c>
      <c r="J110" s="262">
        <f t="shared" si="2"/>
        <v>14000</v>
      </c>
      <c r="K110" s="261">
        <f t="shared" ref="K110:K118" si="10">J110+H110</f>
        <v>129500</v>
      </c>
      <c r="L110" s="581"/>
      <c r="M110" s="581"/>
    </row>
    <row r="111" spans="1:21" s="12" customFormat="1" ht="21.95" customHeight="1" thickBot="1" x14ac:dyDescent="0.25">
      <c r="A111" s="144"/>
      <c r="B111" s="145">
        <f>B110+0.1</f>
        <v>15.2</v>
      </c>
      <c r="C111" s="120" t="s">
        <v>107</v>
      </c>
      <c r="D111" s="121" t="s">
        <v>105</v>
      </c>
      <c r="E111" s="122">
        <v>15</v>
      </c>
      <c r="F111" s="122"/>
      <c r="G111" s="548">
        <v>2100</v>
      </c>
      <c r="H111" s="547">
        <f t="shared" si="3"/>
        <v>31500</v>
      </c>
      <c r="I111" s="547">
        <v>300</v>
      </c>
      <c r="J111" s="547">
        <f t="shared" si="2"/>
        <v>4500</v>
      </c>
      <c r="K111" s="491">
        <f t="shared" si="10"/>
        <v>36000</v>
      </c>
      <c r="L111" s="581" t="s">
        <v>80</v>
      </c>
      <c r="M111" s="709" t="s">
        <v>353</v>
      </c>
    </row>
    <row r="112" spans="1:21" s="7" customFormat="1" ht="13.5" thickBot="1" x14ac:dyDescent="0.25">
      <c r="A112" s="526">
        <f>A109+1</f>
        <v>16</v>
      </c>
      <c r="B112" s="76"/>
      <c r="C112" s="511" t="s">
        <v>149</v>
      </c>
      <c r="D112" s="5" t="s">
        <v>60</v>
      </c>
      <c r="E112" s="58">
        <v>2</v>
      </c>
      <c r="F112" s="58"/>
      <c r="G112" s="133">
        <v>42000</v>
      </c>
      <c r="H112" s="262">
        <f t="shared" si="3"/>
        <v>84000</v>
      </c>
      <c r="I112" s="139">
        <v>1000</v>
      </c>
      <c r="J112" s="262">
        <f t="shared" si="2"/>
        <v>2000</v>
      </c>
      <c r="K112" s="135">
        <f t="shared" si="10"/>
        <v>86000</v>
      </c>
      <c r="L112" s="582"/>
      <c r="M112" s="582"/>
      <c r="N112" s="80"/>
      <c r="O112" s="80"/>
      <c r="P112" s="80"/>
      <c r="Q112" s="80"/>
      <c r="R112" s="80"/>
      <c r="S112" s="80"/>
      <c r="T112" s="80"/>
      <c r="U112" s="80"/>
    </row>
    <row r="113" spans="1:14" s="1" customFormat="1" ht="90" thickBot="1" x14ac:dyDescent="0.25">
      <c r="A113" s="537">
        <f>A112+1</f>
        <v>17</v>
      </c>
      <c r="B113" s="538"/>
      <c r="C113" s="539" t="s">
        <v>150</v>
      </c>
      <c r="D113" s="520" t="s">
        <v>95</v>
      </c>
      <c r="E113" s="540">
        <v>1</v>
      </c>
      <c r="F113" s="540"/>
      <c r="G113" s="541">
        <v>550000</v>
      </c>
      <c r="H113" s="262">
        <f t="shared" si="3"/>
        <v>550000</v>
      </c>
      <c r="I113" s="262">
        <v>35000</v>
      </c>
      <c r="J113" s="262">
        <f t="shared" si="2"/>
        <v>35000</v>
      </c>
      <c r="K113" s="261">
        <f t="shared" si="10"/>
        <v>585000</v>
      </c>
      <c r="L113" s="581" t="s">
        <v>120</v>
      </c>
      <c r="M113" s="631" t="s">
        <v>151</v>
      </c>
      <c r="N113" s="1" t="s">
        <v>358</v>
      </c>
    </row>
    <row r="114" spans="1:14" s="1" customFormat="1" ht="51" x14ac:dyDescent="0.2">
      <c r="A114" s="526">
        <f>A113+1</f>
        <v>18</v>
      </c>
      <c r="B114" s="76"/>
      <c r="C114" s="542" t="s">
        <v>152</v>
      </c>
      <c r="D114" s="74" t="s">
        <v>95</v>
      </c>
      <c r="E114" s="60">
        <v>1</v>
      </c>
      <c r="F114" s="60"/>
      <c r="G114" s="580">
        <v>475000</v>
      </c>
      <c r="H114" s="262">
        <f t="shared" si="3"/>
        <v>475000</v>
      </c>
      <c r="I114" s="262">
        <v>35000</v>
      </c>
      <c r="J114" s="262">
        <f t="shared" si="2"/>
        <v>35000</v>
      </c>
      <c r="K114" s="261">
        <f t="shared" si="10"/>
        <v>510000</v>
      </c>
      <c r="L114" s="581" t="s">
        <v>120</v>
      </c>
      <c r="M114" s="631" t="s">
        <v>151</v>
      </c>
    </row>
    <row r="115" spans="1:14" s="1" customFormat="1" ht="51" x14ac:dyDescent="0.2">
      <c r="A115" s="526">
        <f>A114+1</f>
        <v>19</v>
      </c>
      <c r="B115" s="76"/>
      <c r="C115" s="542" t="s">
        <v>153</v>
      </c>
      <c r="D115" s="74" t="s">
        <v>95</v>
      </c>
      <c r="E115" s="60">
        <v>1</v>
      </c>
      <c r="F115" s="60"/>
      <c r="G115" s="88">
        <v>40000</v>
      </c>
      <c r="H115" s="262">
        <f t="shared" si="3"/>
        <v>40000</v>
      </c>
      <c r="I115" s="262">
        <v>40000</v>
      </c>
      <c r="J115" s="262">
        <f t="shared" si="2"/>
        <v>40000</v>
      </c>
      <c r="K115" s="261">
        <f t="shared" si="10"/>
        <v>80000</v>
      </c>
      <c r="L115" s="581"/>
      <c r="M115" s="708" t="s">
        <v>354</v>
      </c>
    </row>
    <row r="116" spans="1:14" s="7" customFormat="1" ht="51" x14ac:dyDescent="0.2">
      <c r="A116" s="526">
        <f>A115+1</f>
        <v>20</v>
      </c>
      <c r="B116" s="76"/>
      <c r="C116" s="542" t="s">
        <v>154</v>
      </c>
      <c r="D116" s="114" t="s">
        <v>95</v>
      </c>
      <c r="E116" s="60">
        <v>1</v>
      </c>
      <c r="F116" s="60"/>
      <c r="G116" s="88">
        <v>0</v>
      </c>
      <c r="H116" s="262">
        <f t="shared" si="3"/>
        <v>0</v>
      </c>
      <c r="I116" s="262">
        <v>100000</v>
      </c>
      <c r="J116" s="262">
        <f t="shared" si="2"/>
        <v>100000</v>
      </c>
      <c r="K116" s="261">
        <f t="shared" si="10"/>
        <v>100000</v>
      </c>
      <c r="L116" s="588"/>
      <c r="M116" s="588"/>
    </row>
    <row r="117" spans="1:14" s="7" customFormat="1" ht="28.5" customHeight="1" x14ac:dyDescent="0.2">
      <c r="A117" s="526">
        <f t="shared" ref="A117:A118" si="11">A116+1</f>
        <v>21</v>
      </c>
      <c r="B117" s="76"/>
      <c r="C117" s="542" t="s">
        <v>155</v>
      </c>
      <c r="D117" s="114" t="s">
        <v>95</v>
      </c>
      <c r="E117" s="60">
        <v>1</v>
      </c>
      <c r="F117" s="60"/>
      <c r="G117" s="88">
        <v>15000</v>
      </c>
      <c r="H117" s="262">
        <f t="shared" si="3"/>
        <v>15000</v>
      </c>
      <c r="I117" s="262">
        <v>25000</v>
      </c>
      <c r="J117" s="262">
        <f t="shared" si="2"/>
        <v>25000</v>
      </c>
      <c r="K117" s="261">
        <f t="shared" si="10"/>
        <v>40000</v>
      </c>
      <c r="L117" s="588"/>
      <c r="M117" s="588"/>
    </row>
    <row r="118" spans="1:14" s="7" customFormat="1" ht="51.75" thickBot="1" x14ac:dyDescent="0.25">
      <c r="A118" s="526">
        <f t="shared" si="11"/>
        <v>22</v>
      </c>
      <c r="B118" s="92"/>
      <c r="C118" s="543" t="s">
        <v>156</v>
      </c>
      <c r="D118" s="544" t="s">
        <v>95</v>
      </c>
      <c r="E118" s="545">
        <v>1</v>
      </c>
      <c r="F118" s="545"/>
      <c r="G118" s="546">
        <v>15000</v>
      </c>
      <c r="H118" s="262">
        <f t="shared" si="3"/>
        <v>15000</v>
      </c>
      <c r="I118" s="97">
        <v>15000</v>
      </c>
      <c r="J118" s="262">
        <f t="shared" si="2"/>
        <v>15000</v>
      </c>
      <c r="K118" s="491">
        <f t="shared" si="10"/>
        <v>30000</v>
      </c>
      <c r="L118" s="592"/>
      <c r="M118" s="592"/>
    </row>
    <row r="119" spans="1:14" s="7" customFormat="1" ht="32.25" customHeight="1" thickTop="1" thickBot="1" x14ac:dyDescent="0.25">
      <c r="A119" s="44"/>
      <c r="B119" s="47"/>
      <c r="C119" s="84" t="s">
        <v>157</v>
      </c>
      <c r="D119" s="14"/>
      <c r="E119" s="83"/>
      <c r="F119" s="83"/>
      <c r="G119" s="54"/>
      <c r="H119" s="492">
        <f>SUM(H10:H118)</f>
        <v>33341689.5</v>
      </c>
      <c r="I119" s="55"/>
      <c r="J119" s="492">
        <f>SUM(J10:J118)</f>
        <v>3251700</v>
      </c>
      <c r="K119" s="492">
        <f>SUM(K10:K118)</f>
        <v>36593389.5</v>
      </c>
      <c r="L119" s="593"/>
      <c r="M119" s="593"/>
    </row>
    <row r="120" spans="1:14" s="22" customFormat="1" x14ac:dyDescent="0.2">
      <c r="A120" s="23"/>
      <c r="B120" s="48"/>
      <c r="C120" s="2"/>
      <c r="D120" s="23"/>
      <c r="E120" s="37"/>
      <c r="F120" s="37"/>
      <c r="G120" s="35"/>
      <c r="H120" s="35"/>
      <c r="I120" s="35"/>
      <c r="J120" s="35"/>
      <c r="K120" s="35"/>
      <c r="L120" s="586"/>
      <c r="M120" s="37"/>
    </row>
    <row r="121" spans="1:14" s="22" customFormat="1" ht="43.5" customHeight="1" x14ac:dyDescent="0.2">
      <c r="A121" s="647" t="s">
        <v>158</v>
      </c>
      <c r="B121" s="647"/>
      <c r="C121" s="647"/>
      <c r="D121" s="647"/>
      <c r="E121" s="647"/>
      <c r="F121" s="647"/>
      <c r="G121" s="647"/>
      <c r="H121" s="647"/>
      <c r="I121" s="647"/>
      <c r="J121" s="647"/>
      <c r="K121" s="647"/>
      <c r="L121" s="594"/>
      <c r="M121" s="23"/>
    </row>
    <row r="122" spans="1:14" s="22" customFormat="1" ht="31.5" customHeight="1" x14ac:dyDescent="0.2">
      <c r="A122" s="647" t="s">
        <v>159</v>
      </c>
      <c r="B122" s="647"/>
      <c r="C122" s="647"/>
      <c r="D122" s="647"/>
      <c r="E122" s="647"/>
      <c r="F122" s="647"/>
      <c r="G122" s="647"/>
      <c r="H122" s="647"/>
      <c r="I122" s="647"/>
      <c r="J122" s="647"/>
      <c r="K122" s="647"/>
      <c r="L122" s="595"/>
      <c r="M122" s="23"/>
    </row>
    <row r="123" spans="1:14" s="22" customFormat="1" ht="18.75" customHeight="1" x14ac:dyDescent="0.2">
      <c r="A123" s="652"/>
      <c r="B123" s="652"/>
      <c r="C123" s="652"/>
      <c r="D123" s="652"/>
      <c r="E123" s="652"/>
      <c r="F123" s="652"/>
      <c r="G123" s="652"/>
      <c r="H123" s="652"/>
      <c r="I123" s="652"/>
      <c r="J123" s="652"/>
      <c r="K123" s="652"/>
      <c r="L123" s="595"/>
      <c r="M123" s="23"/>
    </row>
    <row r="124" spans="1:14" s="22" customFormat="1" x14ac:dyDescent="0.2">
      <c r="A124" s="23"/>
      <c r="B124" s="48"/>
      <c r="C124" s="2"/>
      <c r="D124" s="23"/>
      <c r="E124" s="37"/>
      <c r="F124" s="37"/>
      <c r="G124" s="35"/>
      <c r="H124" s="35"/>
      <c r="I124" s="35"/>
      <c r="J124" s="35"/>
      <c r="K124" s="35"/>
      <c r="L124" s="586"/>
      <c r="M124" s="37"/>
    </row>
    <row r="125" spans="1:14" s="22" customFormat="1" x14ac:dyDescent="0.2">
      <c r="A125" s="23"/>
      <c r="B125" s="48"/>
      <c r="C125" s="2"/>
      <c r="D125" s="23"/>
      <c r="E125" s="37"/>
      <c r="F125" s="37"/>
      <c r="G125" s="35"/>
      <c r="H125" s="35"/>
      <c r="I125" s="35"/>
      <c r="J125" s="35"/>
      <c r="K125" s="35"/>
      <c r="L125" s="586"/>
      <c r="M125" s="37"/>
    </row>
    <row r="126" spans="1:14" s="22" customFormat="1" x14ac:dyDescent="0.2">
      <c r="A126" s="23"/>
      <c r="B126" s="48"/>
      <c r="C126" s="2"/>
      <c r="D126" s="23"/>
      <c r="E126" s="37"/>
      <c r="F126" s="37"/>
      <c r="G126" s="35"/>
      <c r="H126" s="35"/>
      <c r="I126" s="35"/>
      <c r="J126" s="35"/>
      <c r="K126" s="35"/>
      <c r="L126" s="586"/>
      <c r="M126" s="37"/>
    </row>
    <row r="127" spans="1:14" s="22" customFormat="1" x14ac:dyDescent="0.2">
      <c r="A127" s="23"/>
      <c r="B127" s="48"/>
      <c r="C127" s="2"/>
      <c r="D127" s="23"/>
      <c r="E127" s="37"/>
      <c r="F127" s="37"/>
      <c r="G127" s="35"/>
      <c r="H127" s="35"/>
      <c r="I127" s="35"/>
      <c r="J127" s="35"/>
      <c r="K127" s="35"/>
      <c r="L127" s="586"/>
      <c r="M127" s="37"/>
    </row>
    <row r="128" spans="1:14" s="22" customFormat="1" x14ac:dyDescent="0.2">
      <c r="A128" s="23"/>
      <c r="B128" s="48"/>
      <c r="C128" s="2"/>
      <c r="D128" s="23"/>
      <c r="E128" s="37"/>
      <c r="F128" s="37"/>
      <c r="G128" s="35"/>
      <c r="H128" s="35"/>
      <c r="I128" s="35"/>
      <c r="J128" s="35"/>
      <c r="K128" s="35"/>
      <c r="L128" s="586"/>
      <c r="M128" s="37"/>
    </row>
    <row r="129" spans="1:13" s="22" customFormat="1" x14ac:dyDescent="0.2">
      <c r="A129" s="23"/>
      <c r="B129" s="48"/>
      <c r="C129" s="2"/>
      <c r="D129" s="23"/>
      <c r="E129" s="37"/>
      <c r="F129" s="37"/>
      <c r="G129" s="35"/>
      <c r="H129" s="35"/>
      <c r="I129" s="35"/>
      <c r="J129" s="35"/>
      <c r="K129" s="35"/>
      <c r="L129" s="586"/>
      <c r="M129" s="37"/>
    </row>
    <row r="130" spans="1:13" s="22" customFormat="1" x14ac:dyDescent="0.2">
      <c r="A130" s="23"/>
      <c r="B130" s="48"/>
      <c r="C130" s="2"/>
      <c r="D130" s="23"/>
      <c r="E130" s="37"/>
      <c r="F130" s="37"/>
      <c r="G130" s="35"/>
      <c r="H130" s="35"/>
      <c r="I130" s="35"/>
      <c r="J130" s="35"/>
      <c r="K130" s="35"/>
      <c r="L130" s="586"/>
      <c r="M130" s="37"/>
    </row>
    <row r="131" spans="1:13" s="22" customFormat="1" x14ac:dyDescent="0.2">
      <c r="A131" s="23"/>
      <c r="B131" s="48"/>
      <c r="C131" s="2"/>
      <c r="D131" s="23"/>
      <c r="E131" s="37"/>
      <c r="F131" s="37"/>
      <c r="G131" s="35"/>
      <c r="H131" s="35"/>
      <c r="I131" s="35"/>
      <c r="J131" s="35"/>
      <c r="K131" s="35"/>
      <c r="L131" s="586"/>
      <c r="M131" s="37"/>
    </row>
    <row r="132" spans="1:13" s="22" customFormat="1" x14ac:dyDescent="0.2">
      <c r="A132" s="23"/>
      <c r="B132" s="48"/>
      <c r="C132" s="2"/>
      <c r="D132" s="23"/>
      <c r="E132" s="37"/>
      <c r="F132" s="37"/>
      <c r="G132" s="35"/>
      <c r="H132" s="35"/>
      <c r="I132" s="35"/>
      <c r="J132" s="35"/>
      <c r="K132" s="35"/>
      <c r="L132" s="586"/>
      <c r="M132" s="37"/>
    </row>
    <row r="133" spans="1:13" s="22" customFormat="1" x14ac:dyDescent="0.2">
      <c r="A133" s="23"/>
      <c r="B133" s="48"/>
      <c r="C133" s="2"/>
      <c r="D133" s="23"/>
      <c r="E133" s="37"/>
      <c r="F133" s="37"/>
      <c r="G133" s="35"/>
      <c r="H133" s="35"/>
      <c r="I133" s="35"/>
      <c r="J133" s="35"/>
      <c r="K133" s="35"/>
      <c r="L133" s="586"/>
      <c r="M133" s="37"/>
    </row>
    <row r="134" spans="1:13" s="22" customFormat="1" x14ac:dyDescent="0.2">
      <c r="A134" s="23"/>
      <c r="B134" s="48"/>
      <c r="C134" s="2"/>
      <c r="D134" s="23"/>
      <c r="E134" s="37"/>
      <c r="F134" s="37"/>
      <c r="G134" s="35"/>
      <c r="H134" s="35"/>
      <c r="I134" s="35"/>
      <c r="J134" s="35"/>
      <c r="K134" s="35"/>
      <c r="L134" s="586"/>
      <c r="M134" s="37"/>
    </row>
    <row r="135" spans="1:13" s="22" customFormat="1" x14ac:dyDescent="0.2">
      <c r="A135" s="23"/>
      <c r="B135" s="48"/>
      <c r="C135" s="2"/>
      <c r="D135" s="23"/>
      <c r="E135" s="37"/>
      <c r="F135" s="37"/>
      <c r="G135" s="35"/>
      <c r="H135" s="35"/>
      <c r="I135" s="35"/>
      <c r="J135" s="35"/>
      <c r="K135" s="35"/>
      <c r="L135" s="586"/>
      <c r="M135" s="37"/>
    </row>
    <row r="136" spans="1:13" s="22" customFormat="1" x14ac:dyDescent="0.2">
      <c r="A136" s="23"/>
      <c r="B136" s="48"/>
      <c r="C136" s="2"/>
      <c r="D136" s="23"/>
      <c r="E136" s="37"/>
      <c r="F136" s="37"/>
      <c r="G136" s="35"/>
      <c r="H136" s="35"/>
      <c r="I136" s="35"/>
      <c r="J136" s="35"/>
      <c r="K136" s="35"/>
      <c r="L136" s="586"/>
      <c r="M136" s="37"/>
    </row>
    <row r="137" spans="1:13" s="22" customFormat="1" x14ac:dyDescent="0.2">
      <c r="A137" s="23"/>
      <c r="B137" s="48"/>
      <c r="C137" s="2"/>
      <c r="D137" s="23"/>
      <c r="E137" s="37"/>
      <c r="F137" s="37"/>
      <c r="G137" s="35"/>
      <c r="H137" s="35"/>
      <c r="I137" s="35"/>
      <c r="J137" s="35"/>
      <c r="K137" s="35"/>
      <c r="L137" s="586"/>
      <c r="M137" s="37"/>
    </row>
    <row r="138" spans="1:13" s="22" customFormat="1" x14ac:dyDescent="0.2">
      <c r="A138" s="23"/>
      <c r="B138" s="48"/>
      <c r="C138" s="2"/>
      <c r="D138" s="23"/>
      <c r="E138" s="37"/>
      <c r="F138" s="37"/>
      <c r="G138" s="35"/>
      <c r="H138" s="35"/>
      <c r="I138" s="35"/>
      <c r="J138" s="35"/>
      <c r="K138" s="35"/>
      <c r="L138" s="586"/>
      <c r="M138" s="37"/>
    </row>
    <row r="139" spans="1:13" s="22" customFormat="1" x14ac:dyDescent="0.2">
      <c r="A139" s="23"/>
      <c r="B139" s="48"/>
      <c r="C139" s="2"/>
      <c r="D139" s="23"/>
      <c r="E139" s="37"/>
      <c r="F139" s="37"/>
      <c r="G139" s="35"/>
      <c r="H139" s="35"/>
      <c r="I139" s="35"/>
      <c r="J139" s="35"/>
      <c r="K139" s="35"/>
      <c r="L139" s="586"/>
      <c r="M139" s="37"/>
    </row>
    <row r="140" spans="1:13" s="22" customFormat="1" x14ac:dyDescent="0.2">
      <c r="A140" s="23"/>
      <c r="B140" s="48"/>
      <c r="C140" s="2"/>
      <c r="D140" s="23"/>
      <c r="E140" s="37"/>
      <c r="F140" s="37"/>
      <c r="G140" s="35"/>
      <c r="H140" s="35"/>
      <c r="I140" s="35"/>
      <c r="J140" s="35"/>
      <c r="K140" s="35"/>
      <c r="L140" s="586"/>
      <c r="M140" s="37"/>
    </row>
    <row r="141" spans="1:13" s="22" customFormat="1" x14ac:dyDescent="0.2">
      <c r="A141" s="23"/>
      <c r="B141" s="48"/>
      <c r="C141" s="2"/>
      <c r="D141" s="23"/>
      <c r="E141" s="37"/>
      <c r="F141" s="37"/>
      <c r="G141" s="35"/>
      <c r="H141" s="35"/>
      <c r="I141" s="35"/>
      <c r="J141" s="35"/>
      <c r="K141" s="35"/>
      <c r="L141" s="586"/>
      <c r="M141" s="37"/>
    </row>
    <row r="142" spans="1:13" s="22" customFormat="1" x14ac:dyDescent="0.2">
      <c r="A142" s="23"/>
      <c r="B142" s="48"/>
      <c r="C142" s="2"/>
      <c r="D142" s="23"/>
      <c r="E142" s="37"/>
      <c r="F142" s="37"/>
      <c r="G142" s="35"/>
      <c r="H142" s="35"/>
      <c r="I142" s="35"/>
      <c r="J142" s="35"/>
      <c r="K142" s="35"/>
      <c r="L142" s="586"/>
      <c r="M142" s="37"/>
    </row>
    <row r="143" spans="1:13" s="22" customFormat="1" x14ac:dyDescent="0.2">
      <c r="A143" s="23"/>
      <c r="B143" s="48"/>
      <c r="C143" s="2"/>
      <c r="D143" s="23"/>
      <c r="E143" s="37"/>
      <c r="F143" s="37"/>
      <c r="G143" s="35"/>
      <c r="H143" s="35"/>
      <c r="I143" s="35"/>
      <c r="J143" s="35"/>
      <c r="K143" s="35"/>
      <c r="L143" s="586"/>
      <c r="M143" s="37"/>
    </row>
    <row r="144" spans="1:13" s="22" customFormat="1" x14ac:dyDescent="0.2">
      <c r="A144" s="23"/>
      <c r="B144" s="48"/>
      <c r="C144" s="2"/>
      <c r="D144" s="23"/>
      <c r="E144" s="37"/>
      <c r="F144" s="37"/>
      <c r="G144" s="35"/>
      <c r="H144" s="35"/>
      <c r="I144" s="35"/>
      <c r="J144" s="35"/>
      <c r="K144" s="35"/>
      <c r="L144" s="586"/>
      <c r="M144" s="37"/>
    </row>
    <row r="145" spans="1:13" s="22" customFormat="1" x14ac:dyDescent="0.2">
      <c r="A145" s="23"/>
      <c r="B145" s="48"/>
      <c r="C145" s="2"/>
      <c r="D145" s="23"/>
      <c r="E145" s="37"/>
      <c r="F145" s="37"/>
      <c r="G145" s="35"/>
      <c r="H145" s="35"/>
      <c r="I145" s="35"/>
      <c r="J145" s="35"/>
      <c r="K145" s="35"/>
      <c r="L145" s="586"/>
      <c r="M145" s="37"/>
    </row>
    <row r="146" spans="1:13" s="22" customFormat="1" x14ac:dyDescent="0.2">
      <c r="A146" s="23"/>
      <c r="B146" s="48"/>
      <c r="C146" s="2"/>
      <c r="D146" s="23"/>
      <c r="E146" s="37"/>
      <c r="F146" s="37"/>
      <c r="G146" s="35"/>
      <c r="H146" s="35"/>
      <c r="I146" s="35"/>
      <c r="J146" s="35"/>
      <c r="K146" s="35"/>
      <c r="L146" s="586"/>
      <c r="M146" s="37"/>
    </row>
    <row r="147" spans="1:13" s="22" customFormat="1" x14ac:dyDescent="0.2">
      <c r="A147" s="23"/>
      <c r="B147" s="48"/>
      <c r="C147" s="2"/>
      <c r="D147" s="23"/>
      <c r="E147" s="37"/>
      <c r="F147" s="37"/>
      <c r="G147" s="35"/>
      <c r="H147" s="35"/>
      <c r="I147" s="35"/>
      <c r="J147" s="35"/>
      <c r="K147" s="35"/>
      <c r="L147" s="586"/>
      <c r="M147" s="37"/>
    </row>
    <row r="148" spans="1:13" s="22" customFormat="1" x14ac:dyDescent="0.2">
      <c r="A148" s="23"/>
      <c r="B148" s="48"/>
      <c r="C148" s="2"/>
      <c r="D148" s="23"/>
      <c r="E148" s="37"/>
      <c r="F148" s="37"/>
      <c r="G148" s="35"/>
      <c r="H148" s="35"/>
      <c r="I148" s="35"/>
      <c r="J148" s="35"/>
      <c r="K148" s="35"/>
      <c r="L148" s="586"/>
      <c r="M148" s="37"/>
    </row>
    <row r="149" spans="1:13" s="22" customFormat="1" x14ac:dyDescent="0.2">
      <c r="A149" s="23"/>
      <c r="B149" s="48"/>
      <c r="C149" s="2"/>
      <c r="D149" s="23"/>
      <c r="E149" s="37"/>
      <c r="F149" s="37"/>
      <c r="G149" s="35"/>
      <c r="H149" s="35"/>
      <c r="I149" s="35"/>
      <c r="J149" s="35"/>
      <c r="K149" s="35"/>
      <c r="L149" s="586"/>
      <c r="M149" s="37"/>
    </row>
    <row r="150" spans="1:13" s="22" customFormat="1" x14ac:dyDescent="0.2">
      <c r="A150" s="23"/>
      <c r="B150" s="48"/>
      <c r="C150" s="2"/>
      <c r="D150" s="23"/>
      <c r="E150" s="37"/>
      <c r="F150" s="37"/>
      <c r="G150" s="35"/>
      <c r="H150" s="35"/>
      <c r="I150" s="35"/>
      <c r="J150" s="35"/>
      <c r="K150" s="35"/>
      <c r="L150" s="586"/>
      <c r="M150" s="37"/>
    </row>
    <row r="151" spans="1:13" s="22" customFormat="1" x14ac:dyDescent="0.2">
      <c r="A151" s="23"/>
      <c r="B151" s="48"/>
      <c r="C151" s="2"/>
      <c r="D151" s="23"/>
      <c r="E151" s="37"/>
      <c r="F151" s="37"/>
      <c r="G151" s="35"/>
      <c r="H151" s="35"/>
      <c r="I151" s="35"/>
      <c r="J151" s="35"/>
      <c r="K151" s="35"/>
      <c r="L151" s="586"/>
      <c r="M151" s="37"/>
    </row>
    <row r="152" spans="1:13" s="22" customFormat="1" x14ac:dyDescent="0.2">
      <c r="A152" s="23"/>
      <c r="B152" s="48"/>
      <c r="C152" s="2"/>
      <c r="D152" s="23"/>
      <c r="E152" s="37"/>
      <c r="F152" s="37"/>
      <c r="G152" s="35"/>
      <c r="H152" s="35"/>
      <c r="I152" s="35"/>
      <c r="J152" s="35"/>
      <c r="K152" s="35"/>
      <c r="L152" s="586"/>
      <c r="M152" s="37"/>
    </row>
    <row r="153" spans="1:13" s="22" customFormat="1" x14ac:dyDescent="0.2">
      <c r="A153" s="23"/>
      <c r="B153" s="48"/>
      <c r="C153" s="2"/>
      <c r="D153" s="23"/>
      <c r="E153" s="37"/>
      <c r="F153" s="37"/>
      <c r="G153" s="35"/>
      <c r="H153" s="35"/>
      <c r="I153" s="35"/>
      <c r="J153" s="35"/>
      <c r="K153" s="35"/>
      <c r="L153" s="586"/>
      <c r="M153" s="37"/>
    </row>
    <row r="154" spans="1:13" s="22" customFormat="1" x14ac:dyDescent="0.2">
      <c r="A154" s="23"/>
      <c r="B154" s="48"/>
      <c r="C154" s="2"/>
      <c r="D154" s="23"/>
      <c r="E154" s="37"/>
      <c r="F154" s="37"/>
      <c r="G154" s="35"/>
      <c r="H154" s="35"/>
      <c r="I154" s="35"/>
      <c r="J154" s="35"/>
      <c r="K154" s="35"/>
      <c r="L154" s="586"/>
      <c r="M154" s="37"/>
    </row>
    <row r="155" spans="1:13" s="22" customFormat="1" x14ac:dyDescent="0.2">
      <c r="A155" s="23"/>
      <c r="B155" s="48"/>
      <c r="C155" s="2"/>
      <c r="D155" s="23"/>
      <c r="E155" s="37"/>
      <c r="F155" s="37"/>
      <c r="G155" s="35"/>
      <c r="H155" s="35"/>
      <c r="I155" s="35"/>
      <c r="J155" s="35"/>
      <c r="K155" s="35"/>
      <c r="L155" s="586"/>
      <c r="M155" s="37"/>
    </row>
    <row r="156" spans="1:13" s="22" customFormat="1" x14ac:dyDescent="0.2">
      <c r="A156" s="23"/>
      <c r="B156" s="48"/>
      <c r="C156" s="2"/>
      <c r="D156" s="23"/>
      <c r="E156" s="37"/>
      <c r="F156" s="37"/>
      <c r="G156" s="35"/>
      <c r="H156" s="35"/>
      <c r="I156" s="35"/>
      <c r="J156" s="35"/>
      <c r="K156" s="35"/>
      <c r="L156" s="586"/>
      <c r="M156" s="37"/>
    </row>
    <row r="157" spans="1:13" s="22" customFormat="1" x14ac:dyDescent="0.2">
      <c r="A157" s="23"/>
      <c r="B157" s="48"/>
      <c r="C157" s="2"/>
      <c r="D157" s="23"/>
      <c r="E157" s="37"/>
      <c r="F157" s="37"/>
      <c r="G157" s="35"/>
      <c r="H157" s="35"/>
      <c r="I157" s="35"/>
      <c r="J157" s="35"/>
      <c r="K157" s="35"/>
      <c r="L157" s="586"/>
      <c r="M157" s="37"/>
    </row>
    <row r="158" spans="1:13" s="22" customFormat="1" x14ac:dyDescent="0.2">
      <c r="A158" s="23"/>
      <c r="B158" s="48"/>
      <c r="C158" s="2"/>
      <c r="D158" s="23"/>
      <c r="E158" s="37"/>
      <c r="F158" s="37"/>
      <c r="G158" s="35"/>
      <c r="H158" s="35"/>
      <c r="I158" s="35"/>
      <c r="J158" s="35"/>
      <c r="K158" s="35"/>
      <c r="L158" s="586"/>
      <c r="M158" s="37"/>
    </row>
    <row r="159" spans="1:13" s="22" customFormat="1" x14ac:dyDescent="0.2">
      <c r="A159" s="23"/>
      <c r="B159" s="48"/>
      <c r="C159" s="2"/>
      <c r="D159" s="23"/>
      <c r="E159" s="37"/>
      <c r="F159" s="37"/>
      <c r="G159" s="35"/>
      <c r="H159" s="35"/>
      <c r="I159" s="35"/>
      <c r="J159" s="35"/>
      <c r="K159" s="35"/>
      <c r="L159" s="586"/>
      <c r="M159" s="37"/>
    </row>
    <row r="160" spans="1:13" s="22" customFormat="1" x14ac:dyDescent="0.2">
      <c r="A160" s="23"/>
      <c r="B160" s="48"/>
      <c r="C160" s="2"/>
      <c r="D160" s="23"/>
      <c r="E160" s="37"/>
      <c r="F160" s="37"/>
      <c r="G160" s="35"/>
      <c r="H160" s="35"/>
      <c r="I160" s="35"/>
      <c r="J160" s="35"/>
      <c r="K160" s="35"/>
      <c r="L160" s="586"/>
      <c r="M160" s="37"/>
    </row>
    <row r="161" spans="1:13" s="22" customFormat="1" x14ac:dyDescent="0.2">
      <c r="A161" s="23"/>
      <c r="B161" s="48"/>
      <c r="C161" s="2"/>
      <c r="D161" s="23"/>
      <c r="E161" s="37"/>
      <c r="F161" s="37"/>
      <c r="G161" s="35"/>
      <c r="H161" s="35"/>
      <c r="I161" s="35"/>
      <c r="J161" s="35"/>
      <c r="K161" s="35"/>
      <c r="L161" s="586"/>
      <c r="M161" s="37"/>
    </row>
    <row r="162" spans="1:13" s="22" customFormat="1" x14ac:dyDescent="0.2">
      <c r="A162" s="23"/>
      <c r="B162" s="48"/>
      <c r="C162" s="2"/>
      <c r="D162" s="23"/>
      <c r="E162" s="37"/>
      <c r="F162" s="37"/>
      <c r="G162" s="35"/>
      <c r="H162" s="35"/>
      <c r="I162" s="35"/>
      <c r="J162" s="35"/>
      <c r="K162" s="35"/>
      <c r="L162" s="586"/>
      <c r="M162" s="37"/>
    </row>
    <row r="163" spans="1:13" s="22" customFormat="1" x14ac:dyDescent="0.2">
      <c r="A163" s="23"/>
      <c r="B163" s="48"/>
      <c r="C163" s="2"/>
      <c r="D163" s="23"/>
      <c r="E163" s="37"/>
      <c r="F163" s="37"/>
      <c r="G163" s="35"/>
      <c r="H163" s="35"/>
      <c r="I163" s="35"/>
      <c r="J163" s="35"/>
      <c r="K163" s="35"/>
      <c r="L163" s="586"/>
      <c r="M163" s="37"/>
    </row>
    <row r="164" spans="1:13" s="22" customFormat="1" x14ac:dyDescent="0.2">
      <c r="A164" s="23"/>
      <c r="B164" s="48"/>
      <c r="C164" s="2"/>
      <c r="D164" s="23"/>
      <c r="E164" s="37"/>
      <c r="F164" s="37"/>
      <c r="G164" s="35"/>
      <c r="H164" s="35"/>
      <c r="I164" s="35"/>
      <c r="J164" s="35"/>
      <c r="K164" s="35"/>
      <c r="L164" s="586"/>
      <c r="M164" s="37"/>
    </row>
    <row r="165" spans="1:13" s="22" customFormat="1" x14ac:dyDescent="0.2">
      <c r="A165" s="23"/>
      <c r="B165" s="48"/>
      <c r="C165" s="2"/>
      <c r="D165" s="23"/>
      <c r="E165" s="37"/>
      <c r="F165" s="37"/>
      <c r="G165" s="35"/>
      <c r="H165" s="35"/>
      <c r="I165" s="35"/>
      <c r="J165" s="35"/>
      <c r="K165" s="35"/>
      <c r="L165" s="586"/>
      <c r="M165" s="37"/>
    </row>
    <row r="166" spans="1:13" s="22" customFormat="1" x14ac:dyDescent="0.2">
      <c r="A166" s="23"/>
      <c r="B166" s="48"/>
      <c r="C166" s="2"/>
      <c r="D166" s="23"/>
      <c r="E166" s="37"/>
      <c r="F166" s="37"/>
      <c r="G166" s="35"/>
      <c r="H166" s="35"/>
      <c r="I166" s="35"/>
      <c r="J166" s="35"/>
      <c r="K166" s="35"/>
      <c r="L166" s="586"/>
      <c r="M166" s="37"/>
    </row>
    <row r="167" spans="1:13" s="22" customFormat="1" x14ac:dyDescent="0.2">
      <c r="A167" s="23"/>
      <c r="B167" s="48"/>
      <c r="C167" s="2"/>
      <c r="D167" s="23"/>
      <c r="E167" s="37"/>
      <c r="F167" s="37"/>
      <c r="G167" s="35"/>
      <c r="H167" s="35"/>
      <c r="I167" s="35"/>
      <c r="J167" s="35"/>
      <c r="K167" s="35"/>
      <c r="L167" s="586"/>
      <c r="M167" s="37"/>
    </row>
    <row r="168" spans="1:13" s="22" customFormat="1" x14ac:dyDescent="0.2">
      <c r="A168" s="23"/>
      <c r="B168" s="48"/>
      <c r="C168" s="2"/>
      <c r="D168" s="23"/>
      <c r="E168" s="37"/>
      <c r="F168" s="37"/>
      <c r="G168" s="35"/>
      <c r="H168" s="35"/>
      <c r="I168" s="35"/>
      <c r="J168" s="35"/>
      <c r="K168" s="35"/>
      <c r="L168" s="586"/>
      <c r="M168" s="37"/>
    </row>
    <row r="169" spans="1:13" s="22" customFormat="1" x14ac:dyDescent="0.2">
      <c r="A169" s="23"/>
      <c r="B169" s="48"/>
      <c r="C169" s="2"/>
      <c r="D169" s="23"/>
      <c r="E169" s="37"/>
      <c r="F169" s="37"/>
      <c r="G169" s="35"/>
      <c r="H169" s="35"/>
      <c r="I169" s="35"/>
      <c r="J169" s="35"/>
      <c r="K169" s="35"/>
      <c r="L169" s="586"/>
      <c r="M169" s="37"/>
    </row>
    <row r="170" spans="1:13" s="22" customFormat="1" x14ac:dyDescent="0.2">
      <c r="A170" s="23"/>
      <c r="B170" s="48"/>
      <c r="C170" s="2"/>
      <c r="D170" s="23"/>
      <c r="E170" s="37"/>
      <c r="F170" s="37"/>
      <c r="G170" s="35"/>
      <c r="H170" s="35"/>
      <c r="I170" s="35"/>
      <c r="J170" s="35"/>
      <c r="K170" s="35"/>
      <c r="L170" s="586"/>
      <c r="M170" s="37"/>
    </row>
    <row r="171" spans="1:13" s="22" customFormat="1" x14ac:dyDescent="0.2">
      <c r="A171" s="23"/>
      <c r="B171" s="48"/>
      <c r="C171" s="2"/>
      <c r="D171" s="23"/>
      <c r="E171" s="37"/>
      <c r="F171" s="37"/>
      <c r="G171" s="35"/>
      <c r="H171" s="35"/>
      <c r="I171" s="35"/>
      <c r="J171" s="35"/>
      <c r="K171" s="35"/>
      <c r="L171" s="586"/>
      <c r="M171" s="37"/>
    </row>
    <row r="172" spans="1:13" s="22" customFormat="1" x14ac:dyDescent="0.2">
      <c r="A172" s="23"/>
      <c r="B172" s="48"/>
      <c r="C172" s="2"/>
      <c r="D172" s="23"/>
      <c r="E172" s="37"/>
      <c r="F172" s="37"/>
      <c r="G172" s="35"/>
      <c r="H172" s="35"/>
      <c r="I172" s="35"/>
      <c r="J172" s="35"/>
      <c r="K172" s="35"/>
      <c r="L172" s="586"/>
      <c r="M172" s="37"/>
    </row>
    <row r="173" spans="1:13" s="22" customFormat="1" x14ac:dyDescent="0.2">
      <c r="A173" s="23"/>
      <c r="B173" s="48"/>
      <c r="C173" s="2"/>
      <c r="D173" s="23"/>
      <c r="E173" s="37"/>
      <c r="F173" s="37"/>
      <c r="G173" s="35"/>
      <c r="H173" s="35"/>
      <c r="I173" s="35"/>
      <c r="J173" s="35"/>
      <c r="K173" s="35"/>
      <c r="L173" s="586"/>
      <c r="M173" s="37"/>
    </row>
    <row r="174" spans="1:13" s="22" customFormat="1" x14ac:dyDescent="0.2">
      <c r="A174" s="23"/>
      <c r="B174" s="48"/>
      <c r="C174" s="2"/>
      <c r="D174" s="23"/>
      <c r="E174" s="37"/>
      <c r="F174" s="37"/>
      <c r="G174" s="35"/>
      <c r="H174" s="35"/>
      <c r="I174" s="35"/>
      <c r="J174" s="35"/>
      <c r="K174" s="35"/>
      <c r="L174" s="586"/>
      <c r="M174" s="37"/>
    </row>
    <row r="175" spans="1:13" s="22" customFormat="1" x14ac:dyDescent="0.2">
      <c r="A175" s="23"/>
      <c r="B175" s="48"/>
      <c r="C175" s="2"/>
      <c r="D175" s="23"/>
      <c r="E175" s="37"/>
      <c r="F175" s="37"/>
      <c r="G175" s="35"/>
      <c r="H175" s="35"/>
      <c r="I175" s="35"/>
      <c r="J175" s="35"/>
      <c r="K175" s="35"/>
      <c r="L175" s="586"/>
      <c r="M175" s="37"/>
    </row>
    <row r="176" spans="1:13" s="22" customFormat="1" x14ac:dyDescent="0.2">
      <c r="A176" s="23"/>
      <c r="B176" s="48"/>
      <c r="C176" s="2"/>
      <c r="D176" s="23"/>
      <c r="E176" s="37"/>
      <c r="F176" s="37"/>
      <c r="G176" s="35"/>
      <c r="H176" s="35"/>
      <c r="I176" s="35"/>
      <c r="J176" s="35"/>
      <c r="K176" s="35"/>
      <c r="L176" s="586"/>
      <c r="M176" s="37"/>
    </row>
    <row r="177" spans="1:13" s="22" customFormat="1" x14ac:dyDescent="0.2">
      <c r="A177" s="23"/>
      <c r="B177" s="48"/>
      <c r="C177" s="2"/>
      <c r="D177" s="23"/>
      <c r="E177" s="37"/>
      <c r="F177" s="37"/>
      <c r="G177" s="35"/>
      <c r="H177" s="35"/>
      <c r="I177" s="35"/>
      <c r="J177" s="35"/>
      <c r="K177" s="35"/>
      <c r="L177" s="586"/>
      <c r="M177" s="37"/>
    </row>
    <row r="178" spans="1:13" s="22" customFormat="1" x14ac:dyDescent="0.2">
      <c r="A178" s="23"/>
      <c r="B178" s="48"/>
      <c r="C178" s="2"/>
      <c r="D178" s="23"/>
      <c r="E178" s="37"/>
      <c r="F178" s="37"/>
      <c r="G178" s="35"/>
      <c r="H178" s="35"/>
      <c r="I178" s="35"/>
      <c r="J178" s="35"/>
      <c r="K178" s="35"/>
      <c r="L178" s="586"/>
      <c r="M178" s="37"/>
    </row>
    <row r="179" spans="1:13" s="22" customFormat="1" x14ac:dyDescent="0.2">
      <c r="A179" s="23"/>
      <c r="B179" s="48"/>
      <c r="C179" s="2"/>
      <c r="D179" s="23"/>
      <c r="E179" s="37"/>
      <c r="F179" s="37"/>
      <c r="G179" s="35"/>
      <c r="H179" s="35"/>
      <c r="I179" s="35"/>
      <c r="J179" s="35"/>
      <c r="K179" s="35"/>
      <c r="L179" s="586"/>
      <c r="M179" s="37"/>
    </row>
    <row r="180" spans="1:13" s="22" customFormat="1" x14ac:dyDescent="0.2">
      <c r="A180" s="23"/>
      <c r="B180" s="48"/>
      <c r="C180" s="2"/>
      <c r="D180" s="23"/>
      <c r="E180" s="37"/>
      <c r="F180" s="37"/>
      <c r="G180" s="35"/>
      <c r="H180" s="35"/>
      <c r="I180" s="35"/>
      <c r="J180" s="35"/>
      <c r="K180" s="35"/>
      <c r="L180" s="586"/>
      <c r="M180" s="37"/>
    </row>
    <row r="181" spans="1:13" s="22" customFormat="1" x14ac:dyDescent="0.2">
      <c r="A181" s="23"/>
      <c r="B181" s="48"/>
      <c r="C181" s="2"/>
      <c r="D181" s="23"/>
      <c r="E181" s="37"/>
      <c r="F181" s="37"/>
      <c r="G181" s="35"/>
      <c r="H181" s="35"/>
      <c r="I181" s="35"/>
      <c r="J181" s="35"/>
      <c r="K181" s="35"/>
      <c r="L181" s="586"/>
      <c r="M181" s="37"/>
    </row>
    <row r="182" spans="1:13" s="22" customFormat="1" x14ac:dyDescent="0.2">
      <c r="A182" s="23"/>
      <c r="B182" s="48"/>
      <c r="C182" s="2"/>
      <c r="D182" s="23"/>
      <c r="E182" s="37"/>
      <c r="F182" s="37"/>
      <c r="G182" s="35"/>
      <c r="H182" s="35"/>
      <c r="I182" s="35"/>
      <c r="J182" s="35"/>
      <c r="K182" s="35"/>
      <c r="L182" s="586"/>
      <c r="M182" s="37"/>
    </row>
    <row r="183" spans="1:13" s="22" customFormat="1" x14ac:dyDescent="0.2">
      <c r="A183" s="23"/>
      <c r="B183" s="48"/>
      <c r="C183" s="2"/>
      <c r="D183" s="23"/>
      <c r="E183" s="37"/>
      <c r="F183" s="37"/>
      <c r="G183" s="35"/>
      <c r="H183" s="35"/>
      <c r="I183" s="35"/>
      <c r="J183" s="35"/>
      <c r="K183" s="35"/>
      <c r="L183" s="586"/>
      <c r="M183" s="37"/>
    </row>
    <row r="184" spans="1:13" s="22" customFormat="1" x14ac:dyDescent="0.2">
      <c r="A184" s="23"/>
      <c r="B184" s="48"/>
      <c r="C184" s="2"/>
      <c r="D184" s="23"/>
      <c r="E184" s="37"/>
      <c r="F184" s="37"/>
      <c r="G184" s="35"/>
      <c r="H184" s="35"/>
      <c r="I184" s="35"/>
      <c r="J184" s="35"/>
      <c r="K184" s="35"/>
      <c r="L184" s="586"/>
      <c r="M184" s="37"/>
    </row>
    <row r="185" spans="1:13" s="22" customFormat="1" x14ac:dyDescent="0.2">
      <c r="A185" s="23"/>
      <c r="B185" s="48"/>
      <c r="C185" s="2"/>
      <c r="D185" s="23"/>
      <c r="E185" s="37"/>
      <c r="F185" s="37"/>
      <c r="G185" s="35"/>
      <c r="H185" s="35"/>
      <c r="I185" s="35"/>
      <c r="J185" s="35"/>
      <c r="K185" s="35"/>
      <c r="L185" s="586"/>
      <c r="M185" s="37"/>
    </row>
    <row r="186" spans="1:13" s="22" customFormat="1" x14ac:dyDescent="0.2">
      <c r="A186" s="23"/>
      <c r="B186" s="48"/>
      <c r="C186" s="2"/>
      <c r="D186" s="23"/>
      <c r="E186" s="37"/>
      <c r="F186" s="37"/>
      <c r="G186" s="35"/>
      <c r="H186" s="35"/>
      <c r="I186" s="35"/>
      <c r="J186" s="35"/>
      <c r="K186" s="35"/>
      <c r="L186" s="586"/>
      <c r="M186" s="37"/>
    </row>
    <row r="187" spans="1:13" s="22" customFormat="1" x14ac:dyDescent="0.2">
      <c r="A187" s="23"/>
      <c r="B187" s="48"/>
      <c r="C187" s="2"/>
      <c r="D187" s="23"/>
      <c r="E187" s="37"/>
      <c r="F187" s="37"/>
      <c r="G187" s="35"/>
      <c r="H187" s="35"/>
      <c r="I187" s="35"/>
      <c r="J187" s="35"/>
      <c r="K187" s="35"/>
      <c r="L187" s="586"/>
      <c r="M187" s="37"/>
    </row>
    <row r="188" spans="1:13" s="22" customFormat="1" x14ac:dyDescent="0.2">
      <c r="A188" s="23"/>
      <c r="B188" s="48"/>
      <c r="C188" s="2"/>
      <c r="D188" s="23"/>
      <c r="E188" s="37"/>
      <c r="F188" s="37"/>
      <c r="G188" s="35"/>
      <c r="H188" s="35"/>
      <c r="I188" s="35"/>
      <c r="J188" s="35"/>
      <c r="K188" s="35"/>
      <c r="L188" s="586"/>
      <c r="M188" s="37"/>
    </row>
    <row r="189" spans="1:13" s="22" customFormat="1" x14ac:dyDescent="0.2">
      <c r="A189" s="23"/>
      <c r="B189" s="48"/>
      <c r="C189" s="2"/>
      <c r="D189" s="23"/>
      <c r="E189" s="37"/>
      <c r="F189" s="37"/>
      <c r="G189" s="35"/>
      <c r="H189" s="35"/>
      <c r="I189" s="35"/>
      <c r="J189" s="35"/>
      <c r="K189" s="35"/>
      <c r="L189" s="586"/>
      <c r="M189" s="37"/>
    </row>
    <row r="190" spans="1:13" s="22" customFormat="1" x14ac:dyDescent="0.2">
      <c r="A190" s="23"/>
      <c r="B190" s="48"/>
      <c r="C190" s="2"/>
      <c r="D190" s="23"/>
      <c r="E190" s="37"/>
      <c r="F190" s="37"/>
      <c r="G190" s="35"/>
      <c r="H190" s="35"/>
      <c r="I190" s="35"/>
      <c r="J190" s="35"/>
      <c r="K190" s="35"/>
      <c r="L190" s="586"/>
      <c r="M190" s="37"/>
    </row>
    <row r="191" spans="1:13" s="22" customFormat="1" x14ac:dyDescent="0.2">
      <c r="A191" s="23"/>
      <c r="B191" s="48"/>
      <c r="C191" s="2"/>
      <c r="D191" s="23"/>
      <c r="E191" s="37"/>
      <c r="F191" s="37"/>
      <c r="G191" s="35"/>
      <c r="H191" s="35"/>
      <c r="I191" s="35"/>
      <c r="J191" s="35"/>
      <c r="K191" s="35"/>
      <c r="L191" s="586"/>
      <c r="M191" s="37"/>
    </row>
    <row r="192" spans="1:13" s="22" customFormat="1" x14ac:dyDescent="0.2">
      <c r="A192" s="23"/>
      <c r="B192" s="48"/>
      <c r="C192" s="2"/>
      <c r="D192" s="23"/>
      <c r="E192" s="37"/>
      <c r="F192" s="37"/>
      <c r="G192" s="35"/>
      <c r="H192" s="35"/>
      <c r="I192" s="35"/>
      <c r="J192" s="35"/>
      <c r="K192" s="35"/>
      <c r="L192" s="586"/>
      <c r="M192" s="37"/>
    </row>
    <row r="193" spans="1:13" s="22" customFormat="1" x14ac:dyDescent="0.2">
      <c r="A193" s="23"/>
      <c r="B193" s="48"/>
      <c r="C193" s="2"/>
      <c r="D193" s="23"/>
      <c r="E193" s="37"/>
      <c r="F193" s="37"/>
      <c r="G193" s="35"/>
      <c r="H193" s="35"/>
      <c r="I193" s="35"/>
      <c r="J193" s="35"/>
      <c r="K193" s="35"/>
      <c r="L193" s="586"/>
      <c r="M193" s="37"/>
    </row>
    <row r="194" spans="1:13" s="22" customFormat="1" x14ac:dyDescent="0.2">
      <c r="A194" s="23"/>
      <c r="B194" s="48"/>
      <c r="C194" s="2"/>
      <c r="D194" s="23"/>
      <c r="E194" s="37"/>
      <c r="F194" s="37"/>
      <c r="G194" s="35"/>
      <c r="H194" s="35"/>
      <c r="I194" s="35"/>
      <c r="J194" s="35"/>
      <c r="K194" s="35"/>
      <c r="L194" s="586"/>
      <c r="M194" s="37"/>
    </row>
    <row r="195" spans="1:13" s="22" customFormat="1" x14ac:dyDescent="0.2">
      <c r="A195" s="23"/>
      <c r="B195" s="48"/>
      <c r="C195" s="2"/>
      <c r="D195" s="23"/>
      <c r="E195" s="37"/>
      <c r="F195" s="37"/>
      <c r="G195" s="35"/>
      <c r="H195" s="35"/>
      <c r="I195" s="35"/>
      <c r="J195" s="35"/>
      <c r="K195" s="35"/>
      <c r="L195" s="586"/>
      <c r="M195" s="37"/>
    </row>
  </sheetData>
  <mergeCells count="16">
    <mergeCell ref="A122:K122"/>
    <mergeCell ref="A123:K123"/>
    <mergeCell ref="G7:H7"/>
    <mergeCell ref="I7:J7"/>
    <mergeCell ref="L7:L8"/>
    <mergeCell ref="L19:L28"/>
    <mergeCell ref="L30:L36"/>
    <mergeCell ref="L48:L55"/>
    <mergeCell ref="L81:L93"/>
    <mergeCell ref="M81:M93"/>
    <mergeCell ref="M7:M8"/>
    <mergeCell ref="A8:B8"/>
    <mergeCell ref="A121:K121"/>
    <mergeCell ref="M19:M28"/>
    <mergeCell ref="M30:M36"/>
    <mergeCell ref="M48:M55"/>
  </mergeCells>
  <printOptions horizontalCentered="1"/>
  <pageMargins left="0.25" right="0.25" top="0.5" bottom="0.5" header="0.32" footer="0.25"/>
  <pageSetup paperSize="9" scale="57" orientation="landscape" r:id="rId1"/>
  <headerFooter scaleWithDoc="0" alignWithMargins="0">
    <oddFooter>&amp;L&amp;8SEM Engineers&amp;R&amp;8Page &amp;P of  &amp;N</oddFooter>
  </headerFooter>
  <rowBreaks count="2" manualBreakCount="2">
    <brk id="23" max="12" man="1"/>
    <brk id="49"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BD77-4435-4DF1-9C6D-F298761CD9A4}">
  <dimension ref="A1:Y176"/>
  <sheetViews>
    <sheetView showGridLines="0" view="pageBreakPreview" zoomScaleNormal="100" zoomScaleSheetLayoutView="100" workbookViewId="0">
      <selection activeCell="D17" sqref="D17"/>
    </sheetView>
  </sheetViews>
  <sheetFormatPr defaultRowHeight="14.25" x14ac:dyDescent="0.2"/>
  <cols>
    <col min="1" max="1" width="6.125" style="2" customWidth="1"/>
    <col min="2" max="2" width="54.625" style="2" customWidth="1"/>
    <col min="3" max="5" width="18.625" style="2" customWidth="1"/>
    <col min="6" max="256" width="8.75" style="2"/>
    <col min="257" max="257" width="6.125" style="2" customWidth="1"/>
    <col min="258" max="258" width="54.625" style="2" customWidth="1"/>
    <col min="259" max="261" width="18.625" style="2" customWidth="1"/>
    <col min="262" max="512" width="8.75" style="2"/>
    <col min="513" max="513" width="6.125" style="2" customWidth="1"/>
    <col min="514" max="514" width="54.625" style="2" customWidth="1"/>
    <col min="515" max="517" width="18.625" style="2" customWidth="1"/>
    <col min="518" max="768" width="8.75" style="2"/>
    <col min="769" max="769" width="6.125" style="2" customWidth="1"/>
    <col min="770" max="770" width="54.625" style="2" customWidth="1"/>
    <col min="771" max="773" width="18.625" style="2" customWidth="1"/>
    <col min="774" max="1024" width="8.75" style="2"/>
    <col min="1025" max="1025" width="6.125" style="2" customWidth="1"/>
    <col min="1026" max="1026" width="54.625" style="2" customWidth="1"/>
    <col min="1027" max="1029" width="18.625" style="2" customWidth="1"/>
    <col min="1030" max="1280" width="8.75" style="2"/>
    <col min="1281" max="1281" width="6.125" style="2" customWidth="1"/>
    <col min="1282" max="1282" width="54.625" style="2" customWidth="1"/>
    <col min="1283" max="1285" width="18.625" style="2" customWidth="1"/>
    <col min="1286" max="1536" width="8.75" style="2"/>
    <col min="1537" max="1537" width="6.125" style="2" customWidth="1"/>
    <col min="1538" max="1538" width="54.625" style="2" customWidth="1"/>
    <col min="1539" max="1541" width="18.625" style="2" customWidth="1"/>
    <col min="1542" max="1792" width="8.75" style="2"/>
    <col min="1793" max="1793" width="6.125" style="2" customWidth="1"/>
    <col min="1794" max="1794" width="54.625" style="2" customWidth="1"/>
    <col min="1795" max="1797" width="18.625" style="2" customWidth="1"/>
    <col min="1798" max="2048" width="8.75" style="2"/>
    <col min="2049" max="2049" width="6.125" style="2" customWidth="1"/>
    <col min="2050" max="2050" width="54.625" style="2" customWidth="1"/>
    <col min="2051" max="2053" width="18.625" style="2" customWidth="1"/>
    <col min="2054" max="2304" width="8.75" style="2"/>
    <col min="2305" max="2305" width="6.125" style="2" customWidth="1"/>
    <col min="2306" max="2306" width="54.625" style="2" customWidth="1"/>
    <col min="2307" max="2309" width="18.625" style="2" customWidth="1"/>
    <col min="2310" max="2560" width="8.75" style="2"/>
    <col min="2561" max="2561" width="6.125" style="2" customWidth="1"/>
    <col min="2562" max="2562" width="54.625" style="2" customWidth="1"/>
    <col min="2563" max="2565" width="18.625" style="2" customWidth="1"/>
    <col min="2566" max="2816" width="8.75" style="2"/>
    <col min="2817" max="2817" width="6.125" style="2" customWidth="1"/>
    <col min="2818" max="2818" width="54.625" style="2" customWidth="1"/>
    <col min="2819" max="2821" width="18.625" style="2" customWidth="1"/>
    <col min="2822" max="3072" width="8.75" style="2"/>
    <col min="3073" max="3073" width="6.125" style="2" customWidth="1"/>
    <col min="3074" max="3074" width="54.625" style="2" customWidth="1"/>
    <col min="3075" max="3077" width="18.625" style="2" customWidth="1"/>
    <col min="3078" max="3328" width="8.75" style="2"/>
    <col min="3329" max="3329" width="6.125" style="2" customWidth="1"/>
    <col min="3330" max="3330" width="54.625" style="2" customWidth="1"/>
    <col min="3331" max="3333" width="18.625" style="2" customWidth="1"/>
    <col min="3334" max="3584" width="8.75" style="2"/>
    <col min="3585" max="3585" width="6.125" style="2" customWidth="1"/>
    <col min="3586" max="3586" width="54.625" style="2" customWidth="1"/>
    <col min="3587" max="3589" width="18.625" style="2" customWidth="1"/>
    <col min="3590" max="3840" width="8.75" style="2"/>
    <col min="3841" max="3841" width="6.125" style="2" customWidth="1"/>
    <col min="3842" max="3842" width="54.625" style="2" customWidth="1"/>
    <col min="3843" max="3845" width="18.625" style="2" customWidth="1"/>
    <col min="3846" max="4096" width="8.75" style="2"/>
    <col min="4097" max="4097" width="6.125" style="2" customWidth="1"/>
    <col min="4098" max="4098" width="54.625" style="2" customWidth="1"/>
    <col min="4099" max="4101" width="18.625" style="2" customWidth="1"/>
    <col min="4102" max="4352" width="8.75" style="2"/>
    <col min="4353" max="4353" width="6.125" style="2" customWidth="1"/>
    <col min="4354" max="4354" width="54.625" style="2" customWidth="1"/>
    <col min="4355" max="4357" width="18.625" style="2" customWidth="1"/>
    <col min="4358" max="4608" width="8.75" style="2"/>
    <col min="4609" max="4609" width="6.125" style="2" customWidth="1"/>
    <col min="4610" max="4610" width="54.625" style="2" customWidth="1"/>
    <col min="4611" max="4613" width="18.625" style="2" customWidth="1"/>
    <col min="4614" max="4864" width="8.75" style="2"/>
    <col min="4865" max="4865" width="6.125" style="2" customWidth="1"/>
    <col min="4866" max="4866" width="54.625" style="2" customWidth="1"/>
    <col min="4867" max="4869" width="18.625" style="2" customWidth="1"/>
    <col min="4870" max="5120" width="8.75" style="2"/>
    <col min="5121" max="5121" width="6.125" style="2" customWidth="1"/>
    <col min="5122" max="5122" width="54.625" style="2" customWidth="1"/>
    <col min="5123" max="5125" width="18.625" style="2" customWidth="1"/>
    <col min="5126" max="5376" width="8.75" style="2"/>
    <col min="5377" max="5377" width="6.125" style="2" customWidth="1"/>
    <col min="5378" max="5378" width="54.625" style="2" customWidth="1"/>
    <col min="5379" max="5381" width="18.625" style="2" customWidth="1"/>
    <col min="5382" max="5632" width="8.75" style="2"/>
    <col min="5633" max="5633" width="6.125" style="2" customWidth="1"/>
    <col min="5634" max="5634" width="54.625" style="2" customWidth="1"/>
    <col min="5635" max="5637" width="18.625" style="2" customWidth="1"/>
    <col min="5638" max="5888" width="8.75" style="2"/>
    <col min="5889" max="5889" width="6.125" style="2" customWidth="1"/>
    <col min="5890" max="5890" width="54.625" style="2" customWidth="1"/>
    <col min="5891" max="5893" width="18.625" style="2" customWidth="1"/>
    <col min="5894" max="6144" width="8.75" style="2"/>
    <col min="6145" max="6145" width="6.125" style="2" customWidth="1"/>
    <col min="6146" max="6146" width="54.625" style="2" customWidth="1"/>
    <col min="6147" max="6149" width="18.625" style="2" customWidth="1"/>
    <col min="6150" max="6400" width="8.75" style="2"/>
    <col min="6401" max="6401" width="6.125" style="2" customWidth="1"/>
    <col min="6402" max="6402" width="54.625" style="2" customWidth="1"/>
    <col min="6403" max="6405" width="18.625" style="2" customWidth="1"/>
    <col min="6406" max="6656" width="8.75" style="2"/>
    <col min="6657" max="6657" width="6.125" style="2" customWidth="1"/>
    <col min="6658" max="6658" width="54.625" style="2" customWidth="1"/>
    <col min="6659" max="6661" width="18.625" style="2" customWidth="1"/>
    <col min="6662" max="6912" width="8.75" style="2"/>
    <col min="6913" max="6913" width="6.125" style="2" customWidth="1"/>
    <col min="6914" max="6914" width="54.625" style="2" customWidth="1"/>
    <col min="6915" max="6917" width="18.625" style="2" customWidth="1"/>
    <col min="6918" max="7168" width="8.75" style="2"/>
    <col min="7169" max="7169" width="6.125" style="2" customWidth="1"/>
    <col min="7170" max="7170" width="54.625" style="2" customWidth="1"/>
    <col min="7171" max="7173" width="18.625" style="2" customWidth="1"/>
    <col min="7174" max="7424" width="8.75" style="2"/>
    <col min="7425" max="7425" width="6.125" style="2" customWidth="1"/>
    <col min="7426" max="7426" width="54.625" style="2" customWidth="1"/>
    <col min="7427" max="7429" width="18.625" style="2" customWidth="1"/>
    <col min="7430" max="7680" width="8.75" style="2"/>
    <col min="7681" max="7681" width="6.125" style="2" customWidth="1"/>
    <col min="7682" max="7682" width="54.625" style="2" customWidth="1"/>
    <col min="7683" max="7685" width="18.625" style="2" customWidth="1"/>
    <col min="7686" max="7936" width="8.75" style="2"/>
    <col min="7937" max="7937" width="6.125" style="2" customWidth="1"/>
    <col min="7938" max="7938" width="54.625" style="2" customWidth="1"/>
    <col min="7939" max="7941" width="18.625" style="2" customWidth="1"/>
    <col min="7942" max="8192" width="8.75" style="2"/>
    <col min="8193" max="8193" width="6.125" style="2" customWidth="1"/>
    <col min="8194" max="8194" width="54.625" style="2" customWidth="1"/>
    <col min="8195" max="8197" width="18.625" style="2" customWidth="1"/>
    <col min="8198" max="8448" width="8.75" style="2"/>
    <col min="8449" max="8449" width="6.125" style="2" customWidth="1"/>
    <col min="8450" max="8450" width="54.625" style="2" customWidth="1"/>
    <col min="8451" max="8453" width="18.625" style="2" customWidth="1"/>
    <col min="8454" max="8704" width="8.75" style="2"/>
    <col min="8705" max="8705" width="6.125" style="2" customWidth="1"/>
    <col min="8706" max="8706" width="54.625" style="2" customWidth="1"/>
    <col min="8707" max="8709" width="18.625" style="2" customWidth="1"/>
    <col min="8710" max="8960" width="8.75" style="2"/>
    <col min="8961" max="8961" width="6.125" style="2" customWidth="1"/>
    <col min="8962" max="8962" width="54.625" style="2" customWidth="1"/>
    <col min="8963" max="8965" width="18.625" style="2" customWidth="1"/>
    <col min="8966" max="9216" width="8.75" style="2"/>
    <col min="9217" max="9217" width="6.125" style="2" customWidth="1"/>
    <col min="9218" max="9218" width="54.625" style="2" customWidth="1"/>
    <col min="9219" max="9221" width="18.625" style="2" customWidth="1"/>
    <col min="9222" max="9472" width="8.75" style="2"/>
    <col min="9473" max="9473" width="6.125" style="2" customWidth="1"/>
    <col min="9474" max="9474" width="54.625" style="2" customWidth="1"/>
    <col min="9475" max="9477" width="18.625" style="2" customWidth="1"/>
    <col min="9478" max="9728" width="8.75" style="2"/>
    <col min="9729" max="9729" width="6.125" style="2" customWidth="1"/>
    <col min="9730" max="9730" width="54.625" style="2" customWidth="1"/>
    <col min="9731" max="9733" width="18.625" style="2" customWidth="1"/>
    <col min="9734" max="9984" width="8.75" style="2"/>
    <col min="9985" max="9985" width="6.125" style="2" customWidth="1"/>
    <col min="9986" max="9986" width="54.625" style="2" customWidth="1"/>
    <col min="9987" max="9989" width="18.625" style="2" customWidth="1"/>
    <col min="9990" max="10240" width="8.75" style="2"/>
    <col min="10241" max="10241" width="6.125" style="2" customWidth="1"/>
    <col min="10242" max="10242" width="54.625" style="2" customWidth="1"/>
    <col min="10243" max="10245" width="18.625" style="2" customWidth="1"/>
    <col min="10246" max="10496" width="8.75" style="2"/>
    <col min="10497" max="10497" width="6.125" style="2" customWidth="1"/>
    <col min="10498" max="10498" width="54.625" style="2" customWidth="1"/>
    <col min="10499" max="10501" width="18.625" style="2" customWidth="1"/>
    <col min="10502" max="10752" width="8.75" style="2"/>
    <col min="10753" max="10753" width="6.125" style="2" customWidth="1"/>
    <col min="10754" max="10754" width="54.625" style="2" customWidth="1"/>
    <col min="10755" max="10757" width="18.625" style="2" customWidth="1"/>
    <col min="10758" max="11008" width="8.75" style="2"/>
    <col min="11009" max="11009" width="6.125" style="2" customWidth="1"/>
    <col min="11010" max="11010" width="54.625" style="2" customWidth="1"/>
    <col min="11011" max="11013" width="18.625" style="2" customWidth="1"/>
    <col min="11014" max="11264" width="8.75" style="2"/>
    <col min="11265" max="11265" width="6.125" style="2" customWidth="1"/>
    <col min="11266" max="11266" width="54.625" style="2" customWidth="1"/>
    <col min="11267" max="11269" width="18.625" style="2" customWidth="1"/>
    <col min="11270" max="11520" width="8.75" style="2"/>
    <col min="11521" max="11521" width="6.125" style="2" customWidth="1"/>
    <col min="11522" max="11522" width="54.625" style="2" customWidth="1"/>
    <col min="11523" max="11525" width="18.625" style="2" customWidth="1"/>
    <col min="11526" max="11776" width="8.75" style="2"/>
    <col min="11777" max="11777" width="6.125" style="2" customWidth="1"/>
    <col min="11778" max="11778" width="54.625" style="2" customWidth="1"/>
    <col min="11779" max="11781" width="18.625" style="2" customWidth="1"/>
    <col min="11782" max="12032" width="8.75" style="2"/>
    <col min="12033" max="12033" width="6.125" style="2" customWidth="1"/>
    <col min="12034" max="12034" width="54.625" style="2" customWidth="1"/>
    <col min="12035" max="12037" width="18.625" style="2" customWidth="1"/>
    <col min="12038" max="12288" width="8.75" style="2"/>
    <col min="12289" max="12289" width="6.125" style="2" customWidth="1"/>
    <col min="12290" max="12290" width="54.625" style="2" customWidth="1"/>
    <col min="12291" max="12293" width="18.625" style="2" customWidth="1"/>
    <col min="12294" max="12544" width="8.75" style="2"/>
    <col min="12545" max="12545" width="6.125" style="2" customWidth="1"/>
    <col min="12546" max="12546" width="54.625" style="2" customWidth="1"/>
    <col min="12547" max="12549" width="18.625" style="2" customWidth="1"/>
    <col min="12550" max="12800" width="8.75" style="2"/>
    <col min="12801" max="12801" width="6.125" style="2" customWidth="1"/>
    <col min="12802" max="12802" width="54.625" style="2" customWidth="1"/>
    <col min="12803" max="12805" width="18.625" style="2" customWidth="1"/>
    <col min="12806" max="13056" width="8.75" style="2"/>
    <col min="13057" max="13057" width="6.125" style="2" customWidth="1"/>
    <col min="13058" max="13058" width="54.625" style="2" customWidth="1"/>
    <col min="13059" max="13061" width="18.625" style="2" customWidth="1"/>
    <col min="13062" max="13312" width="8.75" style="2"/>
    <col min="13313" max="13313" width="6.125" style="2" customWidth="1"/>
    <col min="13314" max="13314" width="54.625" style="2" customWidth="1"/>
    <col min="13315" max="13317" width="18.625" style="2" customWidth="1"/>
    <col min="13318" max="13568" width="8.75" style="2"/>
    <col min="13569" max="13569" width="6.125" style="2" customWidth="1"/>
    <col min="13570" max="13570" width="54.625" style="2" customWidth="1"/>
    <col min="13571" max="13573" width="18.625" style="2" customWidth="1"/>
    <col min="13574" max="13824" width="8.75" style="2"/>
    <col min="13825" max="13825" width="6.125" style="2" customWidth="1"/>
    <col min="13826" max="13826" width="54.625" style="2" customWidth="1"/>
    <col min="13827" max="13829" width="18.625" style="2" customWidth="1"/>
    <col min="13830" max="14080" width="8.75" style="2"/>
    <col min="14081" max="14081" width="6.125" style="2" customWidth="1"/>
    <col min="14082" max="14082" width="54.625" style="2" customWidth="1"/>
    <col min="14083" max="14085" width="18.625" style="2" customWidth="1"/>
    <col min="14086" max="14336" width="8.75" style="2"/>
    <col min="14337" max="14337" width="6.125" style="2" customWidth="1"/>
    <col min="14338" max="14338" width="54.625" style="2" customWidth="1"/>
    <col min="14339" max="14341" width="18.625" style="2" customWidth="1"/>
    <col min="14342" max="14592" width="8.75" style="2"/>
    <col min="14593" max="14593" width="6.125" style="2" customWidth="1"/>
    <col min="14594" max="14594" width="54.625" style="2" customWidth="1"/>
    <col min="14595" max="14597" width="18.625" style="2" customWidth="1"/>
    <col min="14598" max="14848" width="8.75" style="2"/>
    <col min="14849" max="14849" width="6.125" style="2" customWidth="1"/>
    <col min="14850" max="14850" width="54.625" style="2" customWidth="1"/>
    <col min="14851" max="14853" width="18.625" style="2" customWidth="1"/>
    <col min="14854" max="15104" width="8.75" style="2"/>
    <col min="15105" max="15105" width="6.125" style="2" customWidth="1"/>
    <col min="15106" max="15106" width="54.625" style="2" customWidth="1"/>
    <col min="15107" max="15109" width="18.625" style="2" customWidth="1"/>
    <col min="15110" max="15360" width="8.75" style="2"/>
    <col min="15361" max="15361" width="6.125" style="2" customWidth="1"/>
    <col min="15362" max="15362" width="54.625" style="2" customWidth="1"/>
    <col min="15363" max="15365" width="18.625" style="2" customWidth="1"/>
    <col min="15366" max="15616" width="8.75" style="2"/>
    <col min="15617" max="15617" width="6.125" style="2" customWidth="1"/>
    <col min="15618" max="15618" width="54.625" style="2" customWidth="1"/>
    <col min="15619" max="15621" width="18.625" style="2" customWidth="1"/>
    <col min="15622" max="15872" width="8.75" style="2"/>
    <col min="15873" max="15873" width="6.125" style="2" customWidth="1"/>
    <col min="15874" max="15874" width="54.625" style="2" customWidth="1"/>
    <col min="15875" max="15877" width="18.625" style="2" customWidth="1"/>
    <col min="15878" max="16128" width="8.75" style="2"/>
    <col min="16129" max="16129" width="6.125" style="2" customWidth="1"/>
    <col min="16130" max="16130" width="54.625" style="2" customWidth="1"/>
    <col min="16131" max="16133" width="18.625" style="2" customWidth="1"/>
    <col min="16134" max="16384" width="8.75" style="2"/>
  </cols>
  <sheetData>
    <row r="1" spans="1:5" s="4" customFormat="1" ht="15.75" x14ac:dyDescent="0.25">
      <c r="A1" s="661" t="s">
        <v>160</v>
      </c>
      <c r="B1" s="661"/>
      <c r="C1" s="317"/>
      <c r="D1" s="317"/>
      <c r="E1" s="318"/>
    </row>
    <row r="2" spans="1:5" s="4" customFormat="1" ht="15" x14ac:dyDescent="0.2">
      <c r="A2" s="662" t="s">
        <v>161</v>
      </c>
      <c r="B2" s="662"/>
      <c r="C2" s="317"/>
      <c r="D2" s="317"/>
      <c r="E2" s="319"/>
    </row>
    <row r="3" spans="1:5" s="4" customFormat="1" ht="9.75" customHeight="1" x14ac:dyDescent="0.25">
      <c r="A3" s="147"/>
      <c r="B3" s="320"/>
      <c r="C3" s="321"/>
      <c r="D3" s="321"/>
      <c r="E3" s="320"/>
    </row>
    <row r="4" spans="1:5" s="4" customFormat="1" ht="14.25" customHeight="1" x14ac:dyDescent="0.25">
      <c r="A4" s="21" t="s">
        <v>162</v>
      </c>
      <c r="B4" s="153"/>
      <c r="C4" s="321"/>
      <c r="D4" s="321"/>
      <c r="E4" s="154" t="s">
        <v>27</v>
      </c>
    </row>
    <row r="5" spans="1:5" s="4" customFormat="1" ht="15.75" x14ac:dyDescent="0.25">
      <c r="A5" s="73" t="s">
        <v>28</v>
      </c>
      <c r="B5" s="147"/>
      <c r="C5" s="321"/>
      <c r="D5" s="321"/>
      <c r="E5" s="150" t="s">
        <v>29</v>
      </c>
    </row>
    <row r="6" spans="1:5" s="4" customFormat="1" ht="5.25" customHeight="1" thickBot="1" x14ac:dyDescent="0.3">
      <c r="A6" s="282"/>
      <c r="B6" s="147"/>
      <c r="C6" s="321"/>
      <c r="D6" s="321"/>
      <c r="E6" s="322"/>
    </row>
    <row r="7" spans="1:5" s="1" customFormat="1" ht="24.95" customHeight="1" thickBot="1" x14ac:dyDescent="0.25">
      <c r="A7" s="323" t="s">
        <v>163</v>
      </c>
      <c r="B7" s="324" t="s">
        <v>164</v>
      </c>
      <c r="C7" s="324" t="s">
        <v>165</v>
      </c>
      <c r="D7" s="325" t="s">
        <v>166</v>
      </c>
      <c r="E7" s="326" t="s">
        <v>167</v>
      </c>
    </row>
    <row r="8" spans="1:5" s="1" customFormat="1" ht="15" customHeight="1" thickTop="1" x14ac:dyDescent="0.2">
      <c r="A8" s="327"/>
      <c r="B8" s="328"/>
      <c r="C8" s="329"/>
      <c r="D8" s="109"/>
      <c r="E8" s="330"/>
    </row>
    <row r="9" spans="1:5" s="4" customFormat="1" x14ac:dyDescent="0.2">
      <c r="A9" s="331">
        <v>1</v>
      </c>
      <c r="B9" s="332" t="s">
        <v>168</v>
      </c>
      <c r="C9" s="70"/>
      <c r="D9" s="70"/>
      <c r="E9" s="163"/>
    </row>
    <row r="10" spans="1:5" s="4" customFormat="1" ht="15" customHeight="1" x14ac:dyDescent="0.2">
      <c r="A10" s="333"/>
      <c r="B10" s="334" t="s">
        <v>169</v>
      </c>
      <c r="C10" s="335"/>
      <c r="D10" s="335"/>
      <c r="E10" s="336"/>
    </row>
    <row r="11" spans="1:5" s="4" customFormat="1" ht="12" customHeight="1" x14ac:dyDescent="0.2">
      <c r="A11" s="337"/>
      <c r="B11" s="338"/>
      <c r="C11" s="339"/>
      <c r="D11" s="339"/>
      <c r="E11" s="340"/>
    </row>
    <row r="12" spans="1:5" s="4" customFormat="1" x14ac:dyDescent="0.2">
      <c r="A12" s="331">
        <f>A9+1</f>
        <v>2</v>
      </c>
      <c r="B12" s="341" t="s">
        <v>170</v>
      </c>
      <c r="C12" s="339"/>
      <c r="D12" s="339"/>
      <c r="E12" s="336"/>
    </row>
    <row r="13" spans="1:5" s="4" customFormat="1" x14ac:dyDescent="0.2">
      <c r="A13" s="333"/>
      <c r="B13" s="342" t="s">
        <v>171</v>
      </c>
      <c r="C13" s="335"/>
      <c r="D13" s="335"/>
      <c r="E13" s="343"/>
    </row>
    <row r="14" spans="1:5" s="4" customFormat="1" ht="12" customHeight="1" x14ac:dyDescent="0.2">
      <c r="A14" s="337"/>
      <c r="B14" s="344"/>
      <c r="C14" s="339"/>
      <c r="D14" s="339"/>
      <c r="E14" s="340"/>
    </row>
    <row r="15" spans="1:5" s="4" customFormat="1" x14ac:dyDescent="0.2">
      <c r="A15" s="331">
        <f>A12+1</f>
        <v>3</v>
      </c>
      <c r="B15" s="345" t="s">
        <v>172</v>
      </c>
      <c r="C15" s="339"/>
      <c r="D15" s="339"/>
      <c r="E15" s="336"/>
    </row>
    <row r="16" spans="1:5" s="4" customFormat="1" x14ac:dyDescent="0.2">
      <c r="A16" s="333"/>
      <c r="B16" s="346" t="s">
        <v>173</v>
      </c>
      <c r="C16" s="335"/>
      <c r="D16" s="335"/>
      <c r="E16" s="343"/>
    </row>
    <row r="17" spans="1:25" s="4" customFormat="1" ht="12" customHeight="1" x14ac:dyDescent="0.2">
      <c r="A17" s="337"/>
      <c r="B17" s="344"/>
      <c r="C17" s="347"/>
      <c r="D17" s="339"/>
      <c r="E17" s="348"/>
    </row>
    <row r="18" spans="1:25" x14ac:dyDescent="0.2">
      <c r="A18" s="331">
        <f>A15+1</f>
        <v>4</v>
      </c>
      <c r="B18" s="349" t="s">
        <v>174</v>
      </c>
      <c r="C18" s="350"/>
      <c r="D18" s="350"/>
      <c r="E18" s="336"/>
    </row>
    <row r="19" spans="1:25" ht="15" thickBot="1" x14ac:dyDescent="0.25">
      <c r="A19" s="351"/>
      <c r="B19" s="349" t="s">
        <v>175</v>
      </c>
      <c r="C19" s="350"/>
      <c r="D19" s="350"/>
      <c r="E19" s="352"/>
    </row>
    <row r="20" spans="1:25" s="1" customFormat="1" ht="24.95" customHeight="1" thickTop="1" thickBot="1" x14ac:dyDescent="0.25">
      <c r="A20" s="353"/>
      <c r="B20" s="84" t="s">
        <v>176</v>
      </c>
      <c r="C20" s="354"/>
      <c r="D20" s="354"/>
      <c r="E20" s="232"/>
    </row>
    <row r="21" spans="1:25" ht="7.5" customHeight="1" x14ac:dyDescent="0.2">
      <c r="A21" s="4"/>
      <c r="B21" s="4"/>
      <c r="C21" s="4"/>
      <c r="D21" s="4"/>
    </row>
    <row r="22" spans="1:25" s="22" customFormat="1" x14ac:dyDescent="0.2">
      <c r="A22" s="663" t="s">
        <v>13</v>
      </c>
      <c r="B22" s="663"/>
      <c r="C22" s="2"/>
      <c r="D22" s="3"/>
      <c r="E22" s="3"/>
      <c r="F22" s="3"/>
      <c r="G22" s="3"/>
      <c r="H22" s="3"/>
      <c r="I22" s="3"/>
      <c r="J22" s="3"/>
    </row>
    <row r="23" spans="1:25" s="22" customFormat="1" ht="32.25" customHeight="1" x14ac:dyDescent="0.2">
      <c r="A23" s="355" t="s">
        <v>177</v>
      </c>
      <c r="B23" s="664" t="s">
        <v>178</v>
      </c>
      <c r="C23" s="664"/>
      <c r="D23" s="664"/>
      <c r="E23" s="664"/>
      <c r="F23" s="356"/>
      <c r="G23" s="356"/>
      <c r="H23" s="356"/>
      <c r="I23" s="356"/>
      <c r="J23" s="356"/>
      <c r="K23" s="357"/>
      <c r="L23" s="357"/>
      <c r="M23" s="357"/>
      <c r="N23" s="357"/>
      <c r="O23" s="357"/>
      <c r="P23" s="357"/>
      <c r="Q23" s="357"/>
      <c r="R23" s="357"/>
      <c r="S23" s="357"/>
      <c r="T23" s="357"/>
      <c r="U23" s="357"/>
      <c r="V23" s="357"/>
      <c r="W23" s="357"/>
      <c r="X23" s="357"/>
      <c r="Y23" s="357"/>
    </row>
    <row r="24" spans="1:25" s="22" customFormat="1" ht="32.25" customHeight="1" x14ac:dyDescent="0.2">
      <c r="A24" s="355" t="s">
        <v>179</v>
      </c>
      <c r="B24" s="664" t="s">
        <v>180</v>
      </c>
      <c r="C24" s="664"/>
      <c r="D24" s="664"/>
      <c r="E24" s="664"/>
      <c r="F24" s="356"/>
      <c r="G24" s="356"/>
      <c r="H24" s="356"/>
      <c r="I24" s="356"/>
      <c r="J24" s="356"/>
      <c r="K24" s="357"/>
      <c r="L24" s="357"/>
      <c r="M24" s="357"/>
      <c r="N24" s="357"/>
      <c r="O24" s="357"/>
      <c r="P24" s="357"/>
      <c r="Q24" s="357"/>
      <c r="R24" s="357"/>
      <c r="S24" s="357"/>
      <c r="T24" s="357"/>
      <c r="U24" s="357"/>
      <c r="V24" s="357"/>
      <c r="W24" s="357"/>
      <c r="X24" s="357"/>
      <c r="Y24" s="357"/>
    </row>
    <row r="25" spans="1:25" x14ac:dyDescent="0.2">
      <c r="A25" s="4"/>
      <c r="B25" s="4"/>
      <c r="C25" s="4"/>
      <c r="D25" s="4"/>
    </row>
    <row r="26" spans="1:25" x14ac:dyDescent="0.2">
      <c r="A26" s="4"/>
      <c r="B26" s="4"/>
      <c r="C26" s="4"/>
      <c r="D26" s="4"/>
    </row>
    <row r="170" spans="2:7" x14ac:dyDescent="0.2">
      <c r="B170" s="2" t="s">
        <v>20</v>
      </c>
      <c r="C170" s="2" t="s">
        <v>181</v>
      </c>
    </row>
    <row r="171" spans="2:7" x14ac:dyDescent="0.2">
      <c r="B171" s="2" t="s">
        <v>22</v>
      </c>
      <c r="C171" s="2" t="s">
        <v>182</v>
      </c>
    </row>
    <row r="174" spans="2:7" x14ac:dyDescent="0.2">
      <c r="C174" s="358"/>
      <c r="D174" s="358"/>
      <c r="E174" s="358"/>
      <c r="F174" s="358"/>
      <c r="G174" s="358"/>
    </row>
    <row r="175" spans="2:7" x14ac:dyDescent="0.2">
      <c r="C175" s="359" t="s">
        <v>183</v>
      </c>
      <c r="D175" s="359"/>
      <c r="E175" s="359"/>
      <c r="F175" s="359"/>
      <c r="G175" s="359"/>
    </row>
    <row r="176" spans="2:7" x14ac:dyDescent="0.2">
      <c r="B176" s="2" t="s">
        <v>20</v>
      </c>
      <c r="C176" s="360" t="s">
        <v>184</v>
      </c>
      <c r="D176" s="360"/>
      <c r="E176" s="360"/>
      <c r="F176" s="360"/>
      <c r="G176" s="360"/>
    </row>
  </sheetData>
  <mergeCells count="5">
    <mergeCell ref="A1:B1"/>
    <mergeCell ref="A2:B2"/>
    <mergeCell ref="A22:B22"/>
    <mergeCell ref="B23:E23"/>
    <mergeCell ref="B24:E24"/>
  </mergeCells>
  <printOptions horizontalCentered="1"/>
  <pageMargins left="0.25" right="0.25" top="0.75" bottom="0.75" header="0.33" footer="0.33"/>
  <pageSetup paperSize="9" orientation="landscape" horizontalDpi="360" r:id="rId1"/>
  <headerFooter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ED07-1BDF-4A8A-85ED-C455F23F0E03}">
  <dimension ref="A1:N85"/>
  <sheetViews>
    <sheetView showGridLines="0" topLeftCell="A7" zoomScaleNormal="100" zoomScaleSheetLayoutView="70" workbookViewId="0">
      <selection activeCell="L64" sqref="L64:L66"/>
    </sheetView>
  </sheetViews>
  <sheetFormatPr defaultColWidth="8.625" defaultRowHeight="12.75" x14ac:dyDescent="0.2"/>
  <cols>
    <col min="1" max="1" width="4.125" style="228" customWidth="1"/>
    <col min="2" max="2" width="2.5" style="228" customWidth="1"/>
    <col min="3" max="3" width="51.25" style="4" customWidth="1"/>
    <col min="4" max="4" width="5.625" style="229" customWidth="1"/>
    <col min="5" max="6" width="9.75" style="229" customWidth="1"/>
    <col min="7" max="8" width="10.625" style="229" customWidth="1"/>
    <col min="9" max="9" width="10.625" style="4" customWidth="1"/>
    <col min="10" max="10" width="12.625" style="4" customWidth="1"/>
    <col min="11" max="11" width="14.625" style="4" customWidth="1"/>
    <col min="12" max="12" width="14.625" style="229" customWidth="1"/>
    <col min="13" max="13" width="14.625" style="4" customWidth="1"/>
    <col min="14" max="14" width="24.5" style="4" customWidth="1"/>
    <col min="15" max="256" width="8.625" style="4"/>
    <col min="257" max="257" width="4.125" style="4" customWidth="1"/>
    <col min="258" max="258" width="2.5" style="4" customWidth="1"/>
    <col min="259" max="259" width="51.25" style="4" customWidth="1"/>
    <col min="260" max="260" width="5.625" style="4" customWidth="1"/>
    <col min="261" max="262" width="9.75" style="4" customWidth="1"/>
    <col min="263" max="265" width="10.625" style="4" customWidth="1"/>
    <col min="266" max="266" width="12.625" style="4" customWidth="1"/>
    <col min="267" max="269" width="14.625" style="4" customWidth="1"/>
    <col min="270" max="512" width="8.625" style="4"/>
    <col min="513" max="513" width="4.125" style="4" customWidth="1"/>
    <col min="514" max="514" width="2.5" style="4" customWidth="1"/>
    <col min="515" max="515" width="51.25" style="4" customWidth="1"/>
    <col min="516" max="516" width="5.625" style="4" customWidth="1"/>
    <col min="517" max="518" width="9.75" style="4" customWidth="1"/>
    <col min="519" max="521" width="10.625" style="4" customWidth="1"/>
    <col min="522" max="522" width="12.625" style="4" customWidth="1"/>
    <col min="523" max="525" width="14.625" style="4" customWidth="1"/>
    <col min="526" max="768" width="8.625" style="4"/>
    <col min="769" max="769" width="4.125" style="4" customWidth="1"/>
    <col min="770" max="770" width="2.5" style="4" customWidth="1"/>
    <col min="771" max="771" width="51.25" style="4" customWidth="1"/>
    <col min="772" max="772" width="5.625" style="4" customWidth="1"/>
    <col min="773" max="774" width="9.75" style="4" customWidth="1"/>
    <col min="775" max="777" width="10.625" style="4" customWidth="1"/>
    <col min="778" max="778" width="12.625" style="4" customWidth="1"/>
    <col min="779" max="781" width="14.625" style="4" customWidth="1"/>
    <col min="782" max="1024" width="8.625" style="4"/>
    <col min="1025" max="1025" width="4.125" style="4" customWidth="1"/>
    <col min="1026" max="1026" width="2.5" style="4" customWidth="1"/>
    <col min="1027" max="1027" width="51.25" style="4" customWidth="1"/>
    <col min="1028" max="1028" width="5.625" style="4" customWidth="1"/>
    <col min="1029" max="1030" width="9.75" style="4" customWidth="1"/>
    <col min="1031" max="1033" width="10.625" style="4" customWidth="1"/>
    <col min="1034" max="1034" width="12.625" style="4" customWidth="1"/>
    <col min="1035" max="1037" width="14.625" style="4" customWidth="1"/>
    <col min="1038" max="1280" width="8.625" style="4"/>
    <col min="1281" max="1281" width="4.125" style="4" customWidth="1"/>
    <col min="1282" max="1282" width="2.5" style="4" customWidth="1"/>
    <col min="1283" max="1283" width="51.25" style="4" customWidth="1"/>
    <col min="1284" max="1284" width="5.625" style="4" customWidth="1"/>
    <col min="1285" max="1286" width="9.75" style="4" customWidth="1"/>
    <col min="1287" max="1289" width="10.625" style="4" customWidth="1"/>
    <col min="1290" max="1290" width="12.625" style="4" customWidth="1"/>
    <col min="1291" max="1293" width="14.625" style="4" customWidth="1"/>
    <col min="1294" max="1536" width="8.625" style="4"/>
    <col min="1537" max="1537" width="4.125" style="4" customWidth="1"/>
    <col min="1538" max="1538" width="2.5" style="4" customWidth="1"/>
    <col min="1539" max="1539" width="51.25" style="4" customWidth="1"/>
    <col min="1540" max="1540" width="5.625" style="4" customWidth="1"/>
    <col min="1541" max="1542" width="9.75" style="4" customWidth="1"/>
    <col min="1543" max="1545" width="10.625" style="4" customWidth="1"/>
    <col min="1546" max="1546" width="12.625" style="4" customWidth="1"/>
    <col min="1547" max="1549" width="14.625" style="4" customWidth="1"/>
    <col min="1550" max="1792" width="8.625" style="4"/>
    <col min="1793" max="1793" width="4.125" style="4" customWidth="1"/>
    <col min="1794" max="1794" width="2.5" style="4" customWidth="1"/>
    <col min="1795" max="1795" width="51.25" style="4" customWidth="1"/>
    <col min="1796" max="1796" width="5.625" style="4" customWidth="1"/>
    <col min="1797" max="1798" width="9.75" style="4" customWidth="1"/>
    <col min="1799" max="1801" width="10.625" style="4" customWidth="1"/>
    <col min="1802" max="1802" width="12.625" style="4" customWidth="1"/>
    <col min="1803" max="1805" width="14.625" style="4" customWidth="1"/>
    <col min="1806" max="2048" width="8.625" style="4"/>
    <col min="2049" max="2049" width="4.125" style="4" customWidth="1"/>
    <col min="2050" max="2050" width="2.5" style="4" customWidth="1"/>
    <col min="2051" max="2051" width="51.25" style="4" customWidth="1"/>
    <col min="2052" max="2052" width="5.625" style="4" customWidth="1"/>
    <col min="2053" max="2054" width="9.75" style="4" customWidth="1"/>
    <col min="2055" max="2057" width="10.625" style="4" customWidth="1"/>
    <col min="2058" max="2058" width="12.625" style="4" customWidth="1"/>
    <col min="2059" max="2061" width="14.625" style="4" customWidth="1"/>
    <col min="2062" max="2304" width="8.625" style="4"/>
    <col min="2305" max="2305" width="4.125" style="4" customWidth="1"/>
    <col min="2306" max="2306" width="2.5" style="4" customWidth="1"/>
    <col min="2307" max="2307" width="51.25" style="4" customWidth="1"/>
    <col min="2308" max="2308" width="5.625" style="4" customWidth="1"/>
    <col min="2309" max="2310" width="9.75" style="4" customWidth="1"/>
    <col min="2311" max="2313" width="10.625" style="4" customWidth="1"/>
    <col min="2314" max="2314" width="12.625" style="4" customWidth="1"/>
    <col min="2315" max="2317" width="14.625" style="4" customWidth="1"/>
    <col min="2318" max="2560" width="8.625" style="4"/>
    <col min="2561" max="2561" width="4.125" style="4" customWidth="1"/>
    <col min="2562" max="2562" width="2.5" style="4" customWidth="1"/>
    <col min="2563" max="2563" width="51.25" style="4" customWidth="1"/>
    <col min="2564" max="2564" width="5.625" style="4" customWidth="1"/>
    <col min="2565" max="2566" width="9.75" style="4" customWidth="1"/>
    <col min="2567" max="2569" width="10.625" style="4" customWidth="1"/>
    <col min="2570" max="2570" width="12.625" style="4" customWidth="1"/>
    <col min="2571" max="2573" width="14.625" style="4" customWidth="1"/>
    <col min="2574" max="2816" width="8.625" style="4"/>
    <col min="2817" max="2817" width="4.125" style="4" customWidth="1"/>
    <col min="2818" max="2818" width="2.5" style="4" customWidth="1"/>
    <col min="2819" max="2819" width="51.25" style="4" customWidth="1"/>
    <col min="2820" max="2820" width="5.625" style="4" customWidth="1"/>
    <col min="2821" max="2822" width="9.75" style="4" customWidth="1"/>
    <col min="2823" max="2825" width="10.625" style="4" customWidth="1"/>
    <col min="2826" max="2826" width="12.625" style="4" customWidth="1"/>
    <col min="2827" max="2829" width="14.625" style="4" customWidth="1"/>
    <col min="2830" max="3072" width="8.625" style="4"/>
    <col min="3073" max="3073" width="4.125" style="4" customWidth="1"/>
    <col min="3074" max="3074" width="2.5" style="4" customWidth="1"/>
    <col min="3075" max="3075" width="51.25" style="4" customWidth="1"/>
    <col min="3076" max="3076" width="5.625" style="4" customWidth="1"/>
    <col min="3077" max="3078" width="9.75" style="4" customWidth="1"/>
    <col min="3079" max="3081" width="10.625" style="4" customWidth="1"/>
    <col min="3082" max="3082" width="12.625" style="4" customWidth="1"/>
    <col min="3083" max="3085" width="14.625" style="4" customWidth="1"/>
    <col min="3086" max="3328" width="8.625" style="4"/>
    <col min="3329" max="3329" width="4.125" style="4" customWidth="1"/>
    <col min="3330" max="3330" width="2.5" style="4" customWidth="1"/>
    <col min="3331" max="3331" width="51.25" style="4" customWidth="1"/>
    <col min="3332" max="3332" width="5.625" style="4" customWidth="1"/>
    <col min="3333" max="3334" width="9.75" style="4" customWidth="1"/>
    <col min="3335" max="3337" width="10.625" style="4" customWidth="1"/>
    <col min="3338" max="3338" width="12.625" style="4" customWidth="1"/>
    <col min="3339" max="3341" width="14.625" style="4" customWidth="1"/>
    <col min="3342" max="3584" width="8.625" style="4"/>
    <col min="3585" max="3585" width="4.125" style="4" customWidth="1"/>
    <col min="3586" max="3586" width="2.5" style="4" customWidth="1"/>
    <col min="3587" max="3587" width="51.25" style="4" customWidth="1"/>
    <col min="3588" max="3588" width="5.625" style="4" customWidth="1"/>
    <col min="3589" max="3590" width="9.75" style="4" customWidth="1"/>
    <col min="3591" max="3593" width="10.625" style="4" customWidth="1"/>
    <col min="3594" max="3594" width="12.625" style="4" customWidth="1"/>
    <col min="3595" max="3597" width="14.625" style="4" customWidth="1"/>
    <col min="3598" max="3840" width="8.625" style="4"/>
    <col min="3841" max="3841" width="4.125" style="4" customWidth="1"/>
    <col min="3842" max="3842" width="2.5" style="4" customWidth="1"/>
    <col min="3843" max="3843" width="51.25" style="4" customWidth="1"/>
    <col min="3844" max="3844" width="5.625" style="4" customWidth="1"/>
    <col min="3845" max="3846" width="9.75" style="4" customWidth="1"/>
    <col min="3847" max="3849" width="10.625" style="4" customWidth="1"/>
    <col min="3850" max="3850" width="12.625" style="4" customWidth="1"/>
    <col min="3851" max="3853" width="14.625" style="4" customWidth="1"/>
    <col min="3854" max="4096" width="8.625" style="4"/>
    <col min="4097" max="4097" width="4.125" style="4" customWidth="1"/>
    <col min="4098" max="4098" width="2.5" style="4" customWidth="1"/>
    <col min="4099" max="4099" width="51.25" style="4" customWidth="1"/>
    <col min="4100" max="4100" width="5.625" style="4" customWidth="1"/>
    <col min="4101" max="4102" width="9.75" style="4" customWidth="1"/>
    <col min="4103" max="4105" width="10.625" style="4" customWidth="1"/>
    <col min="4106" max="4106" width="12.625" style="4" customWidth="1"/>
    <col min="4107" max="4109" width="14.625" style="4" customWidth="1"/>
    <col min="4110" max="4352" width="8.625" style="4"/>
    <col min="4353" max="4353" width="4.125" style="4" customWidth="1"/>
    <col min="4354" max="4354" width="2.5" style="4" customWidth="1"/>
    <col min="4355" max="4355" width="51.25" style="4" customWidth="1"/>
    <col min="4356" max="4356" width="5.625" style="4" customWidth="1"/>
    <col min="4357" max="4358" width="9.75" style="4" customWidth="1"/>
    <col min="4359" max="4361" width="10.625" style="4" customWidth="1"/>
    <col min="4362" max="4362" width="12.625" style="4" customWidth="1"/>
    <col min="4363" max="4365" width="14.625" style="4" customWidth="1"/>
    <col min="4366" max="4608" width="8.625" style="4"/>
    <col min="4609" max="4609" width="4.125" style="4" customWidth="1"/>
    <col min="4610" max="4610" width="2.5" style="4" customWidth="1"/>
    <col min="4611" max="4611" width="51.25" style="4" customWidth="1"/>
    <col min="4612" max="4612" width="5.625" style="4" customWidth="1"/>
    <col min="4613" max="4614" width="9.75" style="4" customWidth="1"/>
    <col min="4615" max="4617" width="10.625" style="4" customWidth="1"/>
    <col min="4618" max="4618" width="12.625" style="4" customWidth="1"/>
    <col min="4619" max="4621" width="14.625" style="4" customWidth="1"/>
    <col min="4622" max="4864" width="8.625" style="4"/>
    <col min="4865" max="4865" width="4.125" style="4" customWidth="1"/>
    <col min="4866" max="4866" width="2.5" style="4" customWidth="1"/>
    <col min="4867" max="4867" width="51.25" style="4" customWidth="1"/>
    <col min="4868" max="4868" width="5.625" style="4" customWidth="1"/>
    <col min="4869" max="4870" width="9.75" style="4" customWidth="1"/>
    <col min="4871" max="4873" width="10.625" style="4" customWidth="1"/>
    <col min="4874" max="4874" width="12.625" style="4" customWidth="1"/>
    <col min="4875" max="4877" width="14.625" style="4" customWidth="1"/>
    <col min="4878" max="5120" width="8.625" style="4"/>
    <col min="5121" max="5121" width="4.125" style="4" customWidth="1"/>
    <col min="5122" max="5122" width="2.5" style="4" customWidth="1"/>
    <col min="5123" max="5123" width="51.25" style="4" customWidth="1"/>
    <col min="5124" max="5124" width="5.625" style="4" customWidth="1"/>
    <col min="5125" max="5126" width="9.75" style="4" customWidth="1"/>
    <col min="5127" max="5129" width="10.625" style="4" customWidth="1"/>
    <col min="5130" max="5130" width="12.625" style="4" customWidth="1"/>
    <col min="5131" max="5133" width="14.625" style="4" customWidth="1"/>
    <col min="5134" max="5376" width="8.625" style="4"/>
    <col min="5377" max="5377" width="4.125" style="4" customWidth="1"/>
    <col min="5378" max="5378" width="2.5" style="4" customWidth="1"/>
    <col min="5379" max="5379" width="51.25" style="4" customWidth="1"/>
    <col min="5380" max="5380" width="5.625" style="4" customWidth="1"/>
    <col min="5381" max="5382" width="9.75" style="4" customWidth="1"/>
    <col min="5383" max="5385" width="10.625" style="4" customWidth="1"/>
    <col min="5386" max="5386" width="12.625" style="4" customWidth="1"/>
    <col min="5387" max="5389" width="14.625" style="4" customWidth="1"/>
    <col min="5390" max="5632" width="8.625" style="4"/>
    <col min="5633" max="5633" width="4.125" style="4" customWidth="1"/>
    <col min="5634" max="5634" width="2.5" style="4" customWidth="1"/>
    <col min="5635" max="5635" width="51.25" style="4" customWidth="1"/>
    <col min="5636" max="5636" width="5.625" style="4" customWidth="1"/>
    <col min="5637" max="5638" width="9.75" style="4" customWidth="1"/>
    <col min="5639" max="5641" width="10.625" style="4" customWidth="1"/>
    <col min="5642" max="5642" width="12.625" style="4" customWidth="1"/>
    <col min="5643" max="5645" width="14.625" style="4" customWidth="1"/>
    <col min="5646" max="5888" width="8.625" style="4"/>
    <col min="5889" max="5889" width="4.125" style="4" customWidth="1"/>
    <col min="5890" max="5890" width="2.5" style="4" customWidth="1"/>
    <col min="5891" max="5891" width="51.25" style="4" customWidth="1"/>
    <col min="5892" max="5892" width="5.625" style="4" customWidth="1"/>
    <col min="5893" max="5894" width="9.75" style="4" customWidth="1"/>
    <col min="5895" max="5897" width="10.625" style="4" customWidth="1"/>
    <col min="5898" max="5898" width="12.625" style="4" customWidth="1"/>
    <col min="5899" max="5901" width="14.625" style="4" customWidth="1"/>
    <col min="5902" max="6144" width="8.625" style="4"/>
    <col min="6145" max="6145" width="4.125" style="4" customWidth="1"/>
    <col min="6146" max="6146" width="2.5" style="4" customWidth="1"/>
    <col min="6147" max="6147" width="51.25" style="4" customWidth="1"/>
    <col min="6148" max="6148" width="5.625" style="4" customWidth="1"/>
    <col min="6149" max="6150" width="9.75" style="4" customWidth="1"/>
    <col min="6151" max="6153" width="10.625" style="4" customWidth="1"/>
    <col min="6154" max="6154" width="12.625" style="4" customWidth="1"/>
    <col min="6155" max="6157" width="14.625" style="4" customWidth="1"/>
    <col min="6158" max="6400" width="8.625" style="4"/>
    <col min="6401" max="6401" width="4.125" style="4" customWidth="1"/>
    <col min="6402" max="6402" width="2.5" style="4" customWidth="1"/>
    <col min="6403" max="6403" width="51.25" style="4" customWidth="1"/>
    <col min="6404" max="6404" width="5.625" style="4" customWidth="1"/>
    <col min="6405" max="6406" width="9.75" style="4" customWidth="1"/>
    <col min="6407" max="6409" width="10.625" style="4" customWidth="1"/>
    <col min="6410" max="6410" width="12.625" style="4" customWidth="1"/>
    <col min="6411" max="6413" width="14.625" style="4" customWidth="1"/>
    <col min="6414" max="6656" width="8.625" style="4"/>
    <col min="6657" max="6657" width="4.125" style="4" customWidth="1"/>
    <col min="6658" max="6658" width="2.5" style="4" customWidth="1"/>
    <col min="6659" max="6659" width="51.25" style="4" customWidth="1"/>
    <col min="6660" max="6660" width="5.625" style="4" customWidth="1"/>
    <col min="6661" max="6662" width="9.75" style="4" customWidth="1"/>
    <col min="6663" max="6665" width="10.625" style="4" customWidth="1"/>
    <col min="6666" max="6666" width="12.625" style="4" customWidth="1"/>
    <col min="6667" max="6669" width="14.625" style="4" customWidth="1"/>
    <col min="6670" max="6912" width="8.625" style="4"/>
    <col min="6913" max="6913" width="4.125" style="4" customWidth="1"/>
    <col min="6914" max="6914" width="2.5" style="4" customWidth="1"/>
    <col min="6915" max="6915" width="51.25" style="4" customWidth="1"/>
    <col min="6916" max="6916" width="5.625" style="4" customWidth="1"/>
    <col min="6917" max="6918" width="9.75" style="4" customWidth="1"/>
    <col min="6919" max="6921" width="10.625" style="4" customWidth="1"/>
    <col min="6922" max="6922" width="12.625" style="4" customWidth="1"/>
    <col min="6923" max="6925" width="14.625" style="4" customWidth="1"/>
    <col min="6926" max="7168" width="8.625" style="4"/>
    <col min="7169" max="7169" width="4.125" style="4" customWidth="1"/>
    <col min="7170" max="7170" width="2.5" style="4" customWidth="1"/>
    <col min="7171" max="7171" width="51.25" style="4" customWidth="1"/>
    <col min="7172" max="7172" width="5.625" style="4" customWidth="1"/>
    <col min="7173" max="7174" width="9.75" style="4" customWidth="1"/>
    <col min="7175" max="7177" width="10.625" style="4" customWidth="1"/>
    <col min="7178" max="7178" width="12.625" style="4" customWidth="1"/>
    <col min="7179" max="7181" width="14.625" style="4" customWidth="1"/>
    <col min="7182" max="7424" width="8.625" style="4"/>
    <col min="7425" max="7425" width="4.125" style="4" customWidth="1"/>
    <col min="7426" max="7426" width="2.5" style="4" customWidth="1"/>
    <col min="7427" max="7427" width="51.25" style="4" customWidth="1"/>
    <col min="7428" max="7428" width="5.625" style="4" customWidth="1"/>
    <col min="7429" max="7430" width="9.75" style="4" customWidth="1"/>
    <col min="7431" max="7433" width="10.625" style="4" customWidth="1"/>
    <col min="7434" max="7434" width="12.625" style="4" customWidth="1"/>
    <col min="7435" max="7437" width="14.625" style="4" customWidth="1"/>
    <col min="7438" max="7680" width="8.625" style="4"/>
    <col min="7681" max="7681" width="4.125" style="4" customWidth="1"/>
    <col min="7682" max="7682" width="2.5" style="4" customWidth="1"/>
    <col min="7683" max="7683" width="51.25" style="4" customWidth="1"/>
    <col min="7684" max="7684" width="5.625" style="4" customWidth="1"/>
    <col min="7685" max="7686" width="9.75" style="4" customWidth="1"/>
    <col min="7687" max="7689" width="10.625" style="4" customWidth="1"/>
    <col min="7690" max="7690" width="12.625" style="4" customWidth="1"/>
    <col min="7691" max="7693" width="14.625" style="4" customWidth="1"/>
    <col min="7694" max="7936" width="8.625" style="4"/>
    <col min="7937" max="7937" width="4.125" style="4" customWidth="1"/>
    <col min="7938" max="7938" width="2.5" style="4" customWidth="1"/>
    <col min="7939" max="7939" width="51.25" style="4" customWidth="1"/>
    <col min="7940" max="7940" width="5.625" style="4" customWidth="1"/>
    <col min="7941" max="7942" width="9.75" style="4" customWidth="1"/>
    <col min="7943" max="7945" width="10.625" style="4" customWidth="1"/>
    <col min="7946" max="7946" width="12.625" style="4" customWidth="1"/>
    <col min="7947" max="7949" width="14.625" style="4" customWidth="1"/>
    <col min="7950" max="8192" width="8.625" style="4"/>
    <col min="8193" max="8193" width="4.125" style="4" customWidth="1"/>
    <col min="8194" max="8194" width="2.5" style="4" customWidth="1"/>
    <col min="8195" max="8195" width="51.25" style="4" customWidth="1"/>
    <col min="8196" max="8196" width="5.625" style="4" customWidth="1"/>
    <col min="8197" max="8198" width="9.75" style="4" customWidth="1"/>
    <col min="8199" max="8201" width="10.625" style="4" customWidth="1"/>
    <col min="8202" max="8202" width="12.625" style="4" customWidth="1"/>
    <col min="8203" max="8205" width="14.625" style="4" customWidth="1"/>
    <col min="8206" max="8448" width="8.625" style="4"/>
    <col min="8449" max="8449" width="4.125" style="4" customWidth="1"/>
    <col min="8450" max="8450" width="2.5" style="4" customWidth="1"/>
    <col min="8451" max="8451" width="51.25" style="4" customWidth="1"/>
    <col min="8452" max="8452" width="5.625" style="4" customWidth="1"/>
    <col min="8453" max="8454" width="9.75" style="4" customWidth="1"/>
    <col min="8455" max="8457" width="10.625" style="4" customWidth="1"/>
    <col min="8458" max="8458" width="12.625" style="4" customWidth="1"/>
    <col min="8459" max="8461" width="14.625" style="4" customWidth="1"/>
    <col min="8462" max="8704" width="8.625" style="4"/>
    <col min="8705" max="8705" width="4.125" style="4" customWidth="1"/>
    <col min="8706" max="8706" width="2.5" style="4" customWidth="1"/>
    <col min="8707" max="8707" width="51.25" style="4" customWidth="1"/>
    <col min="8708" max="8708" width="5.625" style="4" customWidth="1"/>
    <col min="8709" max="8710" width="9.75" style="4" customWidth="1"/>
    <col min="8711" max="8713" width="10.625" style="4" customWidth="1"/>
    <col min="8714" max="8714" width="12.625" style="4" customWidth="1"/>
    <col min="8715" max="8717" width="14.625" style="4" customWidth="1"/>
    <col min="8718" max="8960" width="8.625" style="4"/>
    <col min="8961" max="8961" width="4.125" style="4" customWidth="1"/>
    <col min="8962" max="8962" width="2.5" style="4" customWidth="1"/>
    <col min="8963" max="8963" width="51.25" style="4" customWidth="1"/>
    <col min="8964" max="8964" width="5.625" style="4" customWidth="1"/>
    <col min="8965" max="8966" width="9.75" style="4" customWidth="1"/>
    <col min="8967" max="8969" width="10.625" style="4" customWidth="1"/>
    <col min="8970" max="8970" width="12.625" style="4" customWidth="1"/>
    <col min="8971" max="8973" width="14.625" style="4" customWidth="1"/>
    <col min="8974" max="9216" width="8.625" style="4"/>
    <col min="9217" max="9217" width="4.125" style="4" customWidth="1"/>
    <col min="9218" max="9218" width="2.5" style="4" customWidth="1"/>
    <col min="9219" max="9219" width="51.25" style="4" customWidth="1"/>
    <col min="9220" max="9220" width="5.625" style="4" customWidth="1"/>
    <col min="9221" max="9222" width="9.75" style="4" customWidth="1"/>
    <col min="9223" max="9225" width="10.625" style="4" customWidth="1"/>
    <col min="9226" max="9226" width="12.625" style="4" customWidth="1"/>
    <col min="9227" max="9229" width="14.625" style="4" customWidth="1"/>
    <col min="9230" max="9472" width="8.625" style="4"/>
    <col min="9473" max="9473" width="4.125" style="4" customWidth="1"/>
    <col min="9474" max="9474" width="2.5" style="4" customWidth="1"/>
    <col min="9475" max="9475" width="51.25" style="4" customWidth="1"/>
    <col min="9476" max="9476" width="5.625" style="4" customWidth="1"/>
    <col min="9477" max="9478" width="9.75" style="4" customWidth="1"/>
    <col min="9479" max="9481" width="10.625" style="4" customWidth="1"/>
    <col min="9482" max="9482" width="12.625" style="4" customWidth="1"/>
    <col min="9483" max="9485" width="14.625" style="4" customWidth="1"/>
    <col min="9486" max="9728" width="8.625" style="4"/>
    <col min="9729" max="9729" width="4.125" style="4" customWidth="1"/>
    <col min="9730" max="9730" width="2.5" style="4" customWidth="1"/>
    <col min="9731" max="9731" width="51.25" style="4" customWidth="1"/>
    <col min="9732" max="9732" width="5.625" style="4" customWidth="1"/>
    <col min="9733" max="9734" width="9.75" style="4" customWidth="1"/>
    <col min="9735" max="9737" width="10.625" style="4" customWidth="1"/>
    <col min="9738" max="9738" width="12.625" style="4" customWidth="1"/>
    <col min="9739" max="9741" width="14.625" style="4" customWidth="1"/>
    <col min="9742" max="9984" width="8.625" style="4"/>
    <col min="9985" max="9985" width="4.125" style="4" customWidth="1"/>
    <col min="9986" max="9986" width="2.5" style="4" customWidth="1"/>
    <col min="9987" max="9987" width="51.25" style="4" customWidth="1"/>
    <col min="9988" max="9988" width="5.625" style="4" customWidth="1"/>
    <col min="9989" max="9990" width="9.75" style="4" customWidth="1"/>
    <col min="9991" max="9993" width="10.625" style="4" customWidth="1"/>
    <col min="9994" max="9994" width="12.625" style="4" customWidth="1"/>
    <col min="9995" max="9997" width="14.625" style="4" customWidth="1"/>
    <col min="9998" max="10240" width="8.625" style="4"/>
    <col min="10241" max="10241" width="4.125" style="4" customWidth="1"/>
    <col min="10242" max="10242" width="2.5" style="4" customWidth="1"/>
    <col min="10243" max="10243" width="51.25" style="4" customWidth="1"/>
    <col min="10244" max="10244" width="5.625" style="4" customWidth="1"/>
    <col min="10245" max="10246" width="9.75" style="4" customWidth="1"/>
    <col min="10247" max="10249" width="10.625" style="4" customWidth="1"/>
    <col min="10250" max="10250" width="12.625" style="4" customWidth="1"/>
    <col min="10251" max="10253" width="14.625" style="4" customWidth="1"/>
    <col min="10254" max="10496" width="8.625" style="4"/>
    <col min="10497" max="10497" width="4.125" style="4" customWidth="1"/>
    <col min="10498" max="10498" width="2.5" style="4" customWidth="1"/>
    <col min="10499" max="10499" width="51.25" style="4" customWidth="1"/>
    <col min="10500" max="10500" width="5.625" style="4" customWidth="1"/>
    <col min="10501" max="10502" width="9.75" style="4" customWidth="1"/>
    <col min="10503" max="10505" width="10.625" style="4" customWidth="1"/>
    <col min="10506" max="10506" width="12.625" style="4" customWidth="1"/>
    <col min="10507" max="10509" width="14.625" style="4" customWidth="1"/>
    <col min="10510" max="10752" width="8.625" style="4"/>
    <col min="10753" max="10753" width="4.125" style="4" customWidth="1"/>
    <col min="10754" max="10754" width="2.5" style="4" customWidth="1"/>
    <col min="10755" max="10755" width="51.25" style="4" customWidth="1"/>
    <col min="10756" max="10756" width="5.625" style="4" customWidth="1"/>
    <col min="10757" max="10758" width="9.75" style="4" customWidth="1"/>
    <col min="10759" max="10761" width="10.625" style="4" customWidth="1"/>
    <col min="10762" max="10762" width="12.625" style="4" customWidth="1"/>
    <col min="10763" max="10765" width="14.625" style="4" customWidth="1"/>
    <col min="10766" max="11008" width="8.625" style="4"/>
    <col min="11009" max="11009" width="4.125" style="4" customWidth="1"/>
    <col min="11010" max="11010" width="2.5" style="4" customWidth="1"/>
    <col min="11011" max="11011" width="51.25" style="4" customWidth="1"/>
    <col min="11012" max="11012" width="5.625" style="4" customWidth="1"/>
    <col min="11013" max="11014" width="9.75" style="4" customWidth="1"/>
    <col min="11015" max="11017" width="10.625" style="4" customWidth="1"/>
    <col min="11018" max="11018" width="12.625" style="4" customWidth="1"/>
    <col min="11019" max="11021" width="14.625" style="4" customWidth="1"/>
    <col min="11022" max="11264" width="8.625" style="4"/>
    <col min="11265" max="11265" width="4.125" style="4" customWidth="1"/>
    <col min="11266" max="11266" width="2.5" style="4" customWidth="1"/>
    <col min="11267" max="11267" width="51.25" style="4" customWidth="1"/>
    <col min="11268" max="11268" width="5.625" style="4" customWidth="1"/>
    <col min="11269" max="11270" width="9.75" style="4" customWidth="1"/>
    <col min="11271" max="11273" width="10.625" style="4" customWidth="1"/>
    <col min="11274" max="11274" width="12.625" style="4" customWidth="1"/>
    <col min="11275" max="11277" width="14.625" style="4" customWidth="1"/>
    <col min="11278" max="11520" width="8.625" style="4"/>
    <col min="11521" max="11521" width="4.125" style="4" customWidth="1"/>
    <col min="11522" max="11522" width="2.5" style="4" customWidth="1"/>
    <col min="11523" max="11523" width="51.25" style="4" customWidth="1"/>
    <col min="11524" max="11524" width="5.625" style="4" customWidth="1"/>
    <col min="11525" max="11526" width="9.75" style="4" customWidth="1"/>
    <col min="11527" max="11529" width="10.625" style="4" customWidth="1"/>
    <col min="11530" max="11530" width="12.625" style="4" customWidth="1"/>
    <col min="11531" max="11533" width="14.625" style="4" customWidth="1"/>
    <col min="11534" max="11776" width="8.625" style="4"/>
    <col min="11777" max="11777" width="4.125" style="4" customWidth="1"/>
    <col min="11778" max="11778" width="2.5" style="4" customWidth="1"/>
    <col min="11779" max="11779" width="51.25" style="4" customWidth="1"/>
    <col min="11780" max="11780" width="5.625" style="4" customWidth="1"/>
    <col min="11781" max="11782" width="9.75" style="4" customWidth="1"/>
    <col min="11783" max="11785" width="10.625" style="4" customWidth="1"/>
    <col min="11786" max="11786" width="12.625" style="4" customWidth="1"/>
    <col min="11787" max="11789" width="14.625" style="4" customWidth="1"/>
    <col min="11790" max="12032" width="8.625" style="4"/>
    <col min="12033" max="12033" width="4.125" style="4" customWidth="1"/>
    <col min="12034" max="12034" width="2.5" style="4" customWidth="1"/>
    <col min="12035" max="12035" width="51.25" style="4" customWidth="1"/>
    <col min="12036" max="12036" width="5.625" style="4" customWidth="1"/>
    <col min="12037" max="12038" width="9.75" style="4" customWidth="1"/>
    <col min="12039" max="12041" width="10.625" style="4" customWidth="1"/>
    <col min="12042" max="12042" width="12.625" style="4" customWidth="1"/>
    <col min="12043" max="12045" width="14.625" style="4" customWidth="1"/>
    <col min="12046" max="12288" width="8.625" style="4"/>
    <col min="12289" max="12289" width="4.125" style="4" customWidth="1"/>
    <col min="12290" max="12290" width="2.5" style="4" customWidth="1"/>
    <col min="12291" max="12291" width="51.25" style="4" customWidth="1"/>
    <col min="12292" max="12292" width="5.625" style="4" customWidth="1"/>
    <col min="12293" max="12294" width="9.75" style="4" customWidth="1"/>
    <col min="12295" max="12297" width="10.625" style="4" customWidth="1"/>
    <col min="12298" max="12298" width="12.625" style="4" customWidth="1"/>
    <col min="12299" max="12301" width="14.625" style="4" customWidth="1"/>
    <col min="12302" max="12544" width="8.625" style="4"/>
    <col min="12545" max="12545" width="4.125" style="4" customWidth="1"/>
    <col min="12546" max="12546" width="2.5" style="4" customWidth="1"/>
    <col min="12547" max="12547" width="51.25" style="4" customWidth="1"/>
    <col min="12548" max="12548" width="5.625" style="4" customWidth="1"/>
    <col min="12549" max="12550" width="9.75" style="4" customWidth="1"/>
    <col min="12551" max="12553" width="10.625" style="4" customWidth="1"/>
    <col min="12554" max="12554" width="12.625" style="4" customWidth="1"/>
    <col min="12555" max="12557" width="14.625" style="4" customWidth="1"/>
    <col min="12558" max="12800" width="8.625" style="4"/>
    <col min="12801" max="12801" width="4.125" style="4" customWidth="1"/>
    <col min="12802" max="12802" width="2.5" style="4" customWidth="1"/>
    <col min="12803" max="12803" width="51.25" style="4" customWidth="1"/>
    <col min="12804" max="12804" width="5.625" style="4" customWidth="1"/>
    <col min="12805" max="12806" width="9.75" style="4" customWidth="1"/>
    <col min="12807" max="12809" width="10.625" style="4" customWidth="1"/>
    <col min="12810" max="12810" width="12.625" style="4" customWidth="1"/>
    <col min="12811" max="12813" width="14.625" style="4" customWidth="1"/>
    <col min="12814" max="13056" width="8.625" style="4"/>
    <col min="13057" max="13057" width="4.125" style="4" customWidth="1"/>
    <col min="13058" max="13058" width="2.5" style="4" customWidth="1"/>
    <col min="13059" max="13059" width="51.25" style="4" customWidth="1"/>
    <col min="13060" max="13060" width="5.625" style="4" customWidth="1"/>
    <col min="13061" max="13062" width="9.75" style="4" customWidth="1"/>
    <col min="13063" max="13065" width="10.625" style="4" customWidth="1"/>
    <col min="13066" max="13066" width="12.625" style="4" customWidth="1"/>
    <col min="13067" max="13069" width="14.625" style="4" customWidth="1"/>
    <col min="13070" max="13312" width="8.625" style="4"/>
    <col min="13313" max="13313" width="4.125" style="4" customWidth="1"/>
    <col min="13314" max="13314" width="2.5" style="4" customWidth="1"/>
    <col min="13315" max="13315" width="51.25" style="4" customWidth="1"/>
    <col min="13316" max="13316" width="5.625" style="4" customWidth="1"/>
    <col min="13317" max="13318" width="9.75" style="4" customWidth="1"/>
    <col min="13319" max="13321" width="10.625" style="4" customWidth="1"/>
    <col min="13322" max="13322" width="12.625" style="4" customWidth="1"/>
    <col min="13323" max="13325" width="14.625" style="4" customWidth="1"/>
    <col min="13326" max="13568" width="8.625" style="4"/>
    <col min="13569" max="13569" width="4.125" style="4" customWidth="1"/>
    <col min="13570" max="13570" width="2.5" style="4" customWidth="1"/>
    <col min="13571" max="13571" width="51.25" style="4" customWidth="1"/>
    <col min="13572" max="13572" width="5.625" style="4" customWidth="1"/>
    <col min="13573" max="13574" width="9.75" style="4" customWidth="1"/>
    <col min="13575" max="13577" width="10.625" style="4" customWidth="1"/>
    <col min="13578" max="13578" width="12.625" style="4" customWidth="1"/>
    <col min="13579" max="13581" width="14.625" style="4" customWidth="1"/>
    <col min="13582" max="13824" width="8.625" style="4"/>
    <col min="13825" max="13825" width="4.125" style="4" customWidth="1"/>
    <col min="13826" max="13826" width="2.5" style="4" customWidth="1"/>
    <col min="13827" max="13827" width="51.25" style="4" customWidth="1"/>
    <col min="13828" max="13828" width="5.625" style="4" customWidth="1"/>
    <col min="13829" max="13830" width="9.75" style="4" customWidth="1"/>
    <col min="13831" max="13833" width="10.625" style="4" customWidth="1"/>
    <col min="13834" max="13834" width="12.625" style="4" customWidth="1"/>
    <col min="13835" max="13837" width="14.625" style="4" customWidth="1"/>
    <col min="13838" max="14080" width="8.625" style="4"/>
    <col min="14081" max="14081" width="4.125" style="4" customWidth="1"/>
    <col min="14082" max="14082" width="2.5" style="4" customWidth="1"/>
    <col min="14083" max="14083" width="51.25" style="4" customWidth="1"/>
    <col min="14084" max="14084" width="5.625" style="4" customWidth="1"/>
    <col min="14085" max="14086" width="9.75" style="4" customWidth="1"/>
    <col min="14087" max="14089" width="10.625" style="4" customWidth="1"/>
    <col min="14090" max="14090" width="12.625" style="4" customWidth="1"/>
    <col min="14091" max="14093" width="14.625" style="4" customWidth="1"/>
    <col min="14094" max="14336" width="8.625" style="4"/>
    <col min="14337" max="14337" width="4.125" style="4" customWidth="1"/>
    <col min="14338" max="14338" width="2.5" style="4" customWidth="1"/>
    <col min="14339" max="14339" width="51.25" style="4" customWidth="1"/>
    <col min="14340" max="14340" width="5.625" style="4" customWidth="1"/>
    <col min="14341" max="14342" width="9.75" style="4" customWidth="1"/>
    <col min="14343" max="14345" width="10.625" style="4" customWidth="1"/>
    <col min="14346" max="14346" width="12.625" style="4" customWidth="1"/>
    <col min="14347" max="14349" width="14.625" style="4" customWidth="1"/>
    <col min="14350" max="14592" width="8.625" style="4"/>
    <col min="14593" max="14593" width="4.125" style="4" customWidth="1"/>
    <col min="14594" max="14594" width="2.5" style="4" customWidth="1"/>
    <col min="14595" max="14595" width="51.25" style="4" customWidth="1"/>
    <col min="14596" max="14596" width="5.625" style="4" customWidth="1"/>
    <col min="14597" max="14598" width="9.75" style="4" customWidth="1"/>
    <col min="14599" max="14601" width="10.625" style="4" customWidth="1"/>
    <col min="14602" max="14602" width="12.625" style="4" customWidth="1"/>
    <col min="14603" max="14605" width="14.625" style="4" customWidth="1"/>
    <col min="14606" max="14848" width="8.625" style="4"/>
    <col min="14849" max="14849" width="4.125" style="4" customWidth="1"/>
    <col min="14850" max="14850" width="2.5" style="4" customWidth="1"/>
    <col min="14851" max="14851" width="51.25" style="4" customWidth="1"/>
    <col min="14852" max="14852" width="5.625" style="4" customWidth="1"/>
    <col min="14853" max="14854" width="9.75" style="4" customWidth="1"/>
    <col min="14855" max="14857" width="10.625" style="4" customWidth="1"/>
    <col min="14858" max="14858" width="12.625" style="4" customWidth="1"/>
    <col min="14859" max="14861" width="14.625" style="4" customWidth="1"/>
    <col min="14862" max="15104" width="8.625" style="4"/>
    <col min="15105" max="15105" width="4.125" style="4" customWidth="1"/>
    <col min="15106" max="15106" width="2.5" style="4" customWidth="1"/>
    <col min="15107" max="15107" width="51.25" style="4" customWidth="1"/>
    <col min="15108" max="15108" width="5.625" style="4" customWidth="1"/>
    <col min="15109" max="15110" width="9.75" style="4" customWidth="1"/>
    <col min="15111" max="15113" width="10.625" style="4" customWidth="1"/>
    <col min="15114" max="15114" width="12.625" style="4" customWidth="1"/>
    <col min="15115" max="15117" width="14.625" style="4" customWidth="1"/>
    <col min="15118" max="15360" width="8.625" style="4"/>
    <col min="15361" max="15361" width="4.125" style="4" customWidth="1"/>
    <col min="15362" max="15362" width="2.5" style="4" customWidth="1"/>
    <col min="15363" max="15363" width="51.25" style="4" customWidth="1"/>
    <col min="15364" max="15364" width="5.625" style="4" customWidth="1"/>
    <col min="15365" max="15366" width="9.75" style="4" customWidth="1"/>
    <col min="15367" max="15369" width="10.625" style="4" customWidth="1"/>
    <col min="15370" max="15370" width="12.625" style="4" customWidth="1"/>
    <col min="15371" max="15373" width="14.625" style="4" customWidth="1"/>
    <col min="15374" max="15616" width="8.625" style="4"/>
    <col min="15617" max="15617" width="4.125" style="4" customWidth="1"/>
    <col min="15618" max="15618" width="2.5" style="4" customWidth="1"/>
    <col min="15619" max="15619" width="51.25" style="4" customWidth="1"/>
    <col min="15620" max="15620" width="5.625" style="4" customWidth="1"/>
    <col min="15621" max="15622" width="9.75" style="4" customWidth="1"/>
    <col min="15623" max="15625" width="10.625" style="4" customWidth="1"/>
    <col min="15626" max="15626" width="12.625" style="4" customWidth="1"/>
    <col min="15627" max="15629" width="14.625" style="4" customWidth="1"/>
    <col min="15630" max="15872" width="8.625" style="4"/>
    <col min="15873" max="15873" width="4.125" style="4" customWidth="1"/>
    <col min="15874" max="15874" width="2.5" style="4" customWidth="1"/>
    <col min="15875" max="15875" width="51.25" style="4" customWidth="1"/>
    <col min="15876" max="15876" width="5.625" style="4" customWidth="1"/>
    <col min="15877" max="15878" width="9.75" style="4" customWidth="1"/>
    <col min="15879" max="15881" width="10.625" style="4" customWidth="1"/>
    <col min="15882" max="15882" width="12.625" style="4" customWidth="1"/>
    <col min="15883" max="15885" width="14.625" style="4" customWidth="1"/>
    <col min="15886" max="16128" width="8.625" style="4"/>
    <col min="16129" max="16129" width="4.125" style="4" customWidth="1"/>
    <col min="16130" max="16130" width="2.5" style="4" customWidth="1"/>
    <col min="16131" max="16131" width="51.25" style="4" customWidth="1"/>
    <col min="16132" max="16132" width="5.625" style="4" customWidth="1"/>
    <col min="16133" max="16134" width="9.75" style="4" customWidth="1"/>
    <col min="16135" max="16137" width="10.625" style="4" customWidth="1"/>
    <col min="16138" max="16138" width="12.625" style="4" customWidth="1"/>
    <col min="16139" max="16141" width="14.625" style="4" customWidth="1"/>
    <col min="16142" max="16384" width="8.625" style="4"/>
  </cols>
  <sheetData>
    <row r="1" spans="1:13" ht="17.25" customHeight="1" x14ac:dyDescent="0.25">
      <c r="A1" s="661" t="s">
        <v>24</v>
      </c>
      <c r="B1" s="661"/>
      <c r="C1" s="661"/>
      <c r="D1" s="148"/>
      <c r="E1" s="148"/>
      <c r="F1" s="148"/>
      <c r="G1" s="148"/>
      <c r="H1" s="148"/>
      <c r="I1" s="149"/>
      <c r="J1" s="149"/>
      <c r="K1" s="150"/>
      <c r="L1" s="596"/>
      <c r="M1" s="150"/>
    </row>
    <row r="2" spans="1:13" ht="15.75" customHeight="1" x14ac:dyDescent="0.2">
      <c r="A2" s="662" t="s">
        <v>161</v>
      </c>
      <c r="B2" s="662"/>
      <c r="C2" s="662"/>
      <c r="D2" s="148"/>
      <c r="E2" s="148"/>
      <c r="F2" s="148"/>
      <c r="G2" s="148"/>
      <c r="H2" s="148"/>
    </row>
    <row r="3" spans="1:13" ht="6" customHeight="1" x14ac:dyDescent="0.25">
      <c r="A3" s="152"/>
      <c r="B3" s="152"/>
      <c r="C3" s="2"/>
      <c r="D3" s="148"/>
      <c r="E3" s="148"/>
      <c r="F3" s="148"/>
      <c r="G3" s="148"/>
      <c r="H3" s="148"/>
    </row>
    <row r="4" spans="1:13" ht="15.75" x14ac:dyDescent="0.25">
      <c r="A4" s="21" t="s">
        <v>162</v>
      </c>
      <c r="B4" s="153"/>
      <c r="C4" s="2"/>
      <c r="D4" s="148"/>
      <c r="E4" s="148"/>
      <c r="F4" s="148"/>
      <c r="G4" s="148"/>
      <c r="H4" s="148"/>
      <c r="K4" s="154"/>
      <c r="M4" s="154" t="s">
        <v>27</v>
      </c>
    </row>
    <row r="5" spans="1:13" ht="15.75" x14ac:dyDescent="0.25">
      <c r="A5" s="73" t="s">
        <v>28</v>
      </c>
      <c r="B5" s="147"/>
      <c r="C5" s="152"/>
      <c r="D5" s="148"/>
      <c r="E5" s="148"/>
      <c r="F5" s="148"/>
      <c r="G5" s="148"/>
      <c r="H5" s="148"/>
      <c r="I5" s="155"/>
      <c r="J5" s="155"/>
      <c r="K5" s="150"/>
      <c r="L5" s="596"/>
      <c r="M5" s="150" t="s">
        <v>29</v>
      </c>
    </row>
    <row r="6" spans="1:13" ht="4.5" customHeight="1" thickBot="1" x14ac:dyDescent="0.3">
      <c r="A6" s="151"/>
      <c r="B6" s="152"/>
      <c r="C6" s="152" t="s">
        <v>185</v>
      </c>
      <c r="D6" s="148"/>
      <c r="E6" s="148"/>
      <c r="F6" s="148"/>
      <c r="G6" s="148"/>
      <c r="H6" s="148"/>
      <c r="I6" s="155"/>
      <c r="J6" s="155"/>
      <c r="K6" s="150"/>
      <c r="L6" s="596"/>
      <c r="M6" s="150"/>
    </row>
    <row r="7" spans="1:13" ht="15" customHeight="1" x14ac:dyDescent="0.2">
      <c r="A7" s="672" t="s">
        <v>186</v>
      </c>
      <c r="B7" s="673"/>
      <c r="C7" s="676" t="s">
        <v>164</v>
      </c>
      <c r="D7" s="676" t="s">
        <v>187</v>
      </c>
      <c r="E7" s="667" t="s">
        <v>188</v>
      </c>
      <c r="F7" s="667" t="s">
        <v>189</v>
      </c>
      <c r="G7" s="669" t="s">
        <v>190</v>
      </c>
      <c r="H7" s="669"/>
      <c r="I7" s="669" t="s">
        <v>191</v>
      </c>
      <c r="J7" s="669"/>
      <c r="K7" s="156" t="s">
        <v>192</v>
      </c>
      <c r="L7" s="679" t="s">
        <v>34</v>
      </c>
      <c r="M7" s="679" t="s">
        <v>33</v>
      </c>
    </row>
    <row r="8" spans="1:13" ht="15" customHeight="1" thickBot="1" x14ac:dyDescent="0.25">
      <c r="A8" s="674"/>
      <c r="B8" s="675"/>
      <c r="C8" s="677"/>
      <c r="D8" s="677"/>
      <c r="E8" s="668"/>
      <c r="F8" s="668"/>
      <c r="G8" s="157" t="s">
        <v>193</v>
      </c>
      <c r="H8" s="157" t="s">
        <v>194</v>
      </c>
      <c r="I8" s="157" t="s">
        <v>193</v>
      </c>
      <c r="J8" s="279" t="s">
        <v>194</v>
      </c>
      <c r="K8" s="159" t="s">
        <v>195</v>
      </c>
      <c r="L8" s="680"/>
      <c r="M8" s="680"/>
    </row>
    <row r="9" spans="1:13" ht="18" customHeight="1" thickTop="1" x14ac:dyDescent="0.2">
      <c r="A9" s="670"/>
      <c r="B9" s="671"/>
      <c r="C9" s="160" t="s">
        <v>196</v>
      </c>
      <c r="D9" s="124"/>
      <c r="E9" s="161"/>
      <c r="F9" s="161"/>
      <c r="G9" s="124"/>
      <c r="H9" s="124"/>
      <c r="I9" s="162"/>
      <c r="J9" s="162"/>
      <c r="K9" s="163"/>
      <c r="L9" s="597"/>
      <c r="M9" s="163"/>
    </row>
    <row r="10" spans="1:13" s="167" customFormat="1" ht="54" customHeight="1" x14ac:dyDescent="0.2">
      <c r="A10" s="69"/>
      <c r="B10" s="164"/>
      <c r="C10" s="107" t="s">
        <v>197</v>
      </c>
      <c r="D10" s="70"/>
      <c r="E10" s="165"/>
      <c r="F10" s="165"/>
      <c r="G10" s="70"/>
      <c r="H10" s="70"/>
      <c r="I10" s="166"/>
      <c r="J10" s="166"/>
      <c r="K10" s="168"/>
      <c r="L10" s="598"/>
      <c r="M10" s="168"/>
    </row>
    <row r="11" spans="1:13" s="167" customFormat="1" ht="51" x14ac:dyDescent="0.2">
      <c r="A11" s="169">
        <v>1.1000000000000001</v>
      </c>
      <c r="B11" s="170"/>
      <c r="C11" s="111" t="s">
        <v>198</v>
      </c>
      <c r="D11" s="70"/>
      <c r="E11" s="165"/>
      <c r="F11" s="165"/>
      <c r="G11" s="393"/>
      <c r="H11" s="166"/>
      <c r="I11" s="166"/>
      <c r="J11" s="166"/>
      <c r="K11" s="168"/>
      <c r="L11" s="598"/>
      <c r="M11" s="168"/>
    </row>
    <row r="12" spans="1:13" s="167" customFormat="1" ht="15" customHeight="1" x14ac:dyDescent="0.2">
      <c r="A12" s="69"/>
      <c r="B12" s="170" t="s">
        <v>14</v>
      </c>
      <c r="C12" s="107" t="s">
        <v>199</v>
      </c>
      <c r="D12" s="394" t="str">
        <f>IF(C12="","",IF(E12="","",IF(E12&gt;1,"Nos.","No.")))</f>
        <v>Nos.</v>
      </c>
      <c r="E12" s="395">
        <v>10</v>
      </c>
      <c r="F12" s="242"/>
      <c r="G12" s="242">
        <v>115000</v>
      </c>
      <c r="H12" s="242">
        <f>G12*E12</f>
        <v>1150000</v>
      </c>
      <c r="I12" s="242">
        <v>10000</v>
      </c>
      <c r="J12" s="242">
        <f>I12*E12</f>
        <v>100000</v>
      </c>
      <c r="K12" s="242">
        <f>J12+H12</f>
        <v>1250000</v>
      </c>
      <c r="L12" s="623" t="s">
        <v>200</v>
      </c>
      <c r="M12" s="397" t="s">
        <v>120</v>
      </c>
    </row>
    <row r="13" spans="1:13" s="167" customFormat="1" ht="51" x14ac:dyDescent="0.2">
      <c r="A13" s="169">
        <f>A11+0.1</f>
        <v>1.2000000000000002</v>
      </c>
      <c r="B13" s="170"/>
      <c r="C13" s="171" t="s">
        <v>201</v>
      </c>
      <c r="D13" s="70"/>
      <c r="E13" s="165"/>
      <c r="F13" s="165"/>
      <c r="G13" s="70"/>
      <c r="H13" s="70"/>
      <c r="I13" s="70"/>
      <c r="J13" s="70"/>
      <c r="K13" s="495"/>
      <c r="L13" s="624"/>
      <c r="M13" s="168"/>
    </row>
    <row r="14" spans="1:13" s="167" customFormat="1" ht="15" customHeight="1" x14ac:dyDescent="0.2">
      <c r="A14" s="69"/>
      <c r="B14" s="170" t="s">
        <v>14</v>
      </c>
      <c r="C14" s="172" t="s">
        <v>199</v>
      </c>
      <c r="D14" s="394" t="str">
        <f>IF(C14="","",IF(E14="","",IF(E14&gt;1,"Nos.","No.")))</f>
        <v>Nos.</v>
      </c>
      <c r="E14" s="395">
        <v>2</v>
      </c>
      <c r="F14" s="242"/>
      <c r="G14" s="242">
        <v>115000</v>
      </c>
      <c r="H14" s="242">
        <f>G14*E14</f>
        <v>230000</v>
      </c>
      <c r="I14" s="242">
        <v>10000</v>
      </c>
      <c r="J14" s="242">
        <f>I14*E14</f>
        <v>20000</v>
      </c>
      <c r="K14" s="494">
        <f>J14+H14</f>
        <v>250000</v>
      </c>
      <c r="L14" s="623" t="s">
        <v>200</v>
      </c>
      <c r="M14" s="397" t="s">
        <v>120</v>
      </c>
    </row>
    <row r="15" spans="1:13" s="167" customFormat="1" ht="24.75" customHeight="1" x14ac:dyDescent="0.2">
      <c r="A15" s="169">
        <f>A13+0.1</f>
        <v>1.3000000000000003</v>
      </c>
      <c r="B15" s="173"/>
      <c r="C15" s="111" t="s">
        <v>202</v>
      </c>
      <c r="D15" s="398"/>
      <c r="E15" s="399"/>
      <c r="F15" s="399"/>
      <c r="G15" s="400"/>
      <c r="H15" s="400"/>
      <c r="I15" s="400"/>
      <c r="J15" s="400"/>
      <c r="K15" s="494"/>
      <c r="L15" s="625"/>
      <c r="M15" s="401"/>
    </row>
    <row r="16" spans="1:13" s="167" customFormat="1" ht="15" customHeight="1" x14ac:dyDescent="0.2">
      <c r="A16" s="174"/>
      <c r="B16" s="170" t="s">
        <v>14</v>
      </c>
      <c r="C16" s="175" t="s">
        <v>203</v>
      </c>
      <c r="D16" s="394" t="str">
        <f>IF(C16="","",IF(E16="","",IF(E16&gt;1,"Nos.","No.")))</f>
        <v>Nos.</v>
      </c>
      <c r="E16" s="395">
        <v>12</v>
      </c>
      <c r="F16" s="242"/>
      <c r="G16" s="242">
        <v>7500</v>
      </c>
      <c r="H16" s="242">
        <f>G16*E16</f>
        <v>90000</v>
      </c>
      <c r="I16" s="242">
        <v>1500</v>
      </c>
      <c r="J16" s="242">
        <f>I16*E16</f>
        <v>18000</v>
      </c>
      <c r="K16" s="494">
        <f>J16+H16</f>
        <v>108000</v>
      </c>
      <c r="L16" s="623" t="s">
        <v>200</v>
      </c>
      <c r="M16" s="397" t="s">
        <v>120</v>
      </c>
    </row>
    <row r="17" spans="1:13" s="167" customFormat="1" ht="24.95" customHeight="1" x14ac:dyDescent="0.2">
      <c r="A17" s="176">
        <f>A15+0.1</f>
        <v>1.4000000000000004</v>
      </c>
      <c r="B17" s="173"/>
      <c r="C17" s="111" t="s">
        <v>204</v>
      </c>
      <c r="D17" s="398"/>
      <c r="E17" s="402"/>
      <c r="F17" s="402"/>
      <c r="G17" s="403"/>
      <c r="H17" s="403"/>
      <c r="I17" s="403"/>
      <c r="J17" s="403"/>
      <c r="K17" s="494"/>
      <c r="L17" s="625"/>
      <c r="M17" s="401"/>
    </row>
    <row r="18" spans="1:13" s="167" customFormat="1" ht="15" customHeight="1" x14ac:dyDescent="0.2">
      <c r="A18" s="169"/>
      <c r="B18" s="177" t="s">
        <v>14</v>
      </c>
      <c r="C18" s="172" t="s">
        <v>205</v>
      </c>
      <c r="D18" s="394" t="str">
        <f>IF(C18="","",IF(E18="","",IF(E18&gt;1,"Nos.","No.")))</f>
        <v>Nos.</v>
      </c>
      <c r="E18" s="395">
        <v>4</v>
      </c>
      <c r="F18" s="242"/>
      <c r="G18" s="242">
        <v>42000</v>
      </c>
      <c r="H18" s="242">
        <f t="shared" ref="H18:H19" si="0">G18*E18</f>
        <v>168000</v>
      </c>
      <c r="I18" s="242">
        <v>3000</v>
      </c>
      <c r="J18" s="242">
        <f t="shared" ref="J18:J19" si="1">I18*E18</f>
        <v>12000</v>
      </c>
      <c r="K18" s="494">
        <f t="shared" ref="K18:K19" si="2">J18+H18</f>
        <v>180000</v>
      </c>
      <c r="L18" s="623" t="s">
        <v>200</v>
      </c>
      <c r="M18" s="397" t="s">
        <v>120</v>
      </c>
    </row>
    <row r="19" spans="1:13" s="167" customFormat="1" ht="15" customHeight="1" x14ac:dyDescent="0.2">
      <c r="A19" s="169"/>
      <c r="B19" s="177" t="s">
        <v>16</v>
      </c>
      <c r="C19" s="178" t="s">
        <v>206</v>
      </c>
      <c r="D19" s="404" t="str">
        <f>IF(C19="","",IF(E19="","",IF(E19&gt;1,"Nos.","No.")))</f>
        <v>Nos.</v>
      </c>
      <c r="E19" s="405">
        <v>6</v>
      </c>
      <c r="F19" s="242"/>
      <c r="G19" s="242">
        <v>41500</v>
      </c>
      <c r="H19" s="242">
        <f t="shared" si="0"/>
        <v>249000</v>
      </c>
      <c r="I19" s="242">
        <v>3000</v>
      </c>
      <c r="J19" s="242">
        <f t="shared" si="1"/>
        <v>18000</v>
      </c>
      <c r="K19" s="494">
        <f t="shared" si="2"/>
        <v>267000</v>
      </c>
      <c r="L19" s="623"/>
      <c r="M19" s="397"/>
    </row>
    <row r="20" spans="1:13" s="167" customFormat="1" ht="25.5" x14ac:dyDescent="0.2">
      <c r="A20" s="176">
        <f>A17+0.1</f>
        <v>1.5000000000000004</v>
      </c>
      <c r="B20" s="173"/>
      <c r="C20" s="111" t="s">
        <v>207</v>
      </c>
      <c r="D20" s="398"/>
      <c r="E20" s="399"/>
      <c r="F20" s="399"/>
      <c r="G20" s="403"/>
      <c r="H20" s="400"/>
      <c r="I20" s="400"/>
      <c r="J20" s="400"/>
      <c r="K20" s="494"/>
      <c r="L20" s="625"/>
      <c r="M20" s="401"/>
    </row>
    <row r="21" spans="1:13" s="167" customFormat="1" ht="15" customHeight="1" x14ac:dyDescent="0.2">
      <c r="A21" s="69"/>
      <c r="B21" s="179" t="s">
        <v>14</v>
      </c>
      <c r="C21" s="107" t="s">
        <v>205</v>
      </c>
      <c r="D21" s="394" t="str">
        <f>IF(C21="","",IF(E21="","",IF(E21&gt;1,"Nos.","No.")))</f>
        <v>Nos.</v>
      </c>
      <c r="E21" s="395">
        <v>4</v>
      </c>
      <c r="F21" s="242"/>
      <c r="G21" s="242">
        <v>72000</v>
      </c>
      <c r="H21" s="242">
        <f>G21*E21</f>
        <v>288000</v>
      </c>
      <c r="I21" s="242">
        <v>2000</v>
      </c>
      <c r="J21" s="242">
        <f>I21*E21</f>
        <v>8000</v>
      </c>
      <c r="K21" s="494">
        <f>J21+H21</f>
        <v>296000</v>
      </c>
      <c r="L21" s="623" t="s">
        <v>200</v>
      </c>
      <c r="M21" s="397" t="s">
        <v>120</v>
      </c>
    </row>
    <row r="22" spans="1:13" s="167" customFormat="1" ht="15" customHeight="1" thickBot="1" x14ac:dyDescent="0.25">
      <c r="A22" s="180"/>
      <c r="B22" s="181" t="s">
        <v>16</v>
      </c>
      <c r="C22" s="182" t="s">
        <v>206</v>
      </c>
      <c r="D22" s="406" t="str">
        <f>IF(C22="","",IF(E22="","",IF(E22&gt;1,"Nos.","No.")))</f>
        <v>Nos.</v>
      </c>
      <c r="E22" s="407">
        <v>6</v>
      </c>
      <c r="F22" s="407"/>
      <c r="G22" s="493">
        <v>72000</v>
      </c>
      <c r="H22" s="493">
        <f>G22*E22</f>
        <v>432000</v>
      </c>
      <c r="I22" s="493">
        <v>2000</v>
      </c>
      <c r="J22" s="493">
        <f>I22*E22</f>
        <v>12000</v>
      </c>
      <c r="K22" s="493">
        <f>J22+H22</f>
        <v>444000</v>
      </c>
      <c r="L22" s="623" t="s">
        <v>200</v>
      </c>
      <c r="M22" s="397" t="s">
        <v>120</v>
      </c>
    </row>
    <row r="23" spans="1:13" s="167" customFormat="1" ht="27" customHeight="1" x14ac:dyDescent="0.2">
      <c r="A23" s="176">
        <f>A20+0.1</f>
        <v>1.6000000000000005</v>
      </c>
      <c r="B23" s="179"/>
      <c r="C23" s="171" t="s">
        <v>208</v>
      </c>
      <c r="D23" s="398" t="str">
        <f>IF(C23="","",IF(E23="","",IF(E23&gt;1,"Nos.","No.")))</f>
        <v/>
      </c>
      <c r="E23" s="399"/>
      <c r="F23" s="399"/>
      <c r="G23" s="400"/>
      <c r="H23" s="400"/>
      <c r="I23" s="400"/>
      <c r="J23" s="400"/>
      <c r="K23" s="401"/>
      <c r="L23" s="625"/>
      <c r="M23" s="401"/>
    </row>
    <row r="24" spans="1:13" s="167" customFormat="1" ht="15" customHeight="1" x14ac:dyDescent="0.2">
      <c r="A24" s="183"/>
      <c r="B24" s="184" t="s">
        <v>14</v>
      </c>
      <c r="C24" s="172" t="s">
        <v>209</v>
      </c>
      <c r="D24" s="394" t="str">
        <f>IF(C24="","",IF(E24="","",IF(E24&gt;1,"Nos.","No.")))</f>
        <v>No.</v>
      </c>
      <c r="E24" s="395">
        <v>1</v>
      </c>
      <c r="F24" s="242"/>
      <c r="G24" s="242">
        <v>57000</v>
      </c>
      <c r="H24" s="242">
        <f>G24*E24</f>
        <v>57000</v>
      </c>
      <c r="I24" s="242">
        <v>5000</v>
      </c>
      <c r="J24" s="550">
        <f>I24*E24</f>
        <v>5000</v>
      </c>
      <c r="K24" s="551">
        <f>J24+H24</f>
        <v>62000</v>
      </c>
      <c r="L24" s="623" t="s">
        <v>200</v>
      </c>
      <c r="M24" s="397" t="s">
        <v>120</v>
      </c>
    </row>
    <row r="25" spans="1:13" s="167" customFormat="1" ht="25.5" x14ac:dyDescent="0.2">
      <c r="A25" s="176">
        <f>A23+0.1</f>
        <v>1.7000000000000006</v>
      </c>
      <c r="B25" s="179"/>
      <c r="C25" s="185" t="s">
        <v>210</v>
      </c>
      <c r="D25" s="398"/>
      <c r="E25" s="399"/>
      <c r="F25" s="399"/>
      <c r="G25" s="400"/>
      <c r="H25" s="400"/>
      <c r="I25" s="400"/>
      <c r="J25" s="497"/>
      <c r="K25" s="552"/>
      <c r="L25" s="625"/>
      <c r="M25" s="401"/>
    </row>
    <row r="26" spans="1:13" s="167" customFormat="1" ht="15" customHeight="1" x14ac:dyDescent="0.2">
      <c r="A26" s="174"/>
      <c r="B26" s="179" t="s">
        <v>14</v>
      </c>
      <c r="C26" s="186" t="s">
        <v>211</v>
      </c>
      <c r="D26" s="394" t="s">
        <v>60</v>
      </c>
      <c r="E26" s="395">
        <v>1</v>
      </c>
      <c r="F26" s="242"/>
      <c r="G26" s="242">
        <v>35000</v>
      </c>
      <c r="H26" s="242">
        <f>G26*E26</f>
        <v>35000</v>
      </c>
      <c r="I26" s="242">
        <v>3000</v>
      </c>
      <c r="J26" s="553">
        <f>I26*E26</f>
        <v>3000</v>
      </c>
      <c r="K26" s="551">
        <f>J26+H26</f>
        <v>38000</v>
      </c>
      <c r="L26" s="623" t="s">
        <v>200</v>
      </c>
      <c r="M26" s="397" t="s">
        <v>120</v>
      </c>
    </row>
    <row r="27" spans="1:13" s="167" customFormat="1" ht="25.5" x14ac:dyDescent="0.2">
      <c r="A27" s="176">
        <f>A25+0.1</f>
        <v>1.8000000000000007</v>
      </c>
      <c r="B27" s="409"/>
      <c r="C27" s="410" t="s">
        <v>212</v>
      </c>
      <c r="D27" s="394" t="s">
        <v>60</v>
      </c>
      <c r="E27" s="411">
        <v>2</v>
      </c>
      <c r="F27" s="242"/>
      <c r="G27" s="242">
        <v>185000</v>
      </c>
      <c r="H27" s="242">
        <f>G27*E27</f>
        <v>370000</v>
      </c>
      <c r="I27" s="242">
        <v>3000</v>
      </c>
      <c r="J27" s="497">
        <f>I27*E27</f>
        <v>6000</v>
      </c>
      <c r="K27" s="551">
        <f>J27+H27</f>
        <v>376000</v>
      </c>
      <c r="L27" s="623"/>
      <c r="M27" s="412"/>
    </row>
    <row r="28" spans="1:13" s="167" customFormat="1" ht="25.5" x14ac:dyDescent="0.2">
      <c r="A28" s="176">
        <f>A27+0.1</f>
        <v>1.9000000000000008</v>
      </c>
      <c r="B28" s="179"/>
      <c r="C28" s="111" t="s">
        <v>213</v>
      </c>
      <c r="D28" s="398"/>
      <c r="E28" s="399"/>
      <c r="F28" s="399"/>
      <c r="G28" s="400"/>
      <c r="H28" s="400"/>
      <c r="I28" s="400"/>
      <c r="J28" s="554"/>
      <c r="K28" s="552"/>
      <c r="L28" s="625"/>
      <c r="M28" s="401"/>
    </row>
    <row r="29" spans="1:13" s="167" customFormat="1" ht="15" customHeight="1" x14ac:dyDescent="0.2">
      <c r="A29" s="174"/>
      <c r="B29" s="179" t="s">
        <v>14</v>
      </c>
      <c r="C29" s="186" t="s">
        <v>214</v>
      </c>
      <c r="D29" s="394" t="s">
        <v>60</v>
      </c>
      <c r="E29" s="411">
        <v>6</v>
      </c>
      <c r="F29" s="242"/>
      <c r="G29" s="242">
        <v>87000</v>
      </c>
      <c r="H29" s="242">
        <f>G29*E29</f>
        <v>522000</v>
      </c>
      <c r="I29" s="242">
        <v>2000</v>
      </c>
      <c r="J29" s="497">
        <f>I29*E29</f>
        <v>12000</v>
      </c>
      <c r="K29" s="551">
        <f>J29+H29</f>
        <v>534000</v>
      </c>
      <c r="L29" s="623" t="s">
        <v>200</v>
      </c>
      <c r="M29" s="397" t="s">
        <v>120</v>
      </c>
    </row>
    <row r="30" spans="1:13" s="167" customFormat="1" ht="15" customHeight="1" x14ac:dyDescent="0.2">
      <c r="A30" s="183">
        <v>1.1000000000000001</v>
      </c>
      <c r="B30" s="179"/>
      <c r="C30" s="171" t="s">
        <v>215</v>
      </c>
      <c r="D30" s="398"/>
      <c r="E30" s="399"/>
      <c r="F30" s="399"/>
      <c r="G30" s="400"/>
      <c r="H30" s="400"/>
      <c r="I30" s="400"/>
      <c r="J30" s="403"/>
      <c r="K30" s="401"/>
      <c r="L30" s="625"/>
      <c r="M30" s="401"/>
    </row>
    <row r="31" spans="1:13" s="167" customFormat="1" ht="15" customHeight="1" x14ac:dyDescent="0.2">
      <c r="A31" s="183"/>
      <c r="B31" s="187" t="s">
        <v>14</v>
      </c>
      <c r="C31" s="175" t="s">
        <v>216</v>
      </c>
      <c r="D31" s="394" t="str">
        <f>IF(C31="","",IF(E31="","",IF(E31&gt;1,"Nos.","No.")))</f>
        <v>Nos.</v>
      </c>
      <c r="E31" s="395">
        <v>8</v>
      </c>
      <c r="F31" s="242"/>
      <c r="G31" s="242">
        <v>9500</v>
      </c>
      <c r="H31" s="242">
        <f>G31*E31</f>
        <v>76000</v>
      </c>
      <c r="I31" s="242">
        <v>500</v>
      </c>
      <c r="J31" s="242">
        <f>I31*E31</f>
        <v>4000</v>
      </c>
      <c r="K31" s="397">
        <f>J31+H31</f>
        <v>80000</v>
      </c>
      <c r="L31" s="623" t="s">
        <v>200</v>
      </c>
      <c r="M31" s="397" t="s">
        <v>120</v>
      </c>
    </row>
    <row r="32" spans="1:13" s="167" customFormat="1" ht="15" customHeight="1" thickBot="1" x14ac:dyDescent="0.25">
      <c r="A32" s="174"/>
      <c r="B32" s="187" t="s">
        <v>16</v>
      </c>
      <c r="C32" s="192" t="s">
        <v>217</v>
      </c>
      <c r="D32" s="404" t="str">
        <f>IF(C32="","",IF(E32="","",IF(E32&gt;1,"Nos.","No.")))</f>
        <v>Nos.</v>
      </c>
      <c r="E32" s="405">
        <v>2</v>
      </c>
      <c r="F32" s="242"/>
      <c r="G32" s="242">
        <v>7000</v>
      </c>
      <c r="H32" s="242">
        <f t="shared" ref="H32:H35" si="3">G32*E32</f>
        <v>14000</v>
      </c>
      <c r="I32" s="242">
        <v>500</v>
      </c>
      <c r="J32" s="242">
        <f t="shared" ref="J32:J35" si="4">I32*E32</f>
        <v>1000</v>
      </c>
      <c r="K32" s="397">
        <f t="shared" ref="K32:K35" si="5">J32+H32</f>
        <v>15000</v>
      </c>
      <c r="L32" s="623" t="s">
        <v>200</v>
      </c>
      <c r="M32" s="397" t="s">
        <v>120</v>
      </c>
    </row>
    <row r="33" spans="1:13" s="167" customFormat="1" ht="15" customHeight="1" thickTop="1" x14ac:dyDescent="0.2">
      <c r="A33" s="174"/>
      <c r="B33" s="189" t="s">
        <v>18</v>
      </c>
      <c r="C33" s="190" t="s">
        <v>218</v>
      </c>
      <c r="D33" s="75" t="str">
        <f>IF(C33="","",IF(E33="","",IF(E33&gt;1,"Nos.","No.")))</f>
        <v>Nos.</v>
      </c>
      <c r="E33" s="413">
        <v>12</v>
      </c>
      <c r="F33" s="242"/>
      <c r="G33" s="242">
        <v>12500</v>
      </c>
      <c r="H33" s="242">
        <f t="shared" si="3"/>
        <v>150000</v>
      </c>
      <c r="I33" s="242">
        <v>500</v>
      </c>
      <c r="J33" s="400">
        <f t="shared" si="4"/>
        <v>6000</v>
      </c>
      <c r="K33" s="397">
        <f t="shared" si="5"/>
        <v>156000</v>
      </c>
      <c r="L33" s="623" t="s">
        <v>200</v>
      </c>
      <c r="M33" s="397" t="s">
        <v>120</v>
      </c>
    </row>
    <row r="34" spans="1:13" s="167" customFormat="1" ht="15" customHeight="1" x14ac:dyDescent="0.2">
      <c r="A34" s="174"/>
      <c r="B34" s="187" t="s">
        <v>20</v>
      </c>
      <c r="C34" s="188" t="s">
        <v>219</v>
      </c>
      <c r="D34" s="404" t="str">
        <f>IF(C34="","",IF(E34="","",IF(E34&gt;1,"Nos.","No.")))</f>
        <v>Nos.</v>
      </c>
      <c r="E34" s="405">
        <v>24</v>
      </c>
      <c r="F34" s="242"/>
      <c r="G34" s="242">
        <v>6500</v>
      </c>
      <c r="H34" s="242">
        <f t="shared" si="3"/>
        <v>156000</v>
      </c>
      <c r="I34" s="242">
        <v>500</v>
      </c>
      <c r="J34" s="242">
        <f t="shared" si="4"/>
        <v>12000</v>
      </c>
      <c r="K34" s="397">
        <f t="shared" si="5"/>
        <v>168000</v>
      </c>
      <c r="L34" s="623" t="s">
        <v>200</v>
      </c>
      <c r="M34" s="397" t="s">
        <v>120</v>
      </c>
    </row>
    <row r="35" spans="1:13" s="167" customFormat="1" ht="15" customHeight="1" thickBot="1" x14ac:dyDescent="0.25">
      <c r="A35" s="174"/>
      <c r="B35" s="187" t="s">
        <v>22</v>
      </c>
      <c r="C35" s="188" t="s">
        <v>220</v>
      </c>
      <c r="D35" s="404" t="str">
        <f>IF(C35="","",IF(E35="","",IF(E35&gt;1,"Nos.","No.")))</f>
        <v>Nos.</v>
      </c>
      <c r="E35" s="405">
        <v>6</v>
      </c>
      <c r="F35" s="405"/>
      <c r="G35" s="242">
        <v>22000</v>
      </c>
      <c r="H35" s="242">
        <f t="shared" si="3"/>
        <v>132000</v>
      </c>
      <c r="I35" s="242">
        <v>1000</v>
      </c>
      <c r="J35" s="555">
        <f t="shared" si="4"/>
        <v>6000</v>
      </c>
      <c r="K35" s="556">
        <f t="shared" si="5"/>
        <v>138000</v>
      </c>
      <c r="L35" s="623" t="s">
        <v>200</v>
      </c>
      <c r="M35" s="397" t="s">
        <v>120</v>
      </c>
    </row>
    <row r="36" spans="1:13" s="7" customFormat="1" ht="18" customHeight="1" thickTop="1" thickBot="1" x14ac:dyDescent="0.25">
      <c r="A36" s="193"/>
      <c r="B36" s="194"/>
      <c r="C36" s="414" t="s">
        <v>221</v>
      </c>
      <c r="D36" s="415"/>
      <c r="E36" s="416"/>
      <c r="F36" s="416"/>
      <c r="G36" s="417"/>
      <c r="H36" s="417"/>
      <c r="I36" s="417"/>
      <c r="J36" s="417"/>
      <c r="K36" s="418"/>
      <c r="L36" s="601"/>
      <c r="M36" s="418"/>
    </row>
    <row r="37" spans="1:13" ht="16.5" customHeight="1" x14ac:dyDescent="0.2">
      <c r="A37" s="195"/>
      <c r="B37" s="196"/>
      <c r="C37" s="197" t="s">
        <v>222</v>
      </c>
      <c r="D37" s="419"/>
      <c r="E37" s="420"/>
      <c r="F37" s="420"/>
      <c r="G37" s="419"/>
      <c r="H37" s="419"/>
      <c r="I37" s="421"/>
      <c r="J37" s="421"/>
      <c r="K37" s="422"/>
      <c r="L37" s="602"/>
      <c r="M37" s="422"/>
    </row>
    <row r="38" spans="1:13" ht="66" customHeight="1" x14ac:dyDescent="0.2">
      <c r="A38" s="38"/>
      <c r="B38" s="198"/>
      <c r="C38" s="107" t="s">
        <v>223</v>
      </c>
      <c r="D38" s="398"/>
      <c r="E38" s="423"/>
      <c r="F38" s="423"/>
      <c r="G38" s="398"/>
      <c r="H38" s="398"/>
      <c r="I38" s="424"/>
      <c r="J38" s="424"/>
      <c r="K38" s="425"/>
      <c r="L38" s="603"/>
      <c r="M38" s="425"/>
    </row>
    <row r="39" spans="1:13" ht="63.75" x14ac:dyDescent="0.2">
      <c r="A39" s="69">
        <v>2.1</v>
      </c>
      <c r="B39" s="164"/>
      <c r="C39" s="111" t="s">
        <v>224</v>
      </c>
      <c r="D39" s="398"/>
      <c r="E39" s="423"/>
      <c r="F39" s="423"/>
      <c r="G39" s="398"/>
      <c r="H39" s="398"/>
      <c r="I39" s="424"/>
      <c r="J39" s="424"/>
      <c r="K39" s="425"/>
      <c r="L39" s="603"/>
      <c r="M39" s="425"/>
    </row>
    <row r="40" spans="1:13" ht="15" customHeight="1" x14ac:dyDescent="0.2">
      <c r="A40" s="69"/>
      <c r="B40" s="187" t="s">
        <v>14</v>
      </c>
      <c r="C40" s="199" t="s">
        <v>225</v>
      </c>
      <c r="D40" s="394" t="s">
        <v>226</v>
      </c>
      <c r="E40" s="395">
        <v>20</v>
      </c>
      <c r="F40" s="242"/>
      <c r="G40" s="242">
        <v>1450</v>
      </c>
      <c r="H40" s="242">
        <f t="shared" ref="H40:H43" si="6">G40*E40</f>
        <v>29000</v>
      </c>
      <c r="I40" s="242">
        <v>300</v>
      </c>
      <c r="J40" s="564">
        <f t="shared" ref="J40:J43" si="7">I40*E40</f>
        <v>6000</v>
      </c>
      <c r="K40" s="565">
        <f t="shared" ref="K40:K43" si="8">J40+H40</f>
        <v>35000</v>
      </c>
      <c r="L40" s="681" t="s">
        <v>227</v>
      </c>
      <c r="M40" s="683" t="s">
        <v>80</v>
      </c>
    </row>
    <row r="41" spans="1:13" ht="15" customHeight="1" x14ac:dyDescent="0.2">
      <c r="A41" s="69"/>
      <c r="B41" s="187" t="s">
        <v>16</v>
      </c>
      <c r="C41" s="190" t="s">
        <v>228</v>
      </c>
      <c r="D41" s="404" t="s">
        <v>226</v>
      </c>
      <c r="E41" s="405">
        <v>10</v>
      </c>
      <c r="F41" s="242"/>
      <c r="G41" s="242">
        <v>1600</v>
      </c>
      <c r="H41" s="242">
        <f t="shared" si="6"/>
        <v>16000</v>
      </c>
      <c r="I41" s="242">
        <v>400</v>
      </c>
      <c r="J41" s="497">
        <f t="shared" si="7"/>
        <v>4000</v>
      </c>
      <c r="K41" s="565">
        <f t="shared" si="8"/>
        <v>20000</v>
      </c>
      <c r="L41" s="681"/>
      <c r="M41" s="683"/>
    </row>
    <row r="42" spans="1:13" ht="15" customHeight="1" x14ac:dyDescent="0.2">
      <c r="A42" s="69"/>
      <c r="B42" s="187" t="s">
        <v>18</v>
      </c>
      <c r="C42" s="199" t="s">
        <v>229</v>
      </c>
      <c r="D42" s="394" t="s">
        <v>226</v>
      </c>
      <c r="E42" s="395">
        <v>8</v>
      </c>
      <c r="F42" s="242"/>
      <c r="G42" s="242">
        <v>1780</v>
      </c>
      <c r="H42" s="242">
        <f t="shared" si="6"/>
        <v>14240</v>
      </c>
      <c r="I42" s="242">
        <v>500</v>
      </c>
      <c r="J42" s="553">
        <f t="shared" si="7"/>
        <v>4000</v>
      </c>
      <c r="K42" s="565">
        <f t="shared" si="8"/>
        <v>18240</v>
      </c>
      <c r="L42" s="681"/>
      <c r="M42" s="683"/>
    </row>
    <row r="43" spans="1:13" ht="15" customHeight="1" x14ac:dyDescent="0.2">
      <c r="A43" s="69"/>
      <c r="B43" s="187" t="s">
        <v>20</v>
      </c>
      <c r="C43" s="190" t="s">
        <v>230</v>
      </c>
      <c r="D43" s="404" t="s">
        <v>226</v>
      </c>
      <c r="E43" s="405">
        <v>4</v>
      </c>
      <c r="F43" s="242"/>
      <c r="G43" s="242">
        <v>1950</v>
      </c>
      <c r="H43" s="242">
        <f t="shared" si="6"/>
        <v>7800</v>
      </c>
      <c r="I43" s="242">
        <v>600</v>
      </c>
      <c r="J43" s="497">
        <f t="shared" si="7"/>
        <v>2400</v>
      </c>
      <c r="K43" s="565">
        <f t="shared" si="8"/>
        <v>10200</v>
      </c>
      <c r="L43" s="681"/>
      <c r="M43" s="683"/>
    </row>
    <row r="44" spans="1:13" ht="30" customHeight="1" x14ac:dyDescent="0.2">
      <c r="A44" s="69">
        <f>A39+0.1</f>
        <v>2.2000000000000002</v>
      </c>
      <c r="B44" s="164"/>
      <c r="C44" s="111" t="s">
        <v>231</v>
      </c>
      <c r="D44" s="70"/>
      <c r="E44" s="427"/>
      <c r="F44" s="427"/>
      <c r="G44" s="428"/>
      <c r="H44" s="428"/>
      <c r="I44" s="428"/>
      <c r="J44" s="554"/>
      <c r="K44" s="557"/>
      <c r="L44" s="681"/>
      <c r="M44" s="683"/>
    </row>
    <row r="45" spans="1:13" ht="15" customHeight="1" x14ac:dyDescent="0.2">
      <c r="A45" s="203"/>
      <c r="B45" s="204" t="s">
        <v>14</v>
      </c>
      <c r="C45" s="199" t="s">
        <v>232</v>
      </c>
      <c r="D45" s="394" t="s">
        <v>226</v>
      </c>
      <c r="E45" s="429">
        <v>50</v>
      </c>
      <c r="F45" s="242"/>
      <c r="G45" s="242">
        <v>2550</v>
      </c>
      <c r="H45" s="242">
        <f t="shared" ref="H45:H48" si="9">G45*E45</f>
        <v>127500</v>
      </c>
      <c r="I45" s="242">
        <v>400</v>
      </c>
      <c r="J45" s="497">
        <f t="shared" ref="J45:J48" si="10">I45*E45</f>
        <v>20000</v>
      </c>
      <c r="K45" s="565">
        <f t="shared" ref="K45:K48" si="11">J45+H45</f>
        <v>147500</v>
      </c>
      <c r="L45" s="681"/>
      <c r="M45" s="683"/>
    </row>
    <row r="46" spans="1:13" ht="15" customHeight="1" x14ac:dyDescent="0.2">
      <c r="A46" s="203"/>
      <c r="B46" s="205" t="s">
        <v>16</v>
      </c>
      <c r="C46" s="190" t="s">
        <v>228</v>
      </c>
      <c r="D46" s="394" t="s">
        <v>226</v>
      </c>
      <c r="E46" s="430">
        <v>30</v>
      </c>
      <c r="F46" s="242"/>
      <c r="G46" s="242">
        <v>3200</v>
      </c>
      <c r="H46" s="242">
        <f t="shared" si="9"/>
        <v>96000</v>
      </c>
      <c r="I46" s="242">
        <v>500</v>
      </c>
      <c r="J46" s="558">
        <f t="shared" si="10"/>
        <v>15000</v>
      </c>
      <c r="K46" s="565">
        <f t="shared" si="11"/>
        <v>111000</v>
      </c>
      <c r="L46" s="681"/>
      <c r="M46" s="683"/>
    </row>
    <row r="47" spans="1:13" ht="15" customHeight="1" x14ac:dyDescent="0.2">
      <c r="A47" s="203"/>
      <c r="B47" s="204" t="s">
        <v>18</v>
      </c>
      <c r="C47" s="190" t="s">
        <v>233</v>
      </c>
      <c r="D47" s="394" t="s">
        <v>226</v>
      </c>
      <c r="E47" s="429">
        <v>8</v>
      </c>
      <c r="F47" s="242"/>
      <c r="G47" s="242">
        <v>4000</v>
      </c>
      <c r="H47" s="242">
        <f t="shared" si="9"/>
        <v>32000</v>
      </c>
      <c r="I47" s="242">
        <v>600</v>
      </c>
      <c r="J47" s="497">
        <f t="shared" si="10"/>
        <v>4800</v>
      </c>
      <c r="K47" s="565">
        <f t="shared" si="11"/>
        <v>36800</v>
      </c>
      <c r="L47" s="681"/>
      <c r="M47" s="683"/>
    </row>
    <row r="48" spans="1:13" ht="15" customHeight="1" x14ac:dyDescent="0.2">
      <c r="A48" s="203"/>
      <c r="B48" s="205" t="s">
        <v>20</v>
      </c>
      <c r="C48" s="190" t="s">
        <v>234</v>
      </c>
      <c r="D48" s="404" t="s">
        <v>226</v>
      </c>
      <c r="E48" s="430">
        <v>2</v>
      </c>
      <c r="F48" s="242"/>
      <c r="G48" s="242">
        <v>5000</v>
      </c>
      <c r="H48" s="242">
        <f t="shared" si="9"/>
        <v>10000</v>
      </c>
      <c r="I48" s="242">
        <v>700</v>
      </c>
      <c r="J48" s="497">
        <f t="shared" si="10"/>
        <v>1400</v>
      </c>
      <c r="K48" s="565">
        <f t="shared" si="11"/>
        <v>11400</v>
      </c>
      <c r="L48" s="682"/>
      <c r="M48" s="684"/>
    </row>
    <row r="49" spans="1:14" ht="27" customHeight="1" x14ac:dyDescent="0.2">
      <c r="A49" s="69">
        <f>A44+0.1</f>
        <v>2.3000000000000003</v>
      </c>
      <c r="B49" s="206"/>
      <c r="C49" s="207" t="s">
        <v>235</v>
      </c>
      <c r="D49" s="5"/>
      <c r="E49" s="431"/>
      <c r="F49" s="431"/>
      <c r="G49" s="428"/>
      <c r="H49" s="428"/>
      <c r="I49" s="428"/>
      <c r="J49" s="554"/>
      <c r="K49" s="557"/>
      <c r="L49" s="605"/>
      <c r="M49" s="202"/>
    </row>
    <row r="50" spans="1:14" ht="15" customHeight="1" x14ac:dyDescent="0.2">
      <c r="A50" s="203"/>
      <c r="B50" s="204" t="s">
        <v>14</v>
      </c>
      <c r="C50" s="199" t="s">
        <v>236</v>
      </c>
      <c r="D50" s="394" t="s">
        <v>226</v>
      </c>
      <c r="E50" s="429">
        <v>50</v>
      </c>
      <c r="F50" s="242"/>
      <c r="G50" s="242">
        <v>550</v>
      </c>
      <c r="H50" s="242">
        <f>G50*E50</f>
        <v>27500</v>
      </c>
      <c r="I50" s="242">
        <v>50</v>
      </c>
      <c r="J50" s="497">
        <f>I50*E50</f>
        <v>2500</v>
      </c>
      <c r="K50" s="565">
        <f>J50+H50</f>
        <v>30000</v>
      </c>
      <c r="L50" s="710" t="s">
        <v>355</v>
      </c>
      <c r="M50" s="237"/>
      <c r="N50" s="4" t="s">
        <v>237</v>
      </c>
    </row>
    <row r="51" spans="1:14" ht="15" customHeight="1" x14ac:dyDescent="0.2">
      <c r="A51" s="203"/>
      <c r="B51" s="204" t="s">
        <v>16</v>
      </c>
      <c r="C51" s="190" t="s">
        <v>238</v>
      </c>
      <c r="D51" s="394" t="s">
        <v>226</v>
      </c>
      <c r="E51" s="429">
        <v>30</v>
      </c>
      <c r="F51" s="242"/>
      <c r="G51" s="242">
        <v>680</v>
      </c>
      <c r="H51" s="242">
        <f t="shared" ref="H51:H53" si="12">G51*E51</f>
        <v>20400</v>
      </c>
      <c r="I51" s="242">
        <v>60</v>
      </c>
      <c r="J51" s="564">
        <f t="shared" ref="J51:J53" si="13">I51*E51</f>
        <v>1800</v>
      </c>
      <c r="K51" s="565">
        <f t="shared" ref="K51:K53" si="14">J51+H51</f>
        <v>22200</v>
      </c>
      <c r="L51" s="710"/>
      <c r="M51" s="237"/>
      <c r="N51" s="4" t="s">
        <v>239</v>
      </c>
    </row>
    <row r="52" spans="1:14" ht="15" customHeight="1" x14ac:dyDescent="0.2">
      <c r="A52" s="203"/>
      <c r="B52" s="204" t="s">
        <v>18</v>
      </c>
      <c r="C52" s="190" t="s">
        <v>233</v>
      </c>
      <c r="D52" s="394" t="s">
        <v>226</v>
      </c>
      <c r="E52" s="429">
        <v>8</v>
      </c>
      <c r="F52" s="242"/>
      <c r="G52" s="242">
        <v>775</v>
      </c>
      <c r="H52" s="242">
        <f t="shared" si="12"/>
        <v>6200</v>
      </c>
      <c r="I52" s="242">
        <v>70</v>
      </c>
      <c r="J52" s="497">
        <f t="shared" si="13"/>
        <v>560</v>
      </c>
      <c r="K52" s="565">
        <f t="shared" si="14"/>
        <v>6760</v>
      </c>
      <c r="L52" s="710"/>
      <c r="M52" s="237"/>
    </row>
    <row r="53" spans="1:14" ht="15" customHeight="1" x14ac:dyDescent="0.2">
      <c r="A53" s="203"/>
      <c r="B53" s="204" t="s">
        <v>20</v>
      </c>
      <c r="C53" s="190" t="s">
        <v>234</v>
      </c>
      <c r="D53" s="394" t="s">
        <v>226</v>
      </c>
      <c r="E53" s="429">
        <v>2</v>
      </c>
      <c r="F53" s="242"/>
      <c r="G53" s="242">
        <v>1700</v>
      </c>
      <c r="H53" s="242">
        <f t="shared" si="12"/>
        <v>3400</v>
      </c>
      <c r="I53" s="242">
        <v>80</v>
      </c>
      <c r="J53" s="553">
        <f t="shared" si="13"/>
        <v>160</v>
      </c>
      <c r="K53" s="565">
        <f t="shared" si="14"/>
        <v>3560</v>
      </c>
      <c r="L53" s="711"/>
      <c r="M53" s="237"/>
    </row>
    <row r="54" spans="1:14" ht="15" customHeight="1" x14ac:dyDescent="0.2">
      <c r="A54" s="69">
        <f>A49+0.1</f>
        <v>2.4000000000000004</v>
      </c>
      <c r="B54" s="164"/>
      <c r="C54" s="208" t="s">
        <v>240</v>
      </c>
      <c r="D54" s="403"/>
      <c r="E54" s="432"/>
      <c r="F54" s="432"/>
      <c r="G54" s="403"/>
      <c r="H54" s="403"/>
      <c r="I54" s="433"/>
      <c r="J54" s="497"/>
      <c r="K54" s="566"/>
      <c r="L54" s="607"/>
      <c r="M54" s="211"/>
    </row>
    <row r="55" spans="1:14" ht="15" customHeight="1" thickBot="1" x14ac:dyDescent="0.25">
      <c r="A55" s="200"/>
      <c r="B55" s="435" t="s">
        <v>14</v>
      </c>
      <c r="C55" s="436" t="s">
        <v>241</v>
      </c>
      <c r="D55" s="437" t="str">
        <f>IF(C55="","",IF(E55="","",IF(E55&gt;1,"Nos.","No.")))</f>
        <v>Nos.</v>
      </c>
      <c r="E55" s="438">
        <v>4</v>
      </c>
      <c r="F55" s="438"/>
      <c r="G55" s="493">
        <v>14500</v>
      </c>
      <c r="H55" s="493">
        <f>G55*E55</f>
        <v>58000</v>
      </c>
      <c r="I55" s="493">
        <v>2000</v>
      </c>
      <c r="J55" s="493">
        <f>I55*E55</f>
        <v>8000</v>
      </c>
      <c r="K55" s="493">
        <f>J55+H55</f>
        <v>66000</v>
      </c>
      <c r="L55" s="608"/>
      <c r="M55" s="408"/>
    </row>
    <row r="56" spans="1:14" ht="15" customHeight="1" x14ac:dyDescent="0.2">
      <c r="A56" s="69">
        <f>A54+0.1</f>
        <v>2.5000000000000004</v>
      </c>
      <c r="B56" s="164"/>
      <c r="C56" s="344" t="s">
        <v>242</v>
      </c>
      <c r="D56" s="400"/>
      <c r="E56" s="439"/>
      <c r="F56" s="439"/>
      <c r="G56" s="400"/>
      <c r="H56" s="400"/>
      <c r="I56" s="434"/>
      <c r="J56" s="497"/>
      <c r="K56" s="566"/>
      <c r="L56" s="607"/>
      <c r="M56" s="211"/>
    </row>
    <row r="57" spans="1:14" ht="15" customHeight="1" x14ac:dyDescent="0.2">
      <c r="A57" s="69"/>
      <c r="B57" s="189" t="s">
        <v>14</v>
      </c>
      <c r="C57" s="209" t="s">
        <v>243</v>
      </c>
      <c r="D57" s="396" t="str">
        <f>IF(C57="","",IF(E57="","",IF(E57&gt;1,"Nos.","No.")))</f>
        <v>Nos.</v>
      </c>
      <c r="E57" s="440">
        <v>3</v>
      </c>
      <c r="F57" s="242"/>
      <c r="G57" s="242">
        <v>7500</v>
      </c>
      <c r="H57" s="242">
        <f>G57*E57</f>
        <v>22500</v>
      </c>
      <c r="I57" s="242">
        <v>1000</v>
      </c>
      <c r="J57" s="558">
        <f>I57*E57</f>
        <v>3000</v>
      </c>
      <c r="K57" s="565">
        <f>J57+H57</f>
        <v>25500</v>
      </c>
      <c r="L57" s="623" t="s">
        <v>244</v>
      </c>
      <c r="M57" s="599" t="s">
        <v>135</v>
      </c>
    </row>
    <row r="58" spans="1:14" ht="39" customHeight="1" x14ac:dyDescent="0.2">
      <c r="A58" s="69">
        <f>A56+0.1</f>
        <v>2.6000000000000005</v>
      </c>
      <c r="B58" s="210"/>
      <c r="C58" s="111" t="s">
        <v>245</v>
      </c>
      <c r="D58" s="70"/>
      <c r="E58" s="165"/>
      <c r="F58" s="165"/>
      <c r="G58" s="257"/>
      <c r="H58" s="257"/>
      <c r="I58" s="257"/>
      <c r="J58" s="559"/>
      <c r="K58" s="566"/>
      <c r="L58" s="607"/>
      <c r="M58" s="211"/>
    </row>
    <row r="59" spans="1:14" ht="13.5" thickBot="1" x14ac:dyDescent="0.25">
      <c r="A59" s="169"/>
      <c r="B59" s="170" t="s">
        <v>14</v>
      </c>
      <c r="C59" s="107" t="s">
        <v>246</v>
      </c>
      <c r="D59" s="94" t="s">
        <v>60</v>
      </c>
      <c r="E59" s="441">
        <v>2</v>
      </c>
      <c r="F59" s="242"/>
      <c r="G59" s="242">
        <v>85000</v>
      </c>
      <c r="H59" s="242">
        <f>G59*E59</f>
        <v>170000</v>
      </c>
      <c r="I59" s="242">
        <v>5000</v>
      </c>
      <c r="J59" s="498">
        <f>I59*E59</f>
        <v>10000</v>
      </c>
      <c r="K59" s="565">
        <f>J59+H59</f>
        <v>180000</v>
      </c>
      <c r="L59" s="623" t="s">
        <v>247</v>
      </c>
      <c r="M59" s="237"/>
    </row>
    <row r="60" spans="1:14" ht="18" customHeight="1" thickTop="1" thickBot="1" x14ac:dyDescent="0.25">
      <c r="A60" s="212"/>
      <c r="B60" s="213"/>
      <c r="C60" s="442" t="s">
        <v>221</v>
      </c>
      <c r="D60" s="443"/>
      <c r="E60" s="444"/>
      <c r="F60" s="444"/>
      <c r="G60" s="445"/>
      <c r="H60" s="445"/>
      <c r="I60" s="443"/>
      <c r="J60" s="560"/>
      <c r="K60" s="561"/>
      <c r="L60" s="446"/>
      <c r="M60" s="446"/>
    </row>
    <row r="61" spans="1:14" ht="28.5" customHeight="1" x14ac:dyDescent="0.2">
      <c r="A61" s="38"/>
      <c r="B61" s="198"/>
      <c r="C61" s="214" t="s">
        <v>248</v>
      </c>
      <c r="D61" s="398"/>
      <c r="E61" s="423"/>
      <c r="F61" s="423"/>
      <c r="G61" s="398"/>
      <c r="H61" s="398"/>
      <c r="I61" s="424"/>
      <c r="J61" s="567"/>
      <c r="K61" s="568"/>
      <c r="L61" s="603"/>
      <c r="M61" s="425"/>
    </row>
    <row r="62" spans="1:14" ht="66.75" customHeight="1" x14ac:dyDescent="0.2">
      <c r="A62" s="38"/>
      <c r="B62" s="198"/>
      <c r="C62" s="215" t="s">
        <v>249</v>
      </c>
      <c r="D62" s="398"/>
      <c r="E62" s="423"/>
      <c r="F62" s="423"/>
      <c r="G62" s="398"/>
      <c r="H62" s="398"/>
      <c r="I62" s="424"/>
      <c r="J62" s="567"/>
      <c r="K62" s="568"/>
      <c r="L62" s="603"/>
      <c r="M62" s="425"/>
    </row>
    <row r="63" spans="1:14" ht="63.75" x14ac:dyDescent="0.2">
      <c r="A63" s="69">
        <v>3.1</v>
      </c>
      <c r="B63" s="164"/>
      <c r="C63" s="171" t="s">
        <v>250</v>
      </c>
      <c r="D63" s="398"/>
      <c r="E63" s="423"/>
      <c r="F63" s="423"/>
      <c r="G63" s="398"/>
      <c r="H63" s="398"/>
      <c r="I63" s="424"/>
      <c r="J63" s="567"/>
      <c r="K63" s="568"/>
      <c r="L63" s="603"/>
      <c r="M63" s="425"/>
    </row>
    <row r="64" spans="1:14" ht="15" customHeight="1" x14ac:dyDescent="0.2">
      <c r="A64" s="69"/>
      <c r="B64" s="187" t="s">
        <v>14</v>
      </c>
      <c r="C64" s="209" t="s">
        <v>251</v>
      </c>
      <c r="D64" s="394" t="s">
        <v>226</v>
      </c>
      <c r="E64" s="395">
        <v>10</v>
      </c>
      <c r="F64" s="242"/>
      <c r="G64" s="242">
        <v>1500</v>
      </c>
      <c r="H64" s="242">
        <f t="shared" ref="H64:H66" si="15">G64*E64</f>
        <v>15000</v>
      </c>
      <c r="I64" s="242">
        <v>500</v>
      </c>
      <c r="J64" s="564">
        <f t="shared" ref="J64:J66" si="16">I64*E64</f>
        <v>5000</v>
      </c>
      <c r="K64" s="565">
        <f t="shared" ref="K64:K66" si="17">J64+H64</f>
        <v>20000</v>
      </c>
      <c r="L64" s="710" t="s">
        <v>356</v>
      </c>
      <c r="M64" s="685"/>
      <c r="N64" s="678" t="s">
        <v>252</v>
      </c>
    </row>
    <row r="65" spans="1:14" ht="15" customHeight="1" x14ac:dyDescent="0.2">
      <c r="A65" s="69"/>
      <c r="B65" s="187" t="s">
        <v>16</v>
      </c>
      <c r="C65" s="216" t="s">
        <v>253</v>
      </c>
      <c r="D65" s="394" t="s">
        <v>226</v>
      </c>
      <c r="E65" s="405">
        <v>10</v>
      </c>
      <c r="F65" s="242"/>
      <c r="G65" s="242">
        <v>4250</v>
      </c>
      <c r="H65" s="242">
        <f t="shared" si="15"/>
        <v>42500</v>
      </c>
      <c r="I65" s="242">
        <v>1000</v>
      </c>
      <c r="J65" s="497">
        <f t="shared" si="16"/>
        <v>10000</v>
      </c>
      <c r="K65" s="565">
        <f t="shared" si="17"/>
        <v>52500</v>
      </c>
      <c r="L65" s="710"/>
      <c r="M65" s="685"/>
      <c r="N65" s="678"/>
    </row>
    <row r="66" spans="1:14" ht="15" customHeight="1" x14ac:dyDescent="0.2">
      <c r="A66" s="69"/>
      <c r="B66" s="187" t="s">
        <v>18</v>
      </c>
      <c r="C66" s="216" t="s">
        <v>254</v>
      </c>
      <c r="D66" s="404" t="s">
        <v>226</v>
      </c>
      <c r="E66" s="405">
        <v>10</v>
      </c>
      <c r="F66" s="242"/>
      <c r="G66" s="242">
        <v>5900</v>
      </c>
      <c r="H66" s="242">
        <f t="shared" si="15"/>
        <v>59000</v>
      </c>
      <c r="I66" s="242">
        <v>1000</v>
      </c>
      <c r="J66" s="553">
        <f t="shared" si="16"/>
        <v>10000</v>
      </c>
      <c r="K66" s="565">
        <f t="shared" si="17"/>
        <v>69000</v>
      </c>
      <c r="L66" s="711"/>
      <c r="M66" s="686"/>
      <c r="N66" s="678"/>
    </row>
    <row r="67" spans="1:14" ht="28.5" customHeight="1" x14ac:dyDescent="0.2">
      <c r="A67" s="69">
        <f>A63+0.1</f>
        <v>3.2</v>
      </c>
      <c r="B67" s="164"/>
      <c r="C67" s="217" t="s">
        <v>255</v>
      </c>
      <c r="D67" s="398"/>
      <c r="E67" s="399"/>
      <c r="F67" s="399"/>
      <c r="G67" s="398"/>
      <c r="H67" s="398"/>
      <c r="I67" s="424"/>
      <c r="J67" s="497"/>
      <c r="K67" s="568"/>
      <c r="L67" s="626"/>
      <c r="M67" s="425"/>
    </row>
    <row r="68" spans="1:14" s="7" customFormat="1" ht="15" customHeight="1" x14ac:dyDescent="0.2">
      <c r="A68" s="41"/>
      <c r="B68" s="189" t="s">
        <v>14</v>
      </c>
      <c r="C68" s="218" t="s">
        <v>256</v>
      </c>
      <c r="D68" s="394" t="str">
        <f>IF(C68="","",IF(E68="","",IF(E68&gt;1,"Nos.","No.")))</f>
        <v>Nos.</v>
      </c>
      <c r="E68" s="395">
        <v>20</v>
      </c>
      <c r="F68" s="242"/>
      <c r="G68" s="242">
        <v>4500</v>
      </c>
      <c r="H68" s="242">
        <f>G68*E68</f>
        <v>90000</v>
      </c>
      <c r="I68" s="242">
        <v>500</v>
      </c>
      <c r="J68" s="554">
        <f>I68*E68</f>
        <v>10000</v>
      </c>
      <c r="K68" s="565">
        <f>J68+H68</f>
        <v>100000</v>
      </c>
      <c r="L68" s="623" t="s">
        <v>257</v>
      </c>
      <c r="M68" s="412" t="s">
        <v>258</v>
      </c>
    </row>
    <row r="69" spans="1:14" s="285" customFormat="1" ht="28.5" customHeight="1" x14ac:dyDescent="0.2">
      <c r="A69" s="447">
        <f>A67+0.1</f>
        <v>3.3000000000000003</v>
      </c>
      <c r="B69" s="448"/>
      <c r="C69" s="449" t="s">
        <v>259</v>
      </c>
      <c r="D69" s="450"/>
      <c r="E69" s="451"/>
      <c r="F69" s="451"/>
      <c r="G69" s="450"/>
      <c r="H69" s="450"/>
      <c r="I69" s="452"/>
      <c r="J69" s="497"/>
      <c r="K69" s="569"/>
      <c r="L69" s="626"/>
      <c r="M69" s="453"/>
    </row>
    <row r="70" spans="1:14" s="459" customFormat="1" ht="15" customHeight="1" x14ac:dyDescent="0.2">
      <c r="A70" s="454"/>
      <c r="B70" s="455" t="s">
        <v>14</v>
      </c>
      <c r="C70" s="218" t="s">
        <v>260</v>
      </c>
      <c r="D70" s="456" t="str">
        <f>IF(C70="","",IF(E70="","",IF(E70&gt;1,"Nos.","No.")))</f>
        <v>Nos.</v>
      </c>
      <c r="E70" s="457">
        <v>18</v>
      </c>
      <c r="F70" s="242"/>
      <c r="G70" s="242">
        <v>4000</v>
      </c>
      <c r="H70" s="242">
        <f>G70*E70</f>
        <v>72000</v>
      </c>
      <c r="I70" s="242">
        <v>500</v>
      </c>
      <c r="J70" s="558">
        <f>I70*E70</f>
        <v>9000</v>
      </c>
      <c r="K70" s="565">
        <f>J70+H70</f>
        <v>81000</v>
      </c>
      <c r="L70" s="623" t="s">
        <v>257</v>
      </c>
      <c r="M70" s="458"/>
    </row>
    <row r="71" spans="1:14" ht="15" customHeight="1" x14ac:dyDescent="0.2">
      <c r="A71" s="69">
        <f>A69+0.1</f>
        <v>3.4000000000000004</v>
      </c>
      <c r="B71" s="170"/>
      <c r="C71" s="219" t="s">
        <v>261</v>
      </c>
      <c r="D71" s="398"/>
      <c r="E71" s="399"/>
      <c r="F71" s="399"/>
      <c r="G71" s="398"/>
      <c r="H71" s="398"/>
      <c r="I71" s="424"/>
      <c r="J71" s="497"/>
      <c r="K71" s="568"/>
      <c r="L71" s="603"/>
      <c r="M71" s="425"/>
    </row>
    <row r="72" spans="1:14" ht="15" customHeight="1" x14ac:dyDescent="0.2">
      <c r="A72" s="69"/>
      <c r="B72" s="187" t="s">
        <v>14</v>
      </c>
      <c r="C72" s="209" t="s">
        <v>262</v>
      </c>
      <c r="D72" s="394" t="s">
        <v>60</v>
      </c>
      <c r="E72" s="395">
        <v>10</v>
      </c>
      <c r="F72" s="242"/>
      <c r="G72" s="242">
        <v>4500</v>
      </c>
      <c r="H72" s="242">
        <f>G72*E72</f>
        <v>45000</v>
      </c>
      <c r="I72" s="242">
        <v>1000</v>
      </c>
      <c r="J72" s="497">
        <f>I72*E72</f>
        <v>10000</v>
      </c>
      <c r="K72" s="565">
        <f>J72+H72</f>
        <v>55000</v>
      </c>
      <c r="L72" s="600"/>
      <c r="M72" s="412"/>
    </row>
    <row r="73" spans="1:14" ht="15" customHeight="1" thickBot="1" x14ac:dyDescent="0.25">
      <c r="A73" s="200"/>
      <c r="B73" s="201" t="s">
        <v>16</v>
      </c>
      <c r="C73" s="436" t="s">
        <v>263</v>
      </c>
      <c r="D73" s="460" t="s">
        <v>60</v>
      </c>
      <c r="E73" s="461">
        <v>4</v>
      </c>
      <c r="F73" s="461"/>
      <c r="G73" s="493">
        <v>5000</v>
      </c>
      <c r="H73" s="493">
        <f>G73*E73</f>
        <v>20000</v>
      </c>
      <c r="I73" s="493">
        <v>1000</v>
      </c>
      <c r="J73" s="493">
        <f>I73*E73</f>
        <v>4000</v>
      </c>
      <c r="K73" s="493">
        <f>J73+H73</f>
        <v>24000</v>
      </c>
      <c r="L73" s="627" t="s">
        <v>264</v>
      </c>
      <c r="M73" s="462"/>
    </row>
    <row r="74" spans="1:14" ht="27.75" customHeight="1" x14ac:dyDescent="0.2">
      <c r="A74" s="69">
        <f>A71+0.1</f>
        <v>3.5000000000000004</v>
      </c>
      <c r="B74" s="170"/>
      <c r="C74" s="111" t="s">
        <v>265</v>
      </c>
      <c r="D74" s="398"/>
      <c r="E74" s="399"/>
      <c r="F74" s="399"/>
      <c r="G74" s="398"/>
      <c r="H74" s="398"/>
      <c r="I74" s="424"/>
      <c r="J74" s="567"/>
      <c r="K74" s="568"/>
      <c r="L74" s="603"/>
      <c r="M74" s="425"/>
    </row>
    <row r="75" spans="1:14" ht="15" customHeight="1" x14ac:dyDescent="0.2">
      <c r="A75" s="69"/>
      <c r="B75" s="187" t="s">
        <v>14</v>
      </c>
      <c r="C75" s="209" t="s">
        <v>266</v>
      </c>
      <c r="D75" s="394" t="str">
        <f>IF(C75="","",IF(E75="","",IF(E75&gt;1,"Nos.","No.")))</f>
        <v>Nos.</v>
      </c>
      <c r="E75" s="395">
        <v>2</v>
      </c>
      <c r="F75" s="242"/>
      <c r="G75" s="242">
        <v>1000</v>
      </c>
      <c r="H75" s="242">
        <f t="shared" ref="H75:H77" si="18">G75*E75</f>
        <v>2000</v>
      </c>
      <c r="I75" s="242">
        <v>500</v>
      </c>
      <c r="J75" s="564">
        <f t="shared" ref="J75:J77" si="19">I75*E75</f>
        <v>1000</v>
      </c>
      <c r="K75" s="565">
        <f t="shared" ref="K75:K77" si="20">J75+H75</f>
        <v>3000</v>
      </c>
      <c r="L75" s="600"/>
      <c r="M75" s="412"/>
    </row>
    <row r="76" spans="1:14" ht="15" customHeight="1" x14ac:dyDescent="0.2">
      <c r="A76" s="69"/>
      <c r="B76" s="187" t="s">
        <v>267</v>
      </c>
      <c r="C76" s="209" t="s">
        <v>268</v>
      </c>
      <c r="D76" s="394" t="str">
        <f>IF(C76="","",IF(E76="","",IF(E76&gt;1,"Nos.","No.")))</f>
        <v>Nos.</v>
      </c>
      <c r="E76" s="395">
        <v>2</v>
      </c>
      <c r="F76" s="242"/>
      <c r="G76" s="242">
        <v>1500</v>
      </c>
      <c r="H76" s="242">
        <f t="shared" si="18"/>
        <v>3000</v>
      </c>
      <c r="I76" s="242">
        <v>500</v>
      </c>
      <c r="J76" s="497">
        <f t="shared" si="19"/>
        <v>1000</v>
      </c>
      <c r="K76" s="565">
        <f t="shared" si="20"/>
        <v>4000</v>
      </c>
      <c r="L76" s="600"/>
      <c r="M76" s="412"/>
    </row>
    <row r="77" spans="1:14" ht="15" customHeight="1" thickBot="1" x14ac:dyDescent="0.25">
      <c r="A77" s="220"/>
      <c r="B77" s="191" t="s">
        <v>16</v>
      </c>
      <c r="C77" s="216" t="s">
        <v>269</v>
      </c>
      <c r="D77" s="404" t="str">
        <f>IF(C77="","",IF(E77="","",IF(E77&gt;1,"Nos.","No.")))</f>
        <v>Nos.</v>
      </c>
      <c r="E77" s="405">
        <v>2</v>
      </c>
      <c r="F77" s="242"/>
      <c r="G77" s="242">
        <v>2000</v>
      </c>
      <c r="H77" s="242">
        <f t="shared" si="18"/>
        <v>4000</v>
      </c>
      <c r="I77" s="242">
        <v>500</v>
      </c>
      <c r="J77" s="553">
        <f t="shared" si="19"/>
        <v>1000</v>
      </c>
      <c r="K77" s="565">
        <f t="shared" si="20"/>
        <v>5000</v>
      </c>
      <c r="L77" s="604"/>
      <c r="M77" s="426"/>
    </row>
    <row r="78" spans="1:14" ht="18" customHeight="1" thickTop="1" thickBot="1" x14ac:dyDescent="0.25">
      <c r="A78" s="200"/>
      <c r="B78" s="221"/>
      <c r="C78" s="463" t="s">
        <v>221</v>
      </c>
      <c r="D78" s="464"/>
      <c r="E78" s="464"/>
      <c r="F78" s="464"/>
      <c r="G78" s="465"/>
      <c r="H78" s="465"/>
      <c r="I78" s="466"/>
      <c r="J78" s="562"/>
      <c r="K78" s="563"/>
      <c r="L78" s="467"/>
      <c r="M78" s="467"/>
    </row>
    <row r="79" spans="1:14" ht="17.25" customHeight="1" x14ac:dyDescent="0.2">
      <c r="A79" s="69"/>
      <c r="B79" s="164"/>
      <c r="C79" s="222" t="s">
        <v>270</v>
      </c>
      <c r="D79" s="419"/>
      <c r="E79" s="420"/>
      <c r="F79" s="420"/>
      <c r="G79" s="419"/>
      <c r="H79" s="419"/>
      <c r="I79" s="421"/>
      <c r="J79" s="570"/>
      <c r="K79" s="571"/>
      <c r="L79" s="602"/>
      <c r="M79" s="422"/>
    </row>
    <row r="80" spans="1:14" ht="38.25" x14ac:dyDescent="0.2">
      <c r="A80" s="69"/>
      <c r="B80" s="164"/>
      <c r="C80" s="223" t="s">
        <v>271</v>
      </c>
      <c r="D80" s="398"/>
      <c r="E80" s="423"/>
      <c r="F80" s="423"/>
      <c r="G80" s="398"/>
      <c r="H80" s="398"/>
      <c r="I80" s="424"/>
      <c r="J80" s="567"/>
      <c r="K80" s="568"/>
      <c r="L80" s="603"/>
      <c r="M80" s="425"/>
    </row>
    <row r="81" spans="1:13" ht="42" customHeight="1" x14ac:dyDescent="0.2">
      <c r="A81" s="69">
        <f>4.1</f>
        <v>4.0999999999999996</v>
      </c>
      <c r="B81" s="164"/>
      <c r="C81" s="215" t="s">
        <v>272</v>
      </c>
      <c r="D81" s="394" t="s">
        <v>95</v>
      </c>
      <c r="E81" s="395">
        <v>1</v>
      </c>
      <c r="F81" s="242"/>
      <c r="G81" s="242">
        <v>25000</v>
      </c>
      <c r="H81" s="242">
        <f t="shared" ref="H81:H82" si="21">G81*E81</f>
        <v>25000</v>
      </c>
      <c r="I81" s="242">
        <v>5000</v>
      </c>
      <c r="J81" s="564">
        <f t="shared" ref="J81:J82" si="22">I81*E81</f>
        <v>5000</v>
      </c>
      <c r="K81" s="565">
        <f t="shared" ref="K81:K82" si="23">J81+H81</f>
        <v>30000</v>
      </c>
      <c r="L81" s="600"/>
      <c r="M81" s="412"/>
    </row>
    <row r="82" spans="1:13" ht="27" customHeight="1" thickBot="1" x14ac:dyDescent="0.25">
      <c r="A82" s="69">
        <f>A81+0.1</f>
        <v>4.1999999999999993</v>
      </c>
      <c r="B82" s="164"/>
      <c r="C82" s="215" t="s">
        <v>273</v>
      </c>
      <c r="D82" s="394" t="s">
        <v>95</v>
      </c>
      <c r="E82" s="395">
        <v>1</v>
      </c>
      <c r="F82" s="242"/>
      <c r="G82" s="242">
        <v>0</v>
      </c>
      <c r="H82" s="242">
        <f t="shared" si="21"/>
        <v>0</v>
      </c>
      <c r="I82" s="242">
        <v>40000</v>
      </c>
      <c r="J82" s="497">
        <f t="shared" si="22"/>
        <v>40000</v>
      </c>
      <c r="K82" s="565">
        <f t="shared" si="23"/>
        <v>40000</v>
      </c>
      <c r="L82" s="600"/>
      <c r="M82" s="412"/>
    </row>
    <row r="83" spans="1:13" ht="18" customHeight="1" thickTop="1" thickBot="1" x14ac:dyDescent="0.25">
      <c r="A83" s="665"/>
      <c r="B83" s="666"/>
      <c r="C83" s="442" t="s">
        <v>221</v>
      </c>
      <c r="D83" s="443"/>
      <c r="E83" s="464"/>
      <c r="F83" s="464"/>
      <c r="G83" s="465"/>
      <c r="H83" s="468"/>
      <c r="I83" s="468"/>
      <c r="J83" s="468"/>
      <c r="K83" s="469"/>
      <c r="L83" s="467"/>
      <c r="M83" s="469"/>
    </row>
    <row r="84" spans="1:13" ht="9" customHeight="1" thickBot="1" x14ac:dyDescent="0.25">
      <c r="G84" s="226"/>
      <c r="H84" s="226"/>
      <c r="I84" s="162"/>
      <c r="J84" s="162"/>
      <c r="K84" s="163"/>
      <c r="L84" s="597"/>
      <c r="M84" s="163"/>
    </row>
    <row r="85" spans="1:13" s="2" customFormat="1" ht="20.100000000000001" customHeight="1" thickTop="1" thickBot="1" x14ac:dyDescent="0.25">
      <c r="A85" s="470"/>
      <c r="B85" s="471"/>
      <c r="C85" s="227" t="s">
        <v>274</v>
      </c>
      <c r="D85" s="472"/>
      <c r="E85" s="473"/>
      <c r="F85" s="473"/>
      <c r="G85" s="474"/>
      <c r="H85" s="475">
        <f>SUM(H8:H84)</f>
        <v>5137040</v>
      </c>
      <c r="I85" s="474"/>
      <c r="J85" s="475">
        <f>SUM(J8:J84)</f>
        <v>432620</v>
      </c>
      <c r="K85" s="475">
        <f>SUM(K8:K84)</f>
        <v>5569660</v>
      </c>
      <c r="L85" s="609"/>
      <c r="M85" s="475"/>
    </row>
  </sheetData>
  <mergeCells count="19">
    <mergeCell ref="N64:N66"/>
    <mergeCell ref="I7:J7"/>
    <mergeCell ref="L7:L8"/>
    <mergeCell ref="L40:L48"/>
    <mergeCell ref="D7:D8"/>
    <mergeCell ref="E7:E8"/>
    <mergeCell ref="M40:M48"/>
    <mergeCell ref="L50:L53"/>
    <mergeCell ref="L64:L66"/>
    <mergeCell ref="M64:M66"/>
    <mergeCell ref="M7:M8"/>
    <mergeCell ref="A83:B83"/>
    <mergeCell ref="F7:F8"/>
    <mergeCell ref="G7:H7"/>
    <mergeCell ref="A9:B9"/>
    <mergeCell ref="A1:C1"/>
    <mergeCell ref="A2:C2"/>
    <mergeCell ref="A7:B8"/>
    <mergeCell ref="C7:C8"/>
  </mergeCells>
  <printOptions horizontalCentered="1"/>
  <pageMargins left="0.5" right="0.5" top="0.5" bottom="0.5" header="0.33" footer="0.23"/>
  <pageSetup paperSize="9" scale="69" orientation="landscape" r:id="rId1"/>
  <headerFooter alignWithMargins="0">
    <oddFooter>&amp;L&amp;8SEM Engineers&amp;R&amp;8Page &amp;P of &amp;N</oddFooter>
  </headerFooter>
  <rowBreaks count="2" manualBreakCount="2">
    <brk id="22" max="12" man="1"/>
    <brk id="36"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3CF3-B440-493B-9C78-BEA157F9378C}">
  <dimension ref="A1:Y22"/>
  <sheetViews>
    <sheetView showGridLines="0" view="pageBreakPreview" zoomScale="90" zoomScaleNormal="100" zoomScaleSheetLayoutView="90" workbookViewId="0">
      <selection activeCell="L17" sqref="L17"/>
    </sheetView>
  </sheetViews>
  <sheetFormatPr defaultColWidth="8.875" defaultRowHeight="14.25" x14ac:dyDescent="0.2"/>
  <cols>
    <col min="1" max="2" width="3.625" style="230" customWidth="1"/>
    <col min="3" max="3" width="50.625" style="231" customWidth="1"/>
    <col min="4" max="6" width="20.625" style="230" customWidth="1"/>
    <col min="7" max="256" width="8.875" style="22"/>
    <col min="257" max="258" width="3.625" style="22" customWidth="1"/>
    <col min="259" max="259" width="50.625" style="22" customWidth="1"/>
    <col min="260" max="262" width="20.625" style="22" customWidth="1"/>
    <col min="263" max="512" width="8.875" style="22"/>
    <col min="513" max="514" width="3.625" style="22" customWidth="1"/>
    <col min="515" max="515" width="50.625" style="22" customWidth="1"/>
    <col min="516" max="518" width="20.625" style="22" customWidth="1"/>
    <col min="519" max="768" width="8.875" style="22"/>
    <col min="769" max="770" width="3.625" style="22" customWidth="1"/>
    <col min="771" max="771" width="50.625" style="22" customWidth="1"/>
    <col min="772" max="774" width="20.625" style="22" customWidth="1"/>
    <col min="775" max="1024" width="8.875" style="22"/>
    <col min="1025" max="1026" width="3.625" style="22" customWidth="1"/>
    <col min="1027" max="1027" width="50.625" style="22" customWidth="1"/>
    <col min="1028" max="1030" width="20.625" style="22" customWidth="1"/>
    <col min="1031" max="1280" width="8.875" style="22"/>
    <col min="1281" max="1282" width="3.625" style="22" customWidth="1"/>
    <col min="1283" max="1283" width="50.625" style="22" customWidth="1"/>
    <col min="1284" max="1286" width="20.625" style="22" customWidth="1"/>
    <col min="1287" max="1536" width="8.875" style="22"/>
    <col min="1537" max="1538" width="3.625" style="22" customWidth="1"/>
    <col min="1539" max="1539" width="50.625" style="22" customWidth="1"/>
    <col min="1540" max="1542" width="20.625" style="22" customWidth="1"/>
    <col min="1543" max="1792" width="8.875" style="22"/>
    <col min="1793" max="1794" width="3.625" style="22" customWidth="1"/>
    <col min="1795" max="1795" width="50.625" style="22" customWidth="1"/>
    <col min="1796" max="1798" width="20.625" style="22" customWidth="1"/>
    <col min="1799" max="2048" width="8.875" style="22"/>
    <col min="2049" max="2050" width="3.625" style="22" customWidth="1"/>
    <col min="2051" max="2051" width="50.625" style="22" customWidth="1"/>
    <col min="2052" max="2054" width="20.625" style="22" customWidth="1"/>
    <col min="2055" max="2304" width="8.875" style="22"/>
    <col min="2305" max="2306" width="3.625" style="22" customWidth="1"/>
    <col min="2307" max="2307" width="50.625" style="22" customWidth="1"/>
    <col min="2308" max="2310" width="20.625" style="22" customWidth="1"/>
    <col min="2311" max="2560" width="8.875" style="22"/>
    <col min="2561" max="2562" width="3.625" style="22" customWidth="1"/>
    <col min="2563" max="2563" width="50.625" style="22" customWidth="1"/>
    <col min="2564" max="2566" width="20.625" style="22" customWidth="1"/>
    <col min="2567" max="2816" width="8.875" style="22"/>
    <col min="2817" max="2818" width="3.625" style="22" customWidth="1"/>
    <col min="2819" max="2819" width="50.625" style="22" customWidth="1"/>
    <col min="2820" max="2822" width="20.625" style="22" customWidth="1"/>
    <col min="2823" max="3072" width="8.875" style="22"/>
    <col min="3073" max="3074" width="3.625" style="22" customWidth="1"/>
    <col min="3075" max="3075" width="50.625" style="22" customWidth="1"/>
    <col min="3076" max="3078" width="20.625" style="22" customWidth="1"/>
    <col min="3079" max="3328" width="8.875" style="22"/>
    <col min="3329" max="3330" width="3.625" style="22" customWidth="1"/>
    <col min="3331" max="3331" width="50.625" style="22" customWidth="1"/>
    <col min="3332" max="3334" width="20.625" style="22" customWidth="1"/>
    <col min="3335" max="3584" width="8.875" style="22"/>
    <col min="3585" max="3586" width="3.625" style="22" customWidth="1"/>
    <col min="3587" max="3587" width="50.625" style="22" customWidth="1"/>
    <col min="3588" max="3590" width="20.625" style="22" customWidth="1"/>
    <col min="3591" max="3840" width="8.875" style="22"/>
    <col min="3841" max="3842" width="3.625" style="22" customWidth="1"/>
    <col min="3843" max="3843" width="50.625" style="22" customWidth="1"/>
    <col min="3844" max="3846" width="20.625" style="22" customWidth="1"/>
    <col min="3847" max="4096" width="8.875" style="22"/>
    <col min="4097" max="4098" width="3.625" style="22" customWidth="1"/>
    <col min="4099" max="4099" width="50.625" style="22" customWidth="1"/>
    <col min="4100" max="4102" width="20.625" style="22" customWidth="1"/>
    <col min="4103" max="4352" width="8.875" style="22"/>
    <col min="4353" max="4354" width="3.625" style="22" customWidth="1"/>
    <col min="4355" max="4355" width="50.625" style="22" customWidth="1"/>
    <col min="4356" max="4358" width="20.625" style="22" customWidth="1"/>
    <col min="4359" max="4608" width="8.875" style="22"/>
    <col min="4609" max="4610" width="3.625" style="22" customWidth="1"/>
    <col min="4611" max="4611" width="50.625" style="22" customWidth="1"/>
    <col min="4612" max="4614" width="20.625" style="22" customWidth="1"/>
    <col min="4615" max="4864" width="8.875" style="22"/>
    <col min="4865" max="4866" width="3.625" style="22" customWidth="1"/>
    <col min="4867" max="4867" width="50.625" style="22" customWidth="1"/>
    <col min="4868" max="4870" width="20.625" style="22" customWidth="1"/>
    <col min="4871" max="5120" width="8.875" style="22"/>
    <col min="5121" max="5122" width="3.625" style="22" customWidth="1"/>
    <col min="5123" max="5123" width="50.625" style="22" customWidth="1"/>
    <col min="5124" max="5126" width="20.625" style="22" customWidth="1"/>
    <col min="5127" max="5376" width="8.875" style="22"/>
    <col min="5377" max="5378" width="3.625" style="22" customWidth="1"/>
    <col min="5379" max="5379" width="50.625" style="22" customWidth="1"/>
    <col min="5380" max="5382" width="20.625" style="22" customWidth="1"/>
    <col min="5383" max="5632" width="8.875" style="22"/>
    <col min="5633" max="5634" width="3.625" style="22" customWidth="1"/>
    <col min="5635" max="5635" width="50.625" style="22" customWidth="1"/>
    <col min="5636" max="5638" width="20.625" style="22" customWidth="1"/>
    <col min="5639" max="5888" width="8.875" style="22"/>
    <col min="5889" max="5890" width="3.625" style="22" customWidth="1"/>
    <col min="5891" max="5891" width="50.625" style="22" customWidth="1"/>
    <col min="5892" max="5894" width="20.625" style="22" customWidth="1"/>
    <col min="5895" max="6144" width="8.875" style="22"/>
    <col min="6145" max="6146" width="3.625" style="22" customWidth="1"/>
    <col min="6147" max="6147" width="50.625" style="22" customWidth="1"/>
    <col min="6148" max="6150" width="20.625" style="22" customWidth="1"/>
    <col min="6151" max="6400" width="8.875" style="22"/>
    <col min="6401" max="6402" width="3.625" style="22" customWidth="1"/>
    <col min="6403" max="6403" width="50.625" style="22" customWidth="1"/>
    <col min="6404" max="6406" width="20.625" style="22" customWidth="1"/>
    <col min="6407" max="6656" width="8.875" style="22"/>
    <col min="6657" max="6658" width="3.625" style="22" customWidth="1"/>
    <col min="6659" max="6659" width="50.625" style="22" customWidth="1"/>
    <col min="6660" max="6662" width="20.625" style="22" customWidth="1"/>
    <col min="6663" max="6912" width="8.875" style="22"/>
    <col min="6913" max="6914" width="3.625" style="22" customWidth="1"/>
    <col min="6915" max="6915" width="50.625" style="22" customWidth="1"/>
    <col min="6916" max="6918" width="20.625" style="22" customWidth="1"/>
    <col min="6919" max="7168" width="8.875" style="22"/>
    <col min="7169" max="7170" width="3.625" style="22" customWidth="1"/>
    <col min="7171" max="7171" width="50.625" style="22" customWidth="1"/>
    <col min="7172" max="7174" width="20.625" style="22" customWidth="1"/>
    <col min="7175" max="7424" width="8.875" style="22"/>
    <col min="7425" max="7426" width="3.625" style="22" customWidth="1"/>
    <col min="7427" max="7427" width="50.625" style="22" customWidth="1"/>
    <col min="7428" max="7430" width="20.625" style="22" customWidth="1"/>
    <col min="7431" max="7680" width="8.875" style="22"/>
    <col min="7681" max="7682" width="3.625" style="22" customWidth="1"/>
    <col min="7683" max="7683" width="50.625" style="22" customWidth="1"/>
    <col min="7684" max="7686" width="20.625" style="22" customWidth="1"/>
    <col min="7687" max="7936" width="8.875" style="22"/>
    <col min="7937" max="7938" width="3.625" style="22" customWidth="1"/>
    <col min="7939" max="7939" width="50.625" style="22" customWidth="1"/>
    <col min="7940" max="7942" width="20.625" style="22" customWidth="1"/>
    <col min="7943" max="8192" width="8.875" style="22"/>
    <col min="8193" max="8194" width="3.625" style="22" customWidth="1"/>
    <col min="8195" max="8195" width="50.625" style="22" customWidth="1"/>
    <col min="8196" max="8198" width="20.625" style="22" customWidth="1"/>
    <col min="8199" max="8448" width="8.875" style="22"/>
    <col min="8449" max="8450" width="3.625" style="22" customWidth="1"/>
    <col min="8451" max="8451" width="50.625" style="22" customWidth="1"/>
    <col min="8452" max="8454" width="20.625" style="22" customWidth="1"/>
    <col min="8455" max="8704" width="8.875" style="22"/>
    <col min="8705" max="8706" width="3.625" style="22" customWidth="1"/>
    <col min="8707" max="8707" width="50.625" style="22" customWidth="1"/>
    <col min="8708" max="8710" width="20.625" style="22" customWidth="1"/>
    <col min="8711" max="8960" width="8.875" style="22"/>
    <col min="8961" max="8962" width="3.625" style="22" customWidth="1"/>
    <col min="8963" max="8963" width="50.625" style="22" customWidth="1"/>
    <col min="8964" max="8966" width="20.625" style="22" customWidth="1"/>
    <col min="8967" max="9216" width="8.875" style="22"/>
    <col min="9217" max="9218" width="3.625" style="22" customWidth="1"/>
    <col min="9219" max="9219" width="50.625" style="22" customWidth="1"/>
    <col min="9220" max="9222" width="20.625" style="22" customWidth="1"/>
    <col min="9223" max="9472" width="8.875" style="22"/>
    <col min="9473" max="9474" width="3.625" style="22" customWidth="1"/>
    <col min="9475" max="9475" width="50.625" style="22" customWidth="1"/>
    <col min="9476" max="9478" width="20.625" style="22" customWidth="1"/>
    <col min="9479" max="9728" width="8.875" style="22"/>
    <col min="9729" max="9730" width="3.625" style="22" customWidth="1"/>
    <col min="9731" max="9731" width="50.625" style="22" customWidth="1"/>
    <col min="9732" max="9734" width="20.625" style="22" customWidth="1"/>
    <col min="9735" max="9984" width="8.875" style="22"/>
    <col min="9985" max="9986" width="3.625" style="22" customWidth="1"/>
    <col min="9987" max="9987" width="50.625" style="22" customWidth="1"/>
    <col min="9988" max="9990" width="20.625" style="22" customWidth="1"/>
    <col min="9991" max="10240" width="8.875" style="22"/>
    <col min="10241" max="10242" width="3.625" style="22" customWidth="1"/>
    <col min="10243" max="10243" width="50.625" style="22" customWidth="1"/>
    <col min="10244" max="10246" width="20.625" style="22" customWidth="1"/>
    <col min="10247" max="10496" width="8.875" style="22"/>
    <col min="10497" max="10498" width="3.625" style="22" customWidth="1"/>
    <col min="10499" max="10499" width="50.625" style="22" customWidth="1"/>
    <col min="10500" max="10502" width="20.625" style="22" customWidth="1"/>
    <col min="10503" max="10752" width="8.875" style="22"/>
    <col min="10753" max="10754" width="3.625" style="22" customWidth="1"/>
    <col min="10755" max="10755" width="50.625" style="22" customWidth="1"/>
    <col min="10756" max="10758" width="20.625" style="22" customWidth="1"/>
    <col min="10759" max="11008" width="8.875" style="22"/>
    <col min="11009" max="11010" width="3.625" style="22" customWidth="1"/>
    <col min="11011" max="11011" width="50.625" style="22" customWidth="1"/>
    <col min="11012" max="11014" width="20.625" style="22" customWidth="1"/>
    <col min="11015" max="11264" width="8.875" style="22"/>
    <col min="11265" max="11266" width="3.625" style="22" customWidth="1"/>
    <col min="11267" max="11267" width="50.625" style="22" customWidth="1"/>
    <col min="11268" max="11270" width="20.625" style="22" customWidth="1"/>
    <col min="11271" max="11520" width="8.875" style="22"/>
    <col min="11521" max="11522" width="3.625" style="22" customWidth="1"/>
    <col min="11523" max="11523" width="50.625" style="22" customWidth="1"/>
    <col min="11524" max="11526" width="20.625" style="22" customWidth="1"/>
    <col min="11527" max="11776" width="8.875" style="22"/>
    <col min="11777" max="11778" width="3.625" style="22" customWidth="1"/>
    <col min="11779" max="11779" width="50.625" style="22" customWidth="1"/>
    <col min="11780" max="11782" width="20.625" style="22" customWidth="1"/>
    <col min="11783" max="12032" width="8.875" style="22"/>
    <col min="12033" max="12034" width="3.625" style="22" customWidth="1"/>
    <col min="12035" max="12035" width="50.625" style="22" customWidth="1"/>
    <col min="12036" max="12038" width="20.625" style="22" customWidth="1"/>
    <col min="12039" max="12288" width="8.875" style="22"/>
    <col min="12289" max="12290" width="3.625" style="22" customWidth="1"/>
    <col min="12291" max="12291" width="50.625" style="22" customWidth="1"/>
    <col min="12292" max="12294" width="20.625" style="22" customWidth="1"/>
    <col min="12295" max="12544" width="8.875" style="22"/>
    <col min="12545" max="12546" width="3.625" style="22" customWidth="1"/>
    <col min="12547" max="12547" width="50.625" style="22" customWidth="1"/>
    <col min="12548" max="12550" width="20.625" style="22" customWidth="1"/>
    <col min="12551" max="12800" width="8.875" style="22"/>
    <col min="12801" max="12802" width="3.625" style="22" customWidth="1"/>
    <col min="12803" max="12803" width="50.625" style="22" customWidth="1"/>
    <col min="12804" max="12806" width="20.625" style="22" customWidth="1"/>
    <col min="12807" max="13056" width="8.875" style="22"/>
    <col min="13057" max="13058" width="3.625" style="22" customWidth="1"/>
    <col min="13059" max="13059" width="50.625" style="22" customWidth="1"/>
    <col min="13060" max="13062" width="20.625" style="22" customWidth="1"/>
    <col min="13063" max="13312" width="8.875" style="22"/>
    <col min="13313" max="13314" width="3.625" style="22" customWidth="1"/>
    <col min="13315" max="13315" width="50.625" style="22" customWidth="1"/>
    <col min="13316" max="13318" width="20.625" style="22" customWidth="1"/>
    <col min="13319" max="13568" width="8.875" style="22"/>
    <col min="13569" max="13570" width="3.625" style="22" customWidth="1"/>
    <col min="13571" max="13571" width="50.625" style="22" customWidth="1"/>
    <col min="13572" max="13574" width="20.625" style="22" customWidth="1"/>
    <col min="13575" max="13824" width="8.875" style="22"/>
    <col min="13825" max="13826" width="3.625" style="22" customWidth="1"/>
    <col min="13827" max="13827" width="50.625" style="22" customWidth="1"/>
    <col min="13828" max="13830" width="20.625" style="22" customWidth="1"/>
    <col min="13831" max="14080" width="8.875" style="22"/>
    <col min="14081" max="14082" width="3.625" style="22" customWidth="1"/>
    <col min="14083" max="14083" width="50.625" style="22" customWidth="1"/>
    <col min="14084" max="14086" width="20.625" style="22" customWidth="1"/>
    <col min="14087" max="14336" width="8.875" style="22"/>
    <col min="14337" max="14338" width="3.625" style="22" customWidth="1"/>
    <col min="14339" max="14339" width="50.625" style="22" customWidth="1"/>
    <col min="14340" max="14342" width="20.625" style="22" customWidth="1"/>
    <col min="14343" max="14592" width="8.875" style="22"/>
    <col min="14593" max="14594" width="3.625" style="22" customWidth="1"/>
    <col min="14595" max="14595" width="50.625" style="22" customWidth="1"/>
    <col min="14596" max="14598" width="20.625" style="22" customWidth="1"/>
    <col min="14599" max="14848" width="8.875" style="22"/>
    <col min="14849" max="14850" width="3.625" style="22" customWidth="1"/>
    <col min="14851" max="14851" width="50.625" style="22" customWidth="1"/>
    <col min="14852" max="14854" width="20.625" style="22" customWidth="1"/>
    <col min="14855" max="15104" width="8.875" style="22"/>
    <col min="15105" max="15106" width="3.625" style="22" customWidth="1"/>
    <col min="15107" max="15107" width="50.625" style="22" customWidth="1"/>
    <col min="15108" max="15110" width="20.625" style="22" customWidth="1"/>
    <col min="15111" max="15360" width="8.875" style="22"/>
    <col min="15361" max="15362" width="3.625" style="22" customWidth="1"/>
    <col min="15363" max="15363" width="50.625" style="22" customWidth="1"/>
    <col min="15364" max="15366" width="20.625" style="22" customWidth="1"/>
    <col min="15367" max="15616" width="8.875" style="22"/>
    <col min="15617" max="15618" width="3.625" style="22" customWidth="1"/>
    <col min="15619" max="15619" width="50.625" style="22" customWidth="1"/>
    <col min="15620" max="15622" width="20.625" style="22" customWidth="1"/>
    <col min="15623" max="15872" width="8.875" style="22"/>
    <col min="15873" max="15874" width="3.625" style="22" customWidth="1"/>
    <col min="15875" max="15875" width="50.625" style="22" customWidth="1"/>
    <col min="15876" max="15878" width="20.625" style="22" customWidth="1"/>
    <col min="15879" max="16128" width="8.875" style="22"/>
    <col min="16129" max="16130" width="3.625" style="22" customWidth="1"/>
    <col min="16131" max="16131" width="50.625" style="22" customWidth="1"/>
    <col min="16132" max="16134" width="20.625" style="22" customWidth="1"/>
    <col min="16135" max="16384" width="8.875" style="22"/>
  </cols>
  <sheetData>
    <row r="1" spans="1:6" s="285" customFormat="1" ht="18" x14ac:dyDescent="0.25">
      <c r="A1" s="153" t="s">
        <v>160</v>
      </c>
      <c r="B1" s="153"/>
      <c r="C1" s="290"/>
      <c r="D1" s="281"/>
      <c r="E1" s="281"/>
      <c r="F1" s="281"/>
    </row>
    <row r="2" spans="1:6" s="285" customFormat="1" ht="12.75" customHeight="1" x14ac:dyDescent="0.2">
      <c r="A2" s="288" t="s">
        <v>275</v>
      </c>
      <c r="B2" s="288"/>
      <c r="C2" s="283"/>
      <c r="D2" s="281"/>
      <c r="E2" s="281"/>
      <c r="F2" s="281"/>
    </row>
    <row r="3" spans="1:6" s="285" customFormat="1" ht="6.75" customHeight="1" x14ac:dyDescent="0.2">
      <c r="A3" s="283"/>
      <c r="B3" s="283"/>
      <c r="C3" s="283"/>
      <c r="D3" s="281"/>
      <c r="E3" s="281"/>
      <c r="F3" s="281"/>
    </row>
    <row r="4" spans="1:6" ht="15.75" x14ac:dyDescent="0.25">
      <c r="A4" s="21" t="s">
        <v>162</v>
      </c>
      <c r="B4" s="153"/>
      <c r="C4" s="2"/>
      <c r="D4" s="154"/>
      <c r="E4" s="154"/>
      <c r="F4" s="154" t="s">
        <v>27</v>
      </c>
    </row>
    <row r="5" spans="1:6" ht="16.5" customHeight="1" x14ac:dyDescent="0.25">
      <c r="A5" s="73" t="s">
        <v>28</v>
      </c>
      <c r="B5" s="147"/>
      <c r="C5" s="2"/>
      <c r="D5" s="149"/>
      <c r="E5" s="149"/>
      <c r="F5" s="150" t="s">
        <v>29</v>
      </c>
    </row>
    <row r="6" spans="1:6" ht="6" customHeight="1" thickBot="1" x14ac:dyDescent="0.25">
      <c r="A6" s="151"/>
      <c r="B6" s="151"/>
      <c r="C6" s="283"/>
      <c r="D6" s="389"/>
      <c r="E6" s="389"/>
      <c r="F6" s="389"/>
    </row>
    <row r="7" spans="1:6" ht="30" customHeight="1" thickBot="1" x14ac:dyDescent="0.25">
      <c r="A7" s="689" t="s">
        <v>276</v>
      </c>
      <c r="B7" s="690"/>
      <c r="C7" s="476" t="s">
        <v>164</v>
      </c>
      <c r="D7" s="477" t="s">
        <v>190</v>
      </c>
      <c r="E7" s="477" t="s">
        <v>191</v>
      </c>
      <c r="F7" s="478" t="s">
        <v>277</v>
      </c>
    </row>
    <row r="8" spans="1:6" ht="6" customHeight="1" thickTop="1" x14ac:dyDescent="0.2">
      <c r="A8" s="387"/>
      <c r="B8" s="388"/>
      <c r="C8" s="479"/>
      <c r="D8" s="480"/>
      <c r="E8" s="480"/>
      <c r="F8" s="481"/>
    </row>
    <row r="9" spans="1:6" ht="24.95" customHeight="1" x14ac:dyDescent="0.2">
      <c r="A9" s="670"/>
      <c r="B9" s="671"/>
      <c r="C9" s="482" t="s">
        <v>278</v>
      </c>
      <c r="D9" s="480"/>
      <c r="E9" s="480"/>
      <c r="F9" s="481"/>
    </row>
    <row r="10" spans="1:6" s="241" customFormat="1" ht="24" customHeight="1" x14ac:dyDescent="0.2">
      <c r="A10" s="687">
        <v>1</v>
      </c>
      <c r="B10" s="688"/>
      <c r="C10" s="483" t="s">
        <v>279</v>
      </c>
      <c r="D10" s="484"/>
      <c r="E10" s="484"/>
      <c r="F10" s="485"/>
    </row>
    <row r="11" spans="1:6" s="241" customFormat="1" ht="24" customHeight="1" x14ac:dyDescent="0.2">
      <c r="A11" s="687">
        <f t="shared" ref="A11:A17" si="0">A10+1</f>
        <v>2</v>
      </c>
      <c r="B11" s="688"/>
      <c r="C11" s="486" t="s">
        <v>280</v>
      </c>
      <c r="D11" s="484"/>
      <c r="E11" s="484"/>
      <c r="F11" s="485"/>
    </row>
    <row r="12" spans="1:6" s="241" customFormat="1" ht="24" customHeight="1" x14ac:dyDescent="0.2">
      <c r="A12" s="687">
        <f t="shared" si="0"/>
        <v>3</v>
      </c>
      <c r="B12" s="688"/>
      <c r="C12" s="486" t="s">
        <v>281</v>
      </c>
      <c r="D12" s="484"/>
      <c r="E12" s="484"/>
      <c r="F12" s="485"/>
    </row>
    <row r="13" spans="1:6" s="241" customFormat="1" ht="30" customHeight="1" x14ac:dyDescent="0.2">
      <c r="A13" s="687">
        <f t="shared" si="0"/>
        <v>4</v>
      </c>
      <c r="B13" s="688"/>
      <c r="C13" s="483" t="s">
        <v>282</v>
      </c>
      <c r="D13" s="484"/>
      <c r="E13" s="484"/>
      <c r="F13" s="487"/>
    </row>
    <row r="14" spans="1:6" s="241" customFormat="1" ht="30" customHeight="1" x14ac:dyDescent="0.2">
      <c r="A14" s="687">
        <f>A13+1</f>
        <v>5</v>
      </c>
      <c r="B14" s="688"/>
      <c r="C14" s="483" t="s">
        <v>283</v>
      </c>
      <c r="D14" s="484"/>
      <c r="E14" s="484"/>
      <c r="F14" s="485"/>
    </row>
    <row r="15" spans="1:6" s="241" customFormat="1" ht="24" customHeight="1" x14ac:dyDescent="0.2">
      <c r="A15" s="687">
        <f t="shared" si="0"/>
        <v>6</v>
      </c>
      <c r="B15" s="688"/>
      <c r="C15" s="486" t="s">
        <v>284</v>
      </c>
      <c r="D15" s="484"/>
      <c r="E15" s="484"/>
      <c r="F15" s="485"/>
    </row>
    <row r="16" spans="1:6" s="241" customFormat="1" ht="24" customHeight="1" x14ac:dyDescent="0.2">
      <c r="A16" s="687">
        <f t="shared" si="0"/>
        <v>7</v>
      </c>
      <c r="B16" s="688"/>
      <c r="C16" s="486" t="s">
        <v>285</v>
      </c>
      <c r="D16" s="484"/>
      <c r="E16" s="484"/>
      <c r="F16" s="485"/>
    </row>
    <row r="17" spans="1:25" s="241" customFormat="1" ht="24" customHeight="1" thickBot="1" x14ac:dyDescent="0.25">
      <c r="A17" s="687">
        <f t="shared" si="0"/>
        <v>8</v>
      </c>
      <c r="B17" s="688"/>
      <c r="C17" s="488" t="s">
        <v>286</v>
      </c>
      <c r="D17" s="484"/>
      <c r="E17" s="489"/>
      <c r="F17" s="485"/>
    </row>
    <row r="18" spans="1:25" ht="26.25" customHeight="1" thickTop="1" thickBot="1" x14ac:dyDescent="0.25">
      <c r="A18" s="224"/>
      <c r="B18" s="225"/>
      <c r="C18" s="84" t="s">
        <v>287</v>
      </c>
      <c r="D18" s="233"/>
      <c r="E18" s="233"/>
      <c r="F18" s="232"/>
    </row>
    <row r="19" spans="1:25" ht="8.1" customHeight="1" x14ac:dyDescent="0.2">
      <c r="A19" s="3"/>
      <c r="B19" s="3"/>
      <c r="C19" s="2"/>
      <c r="D19" s="3"/>
      <c r="E19" s="3"/>
      <c r="F19" s="3"/>
    </row>
    <row r="20" spans="1:25" x14ac:dyDescent="0.2">
      <c r="A20" s="691" t="s">
        <v>13</v>
      </c>
      <c r="B20" s="691"/>
      <c r="C20" s="4"/>
      <c r="D20" s="229"/>
      <c r="E20" s="229"/>
      <c r="F20" s="229"/>
      <c r="G20" s="229"/>
      <c r="H20" s="229"/>
      <c r="I20" s="229"/>
      <c r="J20" s="229"/>
    </row>
    <row r="21" spans="1:25" ht="28.5" customHeight="1" x14ac:dyDescent="0.2">
      <c r="A21" s="490" t="s">
        <v>177</v>
      </c>
      <c r="B21" s="647" t="s">
        <v>288</v>
      </c>
      <c r="C21" s="647"/>
      <c r="D21" s="647"/>
      <c r="E21" s="647"/>
      <c r="F21" s="647"/>
      <c r="G21" s="647"/>
      <c r="H21" s="647"/>
      <c r="I21" s="647"/>
      <c r="J21" s="647"/>
      <c r="K21" s="357"/>
      <c r="L21" s="357"/>
      <c r="M21" s="357"/>
      <c r="N21" s="357"/>
      <c r="O21" s="357"/>
      <c r="P21" s="357"/>
      <c r="Q21" s="357"/>
      <c r="R21" s="357"/>
      <c r="S21" s="357"/>
      <c r="T21" s="357"/>
      <c r="U21" s="357"/>
      <c r="V21" s="357"/>
      <c r="W21" s="357"/>
      <c r="X21" s="357"/>
      <c r="Y21" s="357"/>
    </row>
    <row r="22" spans="1:25" ht="27" customHeight="1" x14ac:dyDescent="0.2">
      <c r="A22" s="490" t="s">
        <v>179</v>
      </c>
      <c r="B22" s="647" t="s">
        <v>289</v>
      </c>
      <c r="C22" s="647"/>
      <c r="D22" s="647"/>
      <c r="E22" s="647"/>
      <c r="F22" s="647"/>
      <c r="G22" s="647"/>
      <c r="H22" s="647"/>
      <c r="I22" s="647"/>
      <c r="J22" s="647"/>
      <c r="K22" s="357"/>
      <c r="L22" s="357"/>
      <c r="M22" s="357"/>
      <c r="N22" s="357"/>
      <c r="O22" s="357"/>
      <c r="P22" s="357"/>
      <c r="Q22" s="357"/>
      <c r="R22" s="357"/>
      <c r="S22" s="357"/>
      <c r="T22" s="357"/>
      <c r="U22" s="357"/>
      <c r="V22" s="357"/>
      <c r="W22" s="357"/>
      <c r="X22" s="357"/>
      <c r="Y22" s="357"/>
    </row>
  </sheetData>
  <mergeCells count="13">
    <mergeCell ref="B22:J22"/>
    <mergeCell ref="A14:B14"/>
    <mergeCell ref="A15:B15"/>
    <mergeCell ref="A16:B16"/>
    <mergeCell ref="A17:B17"/>
    <mergeCell ref="A20:B20"/>
    <mergeCell ref="B21:J21"/>
    <mergeCell ref="A13:B13"/>
    <mergeCell ref="A7:B7"/>
    <mergeCell ref="A9:B9"/>
    <mergeCell ref="A10:B10"/>
    <mergeCell ref="A11:B11"/>
    <mergeCell ref="A12:B12"/>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2434-D48A-4A70-AA60-08533F82972D}">
  <dimension ref="A1:O32"/>
  <sheetViews>
    <sheetView showGridLines="0" topLeftCell="A43" zoomScaleNormal="100" zoomScaleSheetLayoutView="85" workbookViewId="0">
      <selection activeCell="L26" sqref="L26"/>
    </sheetView>
  </sheetViews>
  <sheetFormatPr defaultColWidth="8.875" defaultRowHeight="14.25" x14ac:dyDescent="0.2"/>
  <cols>
    <col min="1" max="1" width="4.375" style="230" customWidth="1"/>
    <col min="2" max="2" width="3.625" style="230" customWidth="1"/>
    <col min="3" max="3" width="37.25" style="231" customWidth="1"/>
    <col min="4" max="4" width="7.625" style="230" customWidth="1"/>
    <col min="5" max="5" width="8.25" style="230" customWidth="1"/>
    <col min="6" max="6" width="9.25" style="230" customWidth="1"/>
    <col min="7" max="7" width="9.875" style="230" customWidth="1"/>
    <col min="8" max="8" width="11.25" style="230" customWidth="1"/>
    <col min="9" max="9" width="9.25" style="230" customWidth="1"/>
    <col min="10" max="10" width="10.875" style="230" customWidth="1"/>
    <col min="11" max="11" width="12.75" style="230" customWidth="1"/>
    <col min="12" max="13" width="14.625" style="230" customWidth="1"/>
    <col min="14" max="14" width="10.125" style="22" bestFit="1" customWidth="1"/>
    <col min="15" max="256" width="8.875" style="22"/>
    <col min="257" max="257" width="4.375" style="22" customWidth="1"/>
    <col min="258" max="258" width="3.625" style="22" customWidth="1"/>
    <col min="259" max="259" width="45" style="22" customWidth="1"/>
    <col min="260" max="260" width="7.625" style="22" customWidth="1"/>
    <col min="261" max="262" width="14.25" style="22" bestFit="1" customWidth="1"/>
    <col min="263" max="263" width="10.625" style="22" customWidth="1"/>
    <col min="264" max="264" width="12.625" style="22" customWidth="1"/>
    <col min="265" max="265" width="10.625" style="22" customWidth="1"/>
    <col min="266" max="266" width="12.625" style="22" customWidth="1"/>
    <col min="267" max="269" width="14.625" style="22" customWidth="1"/>
    <col min="270" max="512" width="8.875" style="22"/>
    <col min="513" max="513" width="4.375" style="22" customWidth="1"/>
    <col min="514" max="514" width="3.625" style="22" customWidth="1"/>
    <col min="515" max="515" width="45" style="22" customWidth="1"/>
    <col min="516" max="516" width="7.625" style="22" customWidth="1"/>
    <col min="517" max="518" width="14.25" style="22" bestFit="1" customWidth="1"/>
    <col min="519" max="519" width="10.625" style="22" customWidth="1"/>
    <col min="520" max="520" width="12.625" style="22" customWidth="1"/>
    <col min="521" max="521" width="10.625" style="22" customWidth="1"/>
    <col min="522" max="522" width="12.625" style="22" customWidth="1"/>
    <col min="523" max="525" width="14.625" style="22" customWidth="1"/>
    <col min="526" max="768" width="8.875" style="22"/>
    <col min="769" max="769" width="4.375" style="22" customWidth="1"/>
    <col min="770" max="770" width="3.625" style="22" customWidth="1"/>
    <col min="771" max="771" width="45" style="22" customWidth="1"/>
    <col min="772" max="772" width="7.625" style="22" customWidth="1"/>
    <col min="773" max="774" width="14.25" style="22" bestFit="1" customWidth="1"/>
    <col min="775" max="775" width="10.625" style="22" customWidth="1"/>
    <col min="776" max="776" width="12.625" style="22" customWidth="1"/>
    <col min="777" max="777" width="10.625" style="22" customWidth="1"/>
    <col min="778" max="778" width="12.625" style="22" customWidth="1"/>
    <col min="779" max="781" width="14.625" style="22" customWidth="1"/>
    <col min="782" max="1024" width="8.875" style="22"/>
    <col min="1025" max="1025" width="4.375" style="22" customWidth="1"/>
    <col min="1026" max="1026" width="3.625" style="22" customWidth="1"/>
    <col min="1027" max="1027" width="45" style="22" customWidth="1"/>
    <col min="1028" max="1028" width="7.625" style="22" customWidth="1"/>
    <col min="1029" max="1030" width="14.25" style="22" bestFit="1" customWidth="1"/>
    <col min="1031" max="1031" width="10.625" style="22" customWidth="1"/>
    <col min="1032" max="1032" width="12.625" style="22" customWidth="1"/>
    <col min="1033" max="1033" width="10.625" style="22" customWidth="1"/>
    <col min="1034" max="1034" width="12.625" style="22" customWidth="1"/>
    <col min="1035" max="1037" width="14.625" style="22" customWidth="1"/>
    <col min="1038" max="1280" width="8.875" style="22"/>
    <col min="1281" max="1281" width="4.375" style="22" customWidth="1"/>
    <col min="1282" max="1282" width="3.625" style="22" customWidth="1"/>
    <col min="1283" max="1283" width="45" style="22" customWidth="1"/>
    <col min="1284" max="1284" width="7.625" style="22" customWidth="1"/>
    <col min="1285" max="1286" width="14.25" style="22" bestFit="1" customWidth="1"/>
    <col min="1287" max="1287" width="10.625" style="22" customWidth="1"/>
    <col min="1288" max="1288" width="12.625" style="22" customWidth="1"/>
    <col min="1289" max="1289" width="10.625" style="22" customWidth="1"/>
    <col min="1290" max="1290" width="12.625" style="22" customWidth="1"/>
    <col min="1291" max="1293" width="14.625" style="22" customWidth="1"/>
    <col min="1294" max="1536" width="8.875" style="22"/>
    <col min="1537" max="1537" width="4.375" style="22" customWidth="1"/>
    <col min="1538" max="1538" width="3.625" style="22" customWidth="1"/>
    <col min="1539" max="1539" width="45" style="22" customWidth="1"/>
    <col min="1540" max="1540" width="7.625" style="22" customWidth="1"/>
    <col min="1541" max="1542" width="14.25" style="22" bestFit="1" customWidth="1"/>
    <col min="1543" max="1543" width="10.625" style="22" customWidth="1"/>
    <col min="1544" max="1544" width="12.625" style="22" customWidth="1"/>
    <col min="1545" max="1545" width="10.625" style="22" customWidth="1"/>
    <col min="1546" max="1546" width="12.625" style="22" customWidth="1"/>
    <col min="1547" max="1549" width="14.625" style="22" customWidth="1"/>
    <col min="1550" max="1792" width="8.875" style="22"/>
    <col min="1793" max="1793" width="4.375" style="22" customWidth="1"/>
    <col min="1794" max="1794" width="3.625" style="22" customWidth="1"/>
    <col min="1795" max="1795" width="45" style="22" customWidth="1"/>
    <col min="1796" max="1796" width="7.625" style="22" customWidth="1"/>
    <col min="1797" max="1798" width="14.25" style="22" bestFit="1" customWidth="1"/>
    <col min="1799" max="1799" width="10.625" style="22" customWidth="1"/>
    <col min="1800" max="1800" width="12.625" style="22" customWidth="1"/>
    <col min="1801" max="1801" width="10.625" style="22" customWidth="1"/>
    <col min="1802" max="1802" width="12.625" style="22" customWidth="1"/>
    <col min="1803" max="1805" width="14.625" style="22" customWidth="1"/>
    <col min="1806" max="2048" width="8.875" style="22"/>
    <col min="2049" max="2049" width="4.375" style="22" customWidth="1"/>
    <col min="2050" max="2050" width="3.625" style="22" customWidth="1"/>
    <col min="2051" max="2051" width="45" style="22" customWidth="1"/>
    <col min="2052" max="2052" width="7.625" style="22" customWidth="1"/>
    <col min="2053" max="2054" width="14.25" style="22" bestFit="1" customWidth="1"/>
    <col min="2055" max="2055" width="10.625" style="22" customWidth="1"/>
    <col min="2056" max="2056" width="12.625" style="22" customWidth="1"/>
    <col min="2057" max="2057" width="10.625" style="22" customWidth="1"/>
    <col min="2058" max="2058" width="12.625" style="22" customWidth="1"/>
    <col min="2059" max="2061" width="14.625" style="22" customWidth="1"/>
    <col min="2062" max="2304" width="8.875" style="22"/>
    <col min="2305" max="2305" width="4.375" style="22" customWidth="1"/>
    <col min="2306" max="2306" width="3.625" style="22" customWidth="1"/>
    <col min="2307" max="2307" width="45" style="22" customWidth="1"/>
    <col min="2308" max="2308" width="7.625" style="22" customWidth="1"/>
    <col min="2309" max="2310" width="14.25" style="22" bestFit="1" customWidth="1"/>
    <col min="2311" max="2311" width="10.625" style="22" customWidth="1"/>
    <col min="2312" max="2312" width="12.625" style="22" customWidth="1"/>
    <col min="2313" max="2313" width="10.625" style="22" customWidth="1"/>
    <col min="2314" max="2314" width="12.625" style="22" customWidth="1"/>
    <col min="2315" max="2317" width="14.625" style="22" customWidth="1"/>
    <col min="2318" max="2560" width="8.875" style="22"/>
    <col min="2561" max="2561" width="4.375" style="22" customWidth="1"/>
    <col min="2562" max="2562" width="3.625" style="22" customWidth="1"/>
    <col min="2563" max="2563" width="45" style="22" customWidth="1"/>
    <col min="2564" max="2564" width="7.625" style="22" customWidth="1"/>
    <col min="2565" max="2566" width="14.25" style="22" bestFit="1" customWidth="1"/>
    <col min="2567" max="2567" width="10.625" style="22" customWidth="1"/>
    <col min="2568" max="2568" width="12.625" style="22" customWidth="1"/>
    <col min="2569" max="2569" width="10.625" style="22" customWidth="1"/>
    <col min="2570" max="2570" width="12.625" style="22" customWidth="1"/>
    <col min="2571" max="2573" width="14.625" style="22" customWidth="1"/>
    <col min="2574" max="2816" width="8.875" style="22"/>
    <col min="2817" max="2817" width="4.375" style="22" customWidth="1"/>
    <col min="2818" max="2818" width="3.625" style="22" customWidth="1"/>
    <col min="2819" max="2819" width="45" style="22" customWidth="1"/>
    <col min="2820" max="2820" width="7.625" style="22" customWidth="1"/>
    <col min="2821" max="2822" width="14.25" style="22" bestFit="1" customWidth="1"/>
    <col min="2823" max="2823" width="10.625" style="22" customWidth="1"/>
    <col min="2824" max="2824" width="12.625" style="22" customWidth="1"/>
    <col min="2825" max="2825" width="10.625" style="22" customWidth="1"/>
    <col min="2826" max="2826" width="12.625" style="22" customWidth="1"/>
    <col min="2827" max="2829" width="14.625" style="22" customWidth="1"/>
    <col min="2830" max="3072" width="8.875" style="22"/>
    <col min="3073" max="3073" width="4.375" style="22" customWidth="1"/>
    <col min="3074" max="3074" width="3.625" style="22" customWidth="1"/>
    <col min="3075" max="3075" width="45" style="22" customWidth="1"/>
    <col min="3076" max="3076" width="7.625" style="22" customWidth="1"/>
    <col min="3077" max="3078" width="14.25" style="22" bestFit="1" customWidth="1"/>
    <col min="3079" max="3079" width="10.625" style="22" customWidth="1"/>
    <col min="3080" max="3080" width="12.625" style="22" customWidth="1"/>
    <col min="3081" max="3081" width="10.625" style="22" customWidth="1"/>
    <col min="3082" max="3082" width="12.625" style="22" customWidth="1"/>
    <col min="3083" max="3085" width="14.625" style="22" customWidth="1"/>
    <col min="3086" max="3328" width="8.875" style="22"/>
    <col min="3329" max="3329" width="4.375" style="22" customWidth="1"/>
    <col min="3330" max="3330" width="3.625" style="22" customWidth="1"/>
    <col min="3331" max="3331" width="45" style="22" customWidth="1"/>
    <col min="3332" max="3332" width="7.625" style="22" customWidth="1"/>
    <col min="3333" max="3334" width="14.25" style="22" bestFit="1" customWidth="1"/>
    <col min="3335" max="3335" width="10.625" style="22" customWidth="1"/>
    <col min="3336" max="3336" width="12.625" style="22" customWidth="1"/>
    <col min="3337" max="3337" width="10.625" style="22" customWidth="1"/>
    <col min="3338" max="3338" width="12.625" style="22" customWidth="1"/>
    <col min="3339" max="3341" width="14.625" style="22" customWidth="1"/>
    <col min="3342" max="3584" width="8.875" style="22"/>
    <col min="3585" max="3585" width="4.375" style="22" customWidth="1"/>
    <col min="3586" max="3586" width="3.625" style="22" customWidth="1"/>
    <col min="3587" max="3587" width="45" style="22" customWidth="1"/>
    <col min="3588" max="3588" width="7.625" style="22" customWidth="1"/>
    <col min="3589" max="3590" width="14.25" style="22" bestFit="1" customWidth="1"/>
    <col min="3591" max="3591" width="10.625" style="22" customWidth="1"/>
    <col min="3592" max="3592" width="12.625" style="22" customWidth="1"/>
    <col min="3593" max="3593" width="10.625" style="22" customWidth="1"/>
    <col min="3594" max="3594" width="12.625" style="22" customWidth="1"/>
    <col min="3595" max="3597" width="14.625" style="22" customWidth="1"/>
    <col min="3598" max="3840" width="8.875" style="22"/>
    <col min="3841" max="3841" width="4.375" style="22" customWidth="1"/>
    <col min="3842" max="3842" width="3.625" style="22" customWidth="1"/>
    <col min="3843" max="3843" width="45" style="22" customWidth="1"/>
    <col min="3844" max="3844" width="7.625" style="22" customWidth="1"/>
    <col min="3845" max="3846" width="14.25" style="22" bestFit="1" customWidth="1"/>
    <col min="3847" max="3847" width="10.625" style="22" customWidth="1"/>
    <col min="3848" max="3848" width="12.625" style="22" customWidth="1"/>
    <col min="3849" max="3849" width="10.625" style="22" customWidth="1"/>
    <col min="3850" max="3850" width="12.625" style="22" customWidth="1"/>
    <col min="3851" max="3853" width="14.625" style="22" customWidth="1"/>
    <col min="3854" max="4096" width="8.875" style="22"/>
    <col min="4097" max="4097" width="4.375" style="22" customWidth="1"/>
    <col min="4098" max="4098" width="3.625" style="22" customWidth="1"/>
    <col min="4099" max="4099" width="45" style="22" customWidth="1"/>
    <col min="4100" max="4100" width="7.625" style="22" customWidth="1"/>
    <col min="4101" max="4102" width="14.25" style="22" bestFit="1" customWidth="1"/>
    <col min="4103" max="4103" width="10.625" style="22" customWidth="1"/>
    <col min="4104" max="4104" width="12.625" style="22" customWidth="1"/>
    <col min="4105" max="4105" width="10.625" style="22" customWidth="1"/>
    <col min="4106" max="4106" width="12.625" style="22" customWidth="1"/>
    <col min="4107" max="4109" width="14.625" style="22" customWidth="1"/>
    <col min="4110" max="4352" width="8.875" style="22"/>
    <col min="4353" max="4353" width="4.375" style="22" customWidth="1"/>
    <col min="4354" max="4354" width="3.625" style="22" customWidth="1"/>
    <col min="4355" max="4355" width="45" style="22" customWidth="1"/>
    <col min="4356" max="4356" width="7.625" style="22" customWidth="1"/>
    <col min="4357" max="4358" width="14.25" style="22" bestFit="1" customWidth="1"/>
    <col min="4359" max="4359" width="10.625" style="22" customWidth="1"/>
    <col min="4360" max="4360" width="12.625" style="22" customWidth="1"/>
    <col min="4361" max="4361" width="10.625" style="22" customWidth="1"/>
    <col min="4362" max="4362" width="12.625" style="22" customWidth="1"/>
    <col min="4363" max="4365" width="14.625" style="22" customWidth="1"/>
    <col min="4366" max="4608" width="8.875" style="22"/>
    <col min="4609" max="4609" width="4.375" style="22" customWidth="1"/>
    <col min="4610" max="4610" width="3.625" style="22" customWidth="1"/>
    <col min="4611" max="4611" width="45" style="22" customWidth="1"/>
    <col min="4612" max="4612" width="7.625" style="22" customWidth="1"/>
    <col min="4613" max="4614" width="14.25" style="22" bestFit="1" customWidth="1"/>
    <col min="4615" max="4615" width="10.625" style="22" customWidth="1"/>
    <col min="4616" max="4616" width="12.625" style="22" customWidth="1"/>
    <col min="4617" max="4617" width="10.625" style="22" customWidth="1"/>
    <col min="4618" max="4618" width="12.625" style="22" customWidth="1"/>
    <col min="4619" max="4621" width="14.625" style="22" customWidth="1"/>
    <col min="4622" max="4864" width="8.875" style="22"/>
    <col min="4865" max="4865" width="4.375" style="22" customWidth="1"/>
    <col min="4866" max="4866" width="3.625" style="22" customWidth="1"/>
    <col min="4867" max="4867" width="45" style="22" customWidth="1"/>
    <col min="4868" max="4868" width="7.625" style="22" customWidth="1"/>
    <col min="4869" max="4870" width="14.25" style="22" bestFit="1" customWidth="1"/>
    <col min="4871" max="4871" width="10.625" style="22" customWidth="1"/>
    <col min="4872" max="4872" width="12.625" style="22" customWidth="1"/>
    <col min="4873" max="4873" width="10.625" style="22" customWidth="1"/>
    <col min="4874" max="4874" width="12.625" style="22" customWidth="1"/>
    <col min="4875" max="4877" width="14.625" style="22" customWidth="1"/>
    <col min="4878" max="5120" width="8.875" style="22"/>
    <col min="5121" max="5121" width="4.375" style="22" customWidth="1"/>
    <col min="5122" max="5122" width="3.625" style="22" customWidth="1"/>
    <col min="5123" max="5123" width="45" style="22" customWidth="1"/>
    <col min="5124" max="5124" width="7.625" style="22" customWidth="1"/>
    <col min="5125" max="5126" width="14.25" style="22" bestFit="1" customWidth="1"/>
    <col min="5127" max="5127" width="10.625" style="22" customWidth="1"/>
    <col min="5128" max="5128" width="12.625" style="22" customWidth="1"/>
    <col min="5129" max="5129" width="10.625" style="22" customWidth="1"/>
    <col min="5130" max="5130" width="12.625" style="22" customWidth="1"/>
    <col min="5131" max="5133" width="14.625" style="22" customWidth="1"/>
    <col min="5134" max="5376" width="8.875" style="22"/>
    <col min="5377" max="5377" width="4.375" style="22" customWidth="1"/>
    <col min="5378" max="5378" width="3.625" style="22" customWidth="1"/>
    <col min="5379" max="5379" width="45" style="22" customWidth="1"/>
    <col min="5380" max="5380" width="7.625" style="22" customWidth="1"/>
    <col min="5381" max="5382" width="14.25" style="22" bestFit="1" customWidth="1"/>
    <col min="5383" max="5383" width="10.625" style="22" customWidth="1"/>
    <col min="5384" max="5384" width="12.625" style="22" customWidth="1"/>
    <col min="5385" max="5385" width="10.625" style="22" customWidth="1"/>
    <col min="5386" max="5386" width="12.625" style="22" customWidth="1"/>
    <col min="5387" max="5389" width="14.625" style="22" customWidth="1"/>
    <col min="5390" max="5632" width="8.875" style="22"/>
    <col min="5633" max="5633" width="4.375" style="22" customWidth="1"/>
    <col min="5634" max="5634" width="3.625" style="22" customWidth="1"/>
    <col min="5635" max="5635" width="45" style="22" customWidth="1"/>
    <col min="5636" max="5636" width="7.625" style="22" customWidth="1"/>
    <col min="5637" max="5638" width="14.25" style="22" bestFit="1" customWidth="1"/>
    <col min="5639" max="5639" width="10.625" style="22" customWidth="1"/>
    <col min="5640" max="5640" width="12.625" style="22" customWidth="1"/>
    <col min="5641" max="5641" width="10.625" style="22" customWidth="1"/>
    <col min="5642" max="5642" width="12.625" style="22" customWidth="1"/>
    <col min="5643" max="5645" width="14.625" style="22" customWidth="1"/>
    <col min="5646" max="5888" width="8.875" style="22"/>
    <col min="5889" max="5889" width="4.375" style="22" customWidth="1"/>
    <col min="5890" max="5890" width="3.625" style="22" customWidth="1"/>
    <col min="5891" max="5891" width="45" style="22" customWidth="1"/>
    <col min="5892" max="5892" width="7.625" style="22" customWidth="1"/>
    <col min="5893" max="5894" width="14.25" style="22" bestFit="1" customWidth="1"/>
    <col min="5895" max="5895" width="10.625" style="22" customWidth="1"/>
    <col min="5896" max="5896" width="12.625" style="22" customWidth="1"/>
    <col min="5897" max="5897" width="10.625" style="22" customWidth="1"/>
    <col min="5898" max="5898" width="12.625" style="22" customWidth="1"/>
    <col min="5899" max="5901" width="14.625" style="22" customWidth="1"/>
    <col min="5902" max="6144" width="8.875" style="22"/>
    <col min="6145" max="6145" width="4.375" style="22" customWidth="1"/>
    <col min="6146" max="6146" width="3.625" style="22" customWidth="1"/>
    <col min="6147" max="6147" width="45" style="22" customWidth="1"/>
    <col min="6148" max="6148" width="7.625" style="22" customWidth="1"/>
    <col min="6149" max="6150" width="14.25" style="22" bestFit="1" customWidth="1"/>
    <col min="6151" max="6151" width="10.625" style="22" customWidth="1"/>
    <col min="6152" max="6152" width="12.625" style="22" customWidth="1"/>
    <col min="6153" max="6153" width="10.625" style="22" customWidth="1"/>
    <col min="6154" max="6154" width="12.625" style="22" customWidth="1"/>
    <col min="6155" max="6157" width="14.625" style="22" customWidth="1"/>
    <col min="6158" max="6400" width="8.875" style="22"/>
    <col min="6401" max="6401" width="4.375" style="22" customWidth="1"/>
    <col min="6402" max="6402" width="3.625" style="22" customWidth="1"/>
    <col min="6403" max="6403" width="45" style="22" customWidth="1"/>
    <col min="6404" max="6404" width="7.625" style="22" customWidth="1"/>
    <col min="6405" max="6406" width="14.25" style="22" bestFit="1" customWidth="1"/>
    <col min="6407" max="6407" width="10.625" style="22" customWidth="1"/>
    <col min="6408" max="6408" width="12.625" style="22" customWidth="1"/>
    <col min="6409" max="6409" width="10.625" style="22" customWidth="1"/>
    <col min="6410" max="6410" width="12.625" style="22" customWidth="1"/>
    <col min="6411" max="6413" width="14.625" style="22" customWidth="1"/>
    <col min="6414" max="6656" width="8.875" style="22"/>
    <col min="6657" max="6657" width="4.375" style="22" customWidth="1"/>
    <col min="6658" max="6658" width="3.625" style="22" customWidth="1"/>
    <col min="6659" max="6659" width="45" style="22" customWidth="1"/>
    <col min="6660" max="6660" width="7.625" style="22" customWidth="1"/>
    <col min="6661" max="6662" width="14.25" style="22" bestFit="1" customWidth="1"/>
    <col min="6663" max="6663" width="10.625" style="22" customWidth="1"/>
    <col min="6664" max="6664" width="12.625" style="22" customWidth="1"/>
    <col min="6665" max="6665" width="10.625" style="22" customWidth="1"/>
    <col min="6666" max="6666" width="12.625" style="22" customWidth="1"/>
    <col min="6667" max="6669" width="14.625" style="22" customWidth="1"/>
    <col min="6670" max="6912" width="8.875" style="22"/>
    <col min="6913" max="6913" width="4.375" style="22" customWidth="1"/>
    <col min="6914" max="6914" width="3.625" style="22" customWidth="1"/>
    <col min="6915" max="6915" width="45" style="22" customWidth="1"/>
    <col min="6916" max="6916" width="7.625" style="22" customWidth="1"/>
    <col min="6917" max="6918" width="14.25" style="22" bestFit="1" customWidth="1"/>
    <col min="6919" max="6919" width="10.625" style="22" customWidth="1"/>
    <col min="6920" max="6920" width="12.625" style="22" customWidth="1"/>
    <col min="6921" max="6921" width="10.625" style="22" customWidth="1"/>
    <col min="6922" max="6922" width="12.625" style="22" customWidth="1"/>
    <col min="6923" max="6925" width="14.625" style="22" customWidth="1"/>
    <col min="6926" max="7168" width="8.875" style="22"/>
    <col min="7169" max="7169" width="4.375" style="22" customWidth="1"/>
    <col min="7170" max="7170" width="3.625" style="22" customWidth="1"/>
    <col min="7171" max="7171" width="45" style="22" customWidth="1"/>
    <col min="7172" max="7172" width="7.625" style="22" customWidth="1"/>
    <col min="7173" max="7174" width="14.25" style="22" bestFit="1" customWidth="1"/>
    <col min="7175" max="7175" width="10.625" style="22" customWidth="1"/>
    <col min="7176" max="7176" width="12.625" style="22" customWidth="1"/>
    <col min="7177" max="7177" width="10.625" style="22" customWidth="1"/>
    <col min="7178" max="7178" width="12.625" style="22" customWidth="1"/>
    <col min="7179" max="7181" width="14.625" style="22" customWidth="1"/>
    <col min="7182" max="7424" width="8.875" style="22"/>
    <col min="7425" max="7425" width="4.375" style="22" customWidth="1"/>
    <col min="7426" max="7426" width="3.625" style="22" customWidth="1"/>
    <col min="7427" max="7427" width="45" style="22" customWidth="1"/>
    <col min="7428" max="7428" width="7.625" style="22" customWidth="1"/>
    <col min="7429" max="7430" width="14.25" style="22" bestFit="1" customWidth="1"/>
    <col min="7431" max="7431" width="10.625" style="22" customWidth="1"/>
    <col min="7432" max="7432" width="12.625" style="22" customWidth="1"/>
    <col min="7433" max="7433" width="10.625" style="22" customWidth="1"/>
    <col min="7434" max="7434" width="12.625" style="22" customWidth="1"/>
    <col min="7435" max="7437" width="14.625" style="22" customWidth="1"/>
    <col min="7438" max="7680" width="8.875" style="22"/>
    <col min="7681" max="7681" width="4.375" style="22" customWidth="1"/>
    <col min="7682" max="7682" width="3.625" style="22" customWidth="1"/>
    <col min="7683" max="7683" width="45" style="22" customWidth="1"/>
    <col min="7684" max="7684" width="7.625" style="22" customWidth="1"/>
    <col min="7685" max="7686" width="14.25" style="22" bestFit="1" customWidth="1"/>
    <col min="7687" max="7687" width="10.625" style="22" customWidth="1"/>
    <col min="7688" max="7688" width="12.625" style="22" customWidth="1"/>
    <col min="7689" max="7689" width="10.625" style="22" customWidth="1"/>
    <col min="7690" max="7690" width="12.625" style="22" customWidth="1"/>
    <col min="7691" max="7693" width="14.625" style="22" customWidth="1"/>
    <col min="7694" max="7936" width="8.875" style="22"/>
    <col min="7937" max="7937" width="4.375" style="22" customWidth="1"/>
    <col min="7938" max="7938" width="3.625" style="22" customWidth="1"/>
    <col min="7939" max="7939" width="45" style="22" customWidth="1"/>
    <col min="7940" max="7940" width="7.625" style="22" customWidth="1"/>
    <col min="7941" max="7942" width="14.25" style="22" bestFit="1" customWidth="1"/>
    <col min="7943" max="7943" width="10.625" style="22" customWidth="1"/>
    <col min="7944" max="7944" width="12.625" style="22" customWidth="1"/>
    <col min="7945" max="7945" width="10.625" style="22" customWidth="1"/>
    <col min="7946" max="7946" width="12.625" style="22" customWidth="1"/>
    <col min="7947" max="7949" width="14.625" style="22" customWidth="1"/>
    <col min="7950" max="8192" width="8.875" style="22"/>
    <col min="8193" max="8193" width="4.375" style="22" customWidth="1"/>
    <col min="8194" max="8194" width="3.625" style="22" customWidth="1"/>
    <col min="8195" max="8195" width="45" style="22" customWidth="1"/>
    <col min="8196" max="8196" width="7.625" style="22" customWidth="1"/>
    <col min="8197" max="8198" width="14.25" style="22" bestFit="1" customWidth="1"/>
    <col min="8199" max="8199" width="10.625" style="22" customWidth="1"/>
    <col min="8200" max="8200" width="12.625" style="22" customWidth="1"/>
    <col min="8201" max="8201" width="10.625" style="22" customWidth="1"/>
    <col min="8202" max="8202" width="12.625" style="22" customWidth="1"/>
    <col min="8203" max="8205" width="14.625" style="22" customWidth="1"/>
    <col min="8206" max="8448" width="8.875" style="22"/>
    <col min="8449" max="8449" width="4.375" style="22" customWidth="1"/>
    <col min="8450" max="8450" width="3.625" style="22" customWidth="1"/>
    <col min="8451" max="8451" width="45" style="22" customWidth="1"/>
    <col min="8452" max="8452" width="7.625" style="22" customWidth="1"/>
    <col min="8453" max="8454" width="14.25" style="22" bestFit="1" customWidth="1"/>
    <col min="8455" max="8455" width="10.625" style="22" customWidth="1"/>
    <col min="8456" max="8456" width="12.625" style="22" customWidth="1"/>
    <col min="8457" max="8457" width="10.625" style="22" customWidth="1"/>
    <col min="8458" max="8458" width="12.625" style="22" customWidth="1"/>
    <col min="8459" max="8461" width="14.625" style="22" customWidth="1"/>
    <col min="8462" max="8704" width="8.875" style="22"/>
    <col min="8705" max="8705" width="4.375" style="22" customWidth="1"/>
    <col min="8706" max="8706" width="3.625" style="22" customWidth="1"/>
    <col min="8707" max="8707" width="45" style="22" customWidth="1"/>
    <col min="8708" max="8708" width="7.625" style="22" customWidth="1"/>
    <col min="8709" max="8710" width="14.25" style="22" bestFit="1" customWidth="1"/>
    <col min="8711" max="8711" width="10.625" style="22" customWidth="1"/>
    <col min="8712" max="8712" width="12.625" style="22" customWidth="1"/>
    <col min="8713" max="8713" width="10.625" style="22" customWidth="1"/>
    <col min="8714" max="8714" width="12.625" style="22" customWidth="1"/>
    <col min="8715" max="8717" width="14.625" style="22" customWidth="1"/>
    <col min="8718" max="8960" width="8.875" style="22"/>
    <col min="8961" max="8961" width="4.375" style="22" customWidth="1"/>
    <col min="8962" max="8962" width="3.625" style="22" customWidth="1"/>
    <col min="8963" max="8963" width="45" style="22" customWidth="1"/>
    <col min="8964" max="8964" width="7.625" style="22" customWidth="1"/>
    <col min="8965" max="8966" width="14.25" style="22" bestFit="1" customWidth="1"/>
    <col min="8967" max="8967" width="10.625" style="22" customWidth="1"/>
    <col min="8968" max="8968" width="12.625" style="22" customWidth="1"/>
    <col min="8969" max="8969" width="10.625" style="22" customWidth="1"/>
    <col min="8970" max="8970" width="12.625" style="22" customWidth="1"/>
    <col min="8971" max="8973" width="14.625" style="22" customWidth="1"/>
    <col min="8974" max="9216" width="8.875" style="22"/>
    <col min="9217" max="9217" width="4.375" style="22" customWidth="1"/>
    <col min="9218" max="9218" width="3.625" style="22" customWidth="1"/>
    <col min="9219" max="9219" width="45" style="22" customWidth="1"/>
    <col min="9220" max="9220" width="7.625" style="22" customWidth="1"/>
    <col min="9221" max="9222" width="14.25" style="22" bestFit="1" customWidth="1"/>
    <col min="9223" max="9223" width="10.625" style="22" customWidth="1"/>
    <col min="9224" max="9224" width="12.625" style="22" customWidth="1"/>
    <col min="9225" max="9225" width="10.625" style="22" customWidth="1"/>
    <col min="9226" max="9226" width="12.625" style="22" customWidth="1"/>
    <col min="9227" max="9229" width="14.625" style="22" customWidth="1"/>
    <col min="9230" max="9472" width="8.875" style="22"/>
    <col min="9473" max="9473" width="4.375" style="22" customWidth="1"/>
    <col min="9474" max="9474" width="3.625" style="22" customWidth="1"/>
    <col min="9475" max="9475" width="45" style="22" customWidth="1"/>
    <col min="9476" max="9476" width="7.625" style="22" customWidth="1"/>
    <col min="9477" max="9478" width="14.25" style="22" bestFit="1" customWidth="1"/>
    <col min="9479" max="9479" width="10.625" style="22" customWidth="1"/>
    <col min="9480" max="9480" width="12.625" style="22" customWidth="1"/>
    <col min="9481" max="9481" width="10.625" style="22" customWidth="1"/>
    <col min="9482" max="9482" width="12.625" style="22" customWidth="1"/>
    <col min="9483" max="9485" width="14.625" style="22" customWidth="1"/>
    <col min="9486" max="9728" width="8.875" style="22"/>
    <col min="9729" max="9729" width="4.375" style="22" customWidth="1"/>
    <col min="9730" max="9730" width="3.625" style="22" customWidth="1"/>
    <col min="9731" max="9731" width="45" style="22" customWidth="1"/>
    <col min="9732" max="9732" width="7.625" style="22" customWidth="1"/>
    <col min="9733" max="9734" width="14.25" style="22" bestFit="1" customWidth="1"/>
    <col min="9735" max="9735" width="10.625" style="22" customWidth="1"/>
    <col min="9736" max="9736" width="12.625" style="22" customWidth="1"/>
    <col min="9737" max="9737" width="10.625" style="22" customWidth="1"/>
    <col min="9738" max="9738" width="12.625" style="22" customWidth="1"/>
    <col min="9739" max="9741" width="14.625" style="22" customWidth="1"/>
    <col min="9742" max="9984" width="8.875" style="22"/>
    <col min="9985" max="9985" width="4.375" style="22" customWidth="1"/>
    <col min="9986" max="9986" width="3.625" style="22" customWidth="1"/>
    <col min="9987" max="9987" width="45" style="22" customWidth="1"/>
    <col min="9988" max="9988" width="7.625" style="22" customWidth="1"/>
    <col min="9989" max="9990" width="14.25" style="22" bestFit="1" customWidth="1"/>
    <col min="9991" max="9991" width="10.625" style="22" customWidth="1"/>
    <col min="9992" max="9992" width="12.625" style="22" customWidth="1"/>
    <col min="9993" max="9993" width="10.625" style="22" customWidth="1"/>
    <col min="9994" max="9994" width="12.625" style="22" customWidth="1"/>
    <col min="9995" max="9997" width="14.625" style="22" customWidth="1"/>
    <col min="9998" max="10240" width="8.875" style="22"/>
    <col min="10241" max="10241" width="4.375" style="22" customWidth="1"/>
    <col min="10242" max="10242" width="3.625" style="22" customWidth="1"/>
    <col min="10243" max="10243" width="45" style="22" customWidth="1"/>
    <col min="10244" max="10244" width="7.625" style="22" customWidth="1"/>
    <col min="10245" max="10246" width="14.25" style="22" bestFit="1" customWidth="1"/>
    <col min="10247" max="10247" width="10.625" style="22" customWidth="1"/>
    <col min="10248" max="10248" width="12.625" style="22" customWidth="1"/>
    <col min="10249" max="10249" width="10.625" style="22" customWidth="1"/>
    <col min="10250" max="10250" width="12.625" style="22" customWidth="1"/>
    <col min="10251" max="10253" width="14.625" style="22" customWidth="1"/>
    <col min="10254" max="10496" width="8.875" style="22"/>
    <col min="10497" max="10497" width="4.375" style="22" customWidth="1"/>
    <col min="10498" max="10498" width="3.625" style="22" customWidth="1"/>
    <col min="10499" max="10499" width="45" style="22" customWidth="1"/>
    <col min="10500" max="10500" width="7.625" style="22" customWidth="1"/>
    <col min="10501" max="10502" width="14.25" style="22" bestFit="1" customWidth="1"/>
    <col min="10503" max="10503" width="10.625" style="22" customWidth="1"/>
    <col min="10504" max="10504" width="12.625" style="22" customWidth="1"/>
    <col min="10505" max="10505" width="10.625" style="22" customWidth="1"/>
    <col min="10506" max="10506" width="12.625" style="22" customWidth="1"/>
    <col min="10507" max="10509" width="14.625" style="22" customWidth="1"/>
    <col min="10510" max="10752" width="8.875" style="22"/>
    <col min="10753" max="10753" width="4.375" style="22" customWidth="1"/>
    <col min="10754" max="10754" width="3.625" style="22" customWidth="1"/>
    <col min="10755" max="10755" width="45" style="22" customWidth="1"/>
    <col min="10756" max="10756" width="7.625" style="22" customWidth="1"/>
    <col min="10757" max="10758" width="14.25" style="22" bestFit="1" customWidth="1"/>
    <col min="10759" max="10759" width="10.625" style="22" customWidth="1"/>
    <col min="10760" max="10760" width="12.625" style="22" customWidth="1"/>
    <col min="10761" max="10761" width="10.625" style="22" customWidth="1"/>
    <col min="10762" max="10762" width="12.625" style="22" customWidth="1"/>
    <col min="10763" max="10765" width="14.625" style="22" customWidth="1"/>
    <col min="10766" max="11008" width="8.875" style="22"/>
    <col min="11009" max="11009" width="4.375" style="22" customWidth="1"/>
    <col min="11010" max="11010" width="3.625" style="22" customWidth="1"/>
    <col min="11011" max="11011" width="45" style="22" customWidth="1"/>
    <col min="11012" max="11012" width="7.625" style="22" customWidth="1"/>
    <col min="11013" max="11014" width="14.25" style="22" bestFit="1" customWidth="1"/>
    <col min="11015" max="11015" width="10.625" style="22" customWidth="1"/>
    <col min="11016" max="11016" width="12.625" style="22" customWidth="1"/>
    <col min="11017" max="11017" width="10.625" style="22" customWidth="1"/>
    <col min="11018" max="11018" width="12.625" style="22" customWidth="1"/>
    <col min="11019" max="11021" width="14.625" style="22" customWidth="1"/>
    <col min="11022" max="11264" width="8.875" style="22"/>
    <col min="11265" max="11265" width="4.375" style="22" customWidth="1"/>
    <col min="11266" max="11266" width="3.625" style="22" customWidth="1"/>
    <col min="11267" max="11267" width="45" style="22" customWidth="1"/>
    <col min="11268" max="11268" width="7.625" style="22" customWidth="1"/>
    <col min="11269" max="11270" width="14.25" style="22" bestFit="1" customWidth="1"/>
    <col min="11271" max="11271" width="10.625" style="22" customWidth="1"/>
    <col min="11272" max="11272" width="12.625" style="22" customWidth="1"/>
    <col min="11273" max="11273" width="10.625" style="22" customWidth="1"/>
    <col min="11274" max="11274" width="12.625" style="22" customWidth="1"/>
    <col min="11275" max="11277" width="14.625" style="22" customWidth="1"/>
    <col min="11278" max="11520" width="8.875" style="22"/>
    <col min="11521" max="11521" width="4.375" style="22" customWidth="1"/>
    <col min="11522" max="11522" width="3.625" style="22" customWidth="1"/>
    <col min="11523" max="11523" width="45" style="22" customWidth="1"/>
    <col min="11524" max="11524" width="7.625" style="22" customWidth="1"/>
    <col min="11525" max="11526" width="14.25" style="22" bestFit="1" customWidth="1"/>
    <col min="11527" max="11527" width="10.625" style="22" customWidth="1"/>
    <col min="11528" max="11528" width="12.625" style="22" customWidth="1"/>
    <col min="11529" max="11529" width="10.625" style="22" customWidth="1"/>
    <col min="11530" max="11530" width="12.625" style="22" customWidth="1"/>
    <col min="11531" max="11533" width="14.625" style="22" customWidth="1"/>
    <col min="11534" max="11776" width="8.875" style="22"/>
    <col min="11777" max="11777" width="4.375" style="22" customWidth="1"/>
    <col min="11778" max="11778" width="3.625" style="22" customWidth="1"/>
    <col min="11779" max="11779" width="45" style="22" customWidth="1"/>
    <col min="11780" max="11780" width="7.625" style="22" customWidth="1"/>
    <col min="11781" max="11782" width="14.25" style="22" bestFit="1" customWidth="1"/>
    <col min="11783" max="11783" width="10.625" style="22" customWidth="1"/>
    <col min="11784" max="11784" width="12.625" style="22" customWidth="1"/>
    <col min="11785" max="11785" width="10.625" style="22" customWidth="1"/>
    <col min="11786" max="11786" width="12.625" style="22" customWidth="1"/>
    <col min="11787" max="11789" width="14.625" style="22" customWidth="1"/>
    <col min="11790" max="12032" width="8.875" style="22"/>
    <col min="12033" max="12033" width="4.375" style="22" customWidth="1"/>
    <col min="12034" max="12034" width="3.625" style="22" customWidth="1"/>
    <col min="12035" max="12035" width="45" style="22" customWidth="1"/>
    <col min="12036" max="12036" width="7.625" style="22" customWidth="1"/>
    <col min="12037" max="12038" width="14.25" style="22" bestFit="1" customWidth="1"/>
    <col min="12039" max="12039" width="10.625" style="22" customWidth="1"/>
    <col min="12040" max="12040" width="12.625" style="22" customWidth="1"/>
    <col min="12041" max="12041" width="10.625" style="22" customWidth="1"/>
    <col min="12042" max="12042" width="12.625" style="22" customWidth="1"/>
    <col min="12043" max="12045" width="14.625" style="22" customWidth="1"/>
    <col min="12046" max="12288" width="8.875" style="22"/>
    <col min="12289" max="12289" width="4.375" style="22" customWidth="1"/>
    <col min="12290" max="12290" width="3.625" style="22" customWidth="1"/>
    <col min="12291" max="12291" width="45" style="22" customWidth="1"/>
    <col min="12292" max="12292" width="7.625" style="22" customWidth="1"/>
    <col min="12293" max="12294" width="14.25" style="22" bestFit="1" customWidth="1"/>
    <col min="12295" max="12295" width="10.625" style="22" customWidth="1"/>
    <col min="12296" max="12296" width="12.625" style="22" customWidth="1"/>
    <col min="12297" max="12297" width="10.625" style="22" customWidth="1"/>
    <col min="12298" max="12298" width="12.625" style="22" customWidth="1"/>
    <col min="12299" max="12301" width="14.625" style="22" customWidth="1"/>
    <col min="12302" max="12544" width="8.875" style="22"/>
    <col min="12545" max="12545" width="4.375" style="22" customWidth="1"/>
    <col min="12546" max="12546" width="3.625" style="22" customWidth="1"/>
    <col min="12547" max="12547" width="45" style="22" customWidth="1"/>
    <col min="12548" max="12548" width="7.625" style="22" customWidth="1"/>
    <col min="12549" max="12550" width="14.25" style="22" bestFit="1" customWidth="1"/>
    <col min="12551" max="12551" width="10.625" style="22" customWidth="1"/>
    <col min="12552" max="12552" width="12.625" style="22" customWidth="1"/>
    <col min="12553" max="12553" width="10.625" style="22" customWidth="1"/>
    <col min="12554" max="12554" width="12.625" style="22" customWidth="1"/>
    <col min="12555" max="12557" width="14.625" style="22" customWidth="1"/>
    <col min="12558" max="12800" width="8.875" style="22"/>
    <col min="12801" max="12801" width="4.375" style="22" customWidth="1"/>
    <col min="12802" max="12802" width="3.625" style="22" customWidth="1"/>
    <col min="12803" max="12803" width="45" style="22" customWidth="1"/>
    <col min="12804" max="12804" width="7.625" style="22" customWidth="1"/>
    <col min="12805" max="12806" width="14.25" style="22" bestFit="1" customWidth="1"/>
    <col min="12807" max="12807" width="10.625" style="22" customWidth="1"/>
    <col min="12808" max="12808" width="12.625" style="22" customWidth="1"/>
    <col min="12809" max="12809" width="10.625" style="22" customWidth="1"/>
    <col min="12810" max="12810" width="12.625" style="22" customWidth="1"/>
    <col min="12811" max="12813" width="14.625" style="22" customWidth="1"/>
    <col min="12814" max="13056" width="8.875" style="22"/>
    <col min="13057" max="13057" width="4.375" style="22" customWidth="1"/>
    <col min="13058" max="13058" width="3.625" style="22" customWidth="1"/>
    <col min="13059" max="13059" width="45" style="22" customWidth="1"/>
    <col min="13060" max="13060" width="7.625" style="22" customWidth="1"/>
    <col min="13061" max="13062" width="14.25" style="22" bestFit="1" customWidth="1"/>
    <col min="13063" max="13063" width="10.625" style="22" customWidth="1"/>
    <col min="13064" max="13064" width="12.625" style="22" customWidth="1"/>
    <col min="13065" max="13065" width="10.625" style="22" customWidth="1"/>
    <col min="13066" max="13066" width="12.625" style="22" customWidth="1"/>
    <col min="13067" max="13069" width="14.625" style="22" customWidth="1"/>
    <col min="13070" max="13312" width="8.875" style="22"/>
    <col min="13313" max="13313" width="4.375" style="22" customWidth="1"/>
    <col min="13314" max="13314" width="3.625" style="22" customWidth="1"/>
    <col min="13315" max="13315" width="45" style="22" customWidth="1"/>
    <col min="13316" max="13316" width="7.625" style="22" customWidth="1"/>
    <col min="13317" max="13318" width="14.25" style="22" bestFit="1" customWidth="1"/>
    <col min="13319" max="13319" width="10.625" style="22" customWidth="1"/>
    <col min="13320" max="13320" width="12.625" style="22" customWidth="1"/>
    <col min="13321" max="13321" width="10.625" style="22" customWidth="1"/>
    <col min="13322" max="13322" width="12.625" style="22" customWidth="1"/>
    <col min="13323" max="13325" width="14.625" style="22" customWidth="1"/>
    <col min="13326" max="13568" width="8.875" style="22"/>
    <col min="13569" max="13569" width="4.375" style="22" customWidth="1"/>
    <col min="13570" max="13570" width="3.625" style="22" customWidth="1"/>
    <col min="13571" max="13571" width="45" style="22" customWidth="1"/>
    <col min="13572" max="13572" width="7.625" style="22" customWidth="1"/>
    <col min="13573" max="13574" width="14.25" style="22" bestFit="1" customWidth="1"/>
    <col min="13575" max="13575" width="10.625" style="22" customWidth="1"/>
    <col min="13576" max="13576" width="12.625" style="22" customWidth="1"/>
    <col min="13577" max="13577" width="10.625" style="22" customWidth="1"/>
    <col min="13578" max="13578" width="12.625" style="22" customWidth="1"/>
    <col min="13579" max="13581" width="14.625" style="22" customWidth="1"/>
    <col min="13582" max="13824" width="8.875" style="22"/>
    <col min="13825" max="13825" width="4.375" style="22" customWidth="1"/>
    <col min="13826" max="13826" width="3.625" style="22" customWidth="1"/>
    <col min="13827" max="13827" width="45" style="22" customWidth="1"/>
    <col min="13828" max="13828" width="7.625" style="22" customWidth="1"/>
    <col min="13829" max="13830" width="14.25" style="22" bestFit="1" customWidth="1"/>
    <col min="13831" max="13831" width="10.625" style="22" customWidth="1"/>
    <col min="13832" max="13832" width="12.625" style="22" customWidth="1"/>
    <col min="13833" max="13833" width="10.625" style="22" customWidth="1"/>
    <col min="13834" max="13834" width="12.625" style="22" customWidth="1"/>
    <col min="13835" max="13837" width="14.625" style="22" customWidth="1"/>
    <col min="13838" max="14080" width="8.875" style="22"/>
    <col min="14081" max="14081" width="4.375" style="22" customWidth="1"/>
    <col min="14082" max="14082" width="3.625" style="22" customWidth="1"/>
    <col min="14083" max="14083" width="45" style="22" customWidth="1"/>
    <col min="14084" max="14084" width="7.625" style="22" customWidth="1"/>
    <col min="14085" max="14086" width="14.25" style="22" bestFit="1" customWidth="1"/>
    <col min="14087" max="14087" width="10.625" style="22" customWidth="1"/>
    <col min="14088" max="14088" width="12.625" style="22" customWidth="1"/>
    <col min="14089" max="14089" width="10.625" style="22" customWidth="1"/>
    <col min="14090" max="14090" width="12.625" style="22" customWidth="1"/>
    <col min="14091" max="14093" width="14.625" style="22" customWidth="1"/>
    <col min="14094" max="14336" width="8.875" style="22"/>
    <col min="14337" max="14337" width="4.375" style="22" customWidth="1"/>
    <col min="14338" max="14338" width="3.625" style="22" customWidth="1"/>
    <col min="14339" max="14339" width="45" style="22" customWidth="1"/>
    <col min="14340" max="14340" width="7.625" style="22" customWidth="1"/>
    <col min="14341" max="14342" width="14.25" style="22" bestFit="1" customWidth="1"/>
    <col min="14343" max="14343" width="10.625" style="22" customWidth="1"/>
    <col min="14344" max="14344" width="12.625" style="22" customWidth="1"/>
    <col min="14345" max="14345" width="10.625" style="22" customWidth="1"/>
    <col min="14346" max="14346" width="12.625" style="22" customWidth="1"/>
    <col min="14347" max="14349" width="14.625" style="22" customWidth="1"/>
    <col min="14350" max="14592" width="8.875" style="22"/>
    <col min="14593" max="14593" width="4.375" style="22" customWidth="1"/>
    <col min="14594" max="14594" width="3.625" style="22" customWidth="1"/>
    <col min="14595" max="14595" width="45" style="22" customWidth="1"/>
    <col min="14596" max="14596" width="7.625" style="22" customWidth="1"/>
    <col min="14597" max="14598" width="14.25" style="22" bestFit="1" customWidth="1"/>
    <col min="14599" max="14599" width="10.625" style="22" customWidth="1"/>
    <col min="14600" max="14600" width="12.625" style="22" customWidth="1"/>
    <col min="14601" max="14601" width="10.625" style="22" customWidth="1"/>
    <col min="14602" max="14602" width="12.625" style="22" customWidth="1"/>
    <col min="14603" max="14605" width="14.625" style="22" customWidth="1"/>
    <col min="14606" max="14848" width="8.875" style="22"/>
    <col min="14849" max="14849" width="4.375" style="22" customWidth="1"/>
    <col min="14850" max="14850" width="3.625" style="22" customWidth="1"/>
    <col min="14851" max="14851" width="45" style="22" customWidth="1"/>
    <col min="14852" max="14852" width="7.625" style="22" customWidth="1"/>
    <col min="14853" max="14854" width="14.25" style="22" bestFit="1" customWidth="1"/>
    <col min="14855" max="14855" width="10.625" style="22" customWidth="1"/>
    <col min="14856" max="14856" width="12.625" style="22" customWidth="1"/>
    <col min="14857" max="14857" width="10.625" style="22" customWidth="1"/>
    <col min="14858" max="14858" width="12.625" style="22" customWidth="1"/>
    <col min="14859" max="14861" width="14.625" style="22" customWidth="1"/>
    <col min="14862" max="15104" width="8.875" style="22"/>
    <col min="15105" max="15105" width="4.375" style="22" customWidth="1"/>
    <col min="15106" max="15106" width="3.625" style="22" customWidth="1"/>
    <col min="15107" max="15107" width="45" style="22" customWidth="1"/>
    <col min="15108" max="15108" width="7.625" style="22" customWidth="1"/>
    <col min="15109" max="15110" width="14.25" style="22" bestFit="1" customWidth="1"/>
    <col min="15111" max="15111" width="10.625" style="22" customWidth="1"/>
    <col min="15112" max="15112" width="12.625" style="22" customWidth="1"/>
    <col min="15113" max="15113" width="10.625" style="22" customWidth="1"/>
    <col min="15114" max="15114" width="12.625" style="22" customWidth="1"/>
    <col min="15115" max="15117" width="14.625" style="22" customWidth="1"/>
    <col min="15118" max="15360" width="8.875" style="22"/>
    <col min="15361" max="15361" width="4.375" style="22" customWidth="1"/>
    <col min="15362" max="15362" width="3.625" style="22" customWidth="1"/>
    <col min="15363" max="15363" width="45" style="22" customWidth="1"/>
    <col min="15364" max="15364" width="7.625" style="22" customWidth="1"/>
    <col min="15365" max="15366" width="14.25" style="22" bestFit="1" customWidth="1"/>
    <col min="15367" max="15367" width="10.625" style="22" customWidth="1"/>
    <col min="15368" max="15368" width="12.625" style="22" customWidth="1"/>
    <col min="15369" max="15369" width="10.625" style="22" customWidth="1"/>
    <col min="15370" max="15370" width="12.625" style="22" customWidth="1"/>
    <col min="15371" max="15373" width="14.625" style="22" customWidth="1"/>
    <col min="15374" max="15616" width="8.875" style="22"/>
    <col min="15617" max="15617" width="4.375" style="22" customWidth="1"/>
    <col min="15618" max="15618" width="3.625" style="22" customWidth="1"/>
    <col min="15619" max="15619" width="45" style="22" customWidth="1"/>
    <col min="15620" max="15620" width="7.625" style="22" customWidth="1"/>
    <col min="15621" max="15622" width="14.25" style="22" bestFit="1" customWidth="1"/>
    <col min="15623" max="15623" width="10.625" style="22" customWidth="1"/>
    <col min="15624" max="15624" width="12.625" style="22" customWidth="1"/>
    <col min="15625" max="15625" width="10.625" style="22" customWidth="1"/>
    <col min="15626" max="15626" width="12.625" style="22" customWidth="1"/>
    <col min="15627" max="15629" width="14.625" style="22" customWidth="1"/>
    <col min="15630" max="15872" width="8.875" style="22"/>
    <col min="15873" max="15873" width="4.375" style="22" customWidth="1"/>
    <col min="15874" max="15874" width="3.625" style="22" customWidth="1"/>
    <col min="15875" max="15875" width="45" style="22" customWidth="1"/>
    <col min="15876" max="15876" width="7.625" style="22" customWidth="1"/>
    <col min="15877" max="15878" width="14.25" style="22" bestFit="1" customWidth="1"/>
    <col min="15879" max="15879" width="10.625" style="22" customWidth="1"/>
    <col min="15880" max="15880" width="12.625" style="22" customWidth="1"/>
    <col min="15881" max="15881" width="10.625" style="22" customWidth="1"/>
    <col min="15882" max="15882" width="12.625" style="22" customWidth="1"/>
    <col min="15883" max="15885" width="14.625" style="22" customWidth="1"/>
    <col min="15886" max="16128" width="8.875" style="22"/>
    <col min="16129" max="16129" width="4.375" style="22" customWidth="1"/>
    <col min="16130" max="16130" width="3.625" style="22" customWidth="1"/>
    <col min="16131" max="16131" width="45" style="22" customWidth="1"/>
    <col min="16132" max="16132" width="7.625" style="22" customWidth="1"/>
    <col min="16133" max="16134" width="14.25" style="22" bestFit="1" customWidth="1"/>
    <col min="16135" max="16135" width="10.625" style="22" customWidth="1"/>
    <col min="16136" max="16136" width="12.625" style="22" customWidth="1"/>
    <col min="16137" max="16137" width="10.625" style="22" customWidth="1"/>
    <col min="16138" max="16138" width="12.625" style="22" customWidth="1"/>
    <col min="16139" max="16141" width="14.625" style="22" customWidth="1"/>
    <col min="16142" max="16384" width="8.875" style="22"/>
  </cols>
  <sheetData>
    <row r="1" spans="1:15" s="285" customFormat="1" ht="16.5" customHeight="1" x14ac:dyDescent="0.3">
      <c r="A1" s="153" t="s">
        <v>24</v>
      </c>
      <c r="B1" s="153"/>
      <c r="C1" s="290"/>
      <c r="D1" s="289"/>
      <c r="E1" s="281"/>
      <c r="F1" s="281"/>
      <c r="G1" s="281"/>
      <c r="H1" s="281"/>
      <c r="I1" s="281"/>
      <c r="J1" s="281"/>
      <c r="K1" s="281"/>
      <c r="L1" s="281"/>
      <c r="M1" s="281"/>
    </row>
    <row r="2" spans="1:15" s="285" customFormat="1" ht="12.75" customHeight="1" x14ac:dyDescent="0.2">
      <c r="A2" s="288" t="s">
        <v>275</v>
      </c>
      <c r="B2" s="288"/>
      <c r="C2" s="283"/>
      <c r="D2" s="287"/>
      <c r="E2" s="281"/>
      <c r="F2" s="281"/>
      <c r="G2" s="281"/>
      <c r="H2" s="281"/>
      <c r="I2" s="281"/>
      <c r="J2" s="281"/>
      <c r="K2" s="281"/>
      <c r="L2" s="281"/>
      <c r="M2" s="281"/>
    </row>
    <row r="3" spans="1:15" s="285" customFormat="1" ht="6.75" customHeight="1" x14ac:dyDescent="0.25">
      <c r="A3" s="283"/>
      <c r="B3" s="283"/>
      <c r="C3" s="283"/>
      <c r="D3" s="286"/>
      <c r="E3" s="281"/>
      <c r="F3" s="281"/>
      <c r="G3" s="281"/>
      <c r="H3" s="281"/>
      <c r="I3" s="281"/>
      <c r="J3" s="281"/>
      <c r="K3" s="281"/>
      <c r="L3" s="281"/>
      <c r="M3" s="281"/>
    </row>
    <row r="4" spans="1:15" ht="15.75" x14ac:dyDescent="0.25">
      <c r="A4" s="21" t="s">
        <v>162</v>
      </c>
      <c r="B4" s="153"/>
      <c r="C4" s="2"/>
      <c r="D4" s="3"/>
      <c r="E4" s="281"/>
      <c r="F4" s="281"/>
      <c r="G4" s="281"/>
      <c r="H4" s="281"/>
      <c r="I4" s="281"/>
      <c r="J4" s="3"/>
      <c r="K4" s="154"/>
      <c r="L4" s="229"/>
      <c r="M4" s="154" t="s">
        <v>27</v>
      </c>
    </row>
    <row r="5" spans="1:15" ht="15.75" x14ac:dyDescent="0.25">
      <c r="A5" s="73" t="s">
        <v>28</v>
      </c>
      <c r="B5" s="147"/>
      <c r="C5" s="2"/>
      <c r="D5" s="3"/>
      <c r="E5" s="281"/>
      <c r="F5" s="281"/>
      <c r="G5" s="3"/>
      <c r="H5" s="284"/>
      <c r="I5" s="284"/>
      <c r="J5" s="284"/>
      <c r="K5" s="150"/>
      <c r="L5" s="596"/>
      <c r="M5" s="150" t="s">
        <v>29</v>
      </c>
    </row>
    <row r="6" spans="1:15" ht="9.9499999999999993" customHeight="1" thickBot="1" x14ac:dyDescent="0.25">
      <c r="A6" s="151"/>
      <c r="B6" s="151"/>
      <c r="C6" s="283"/>
      <c r="D6" s="282"/>
      <c r="E6" s="281"/>
      <c r="F6" s="281"/>
      <c r="G6" s="698"/>
      <c r="H6" s="698"/>
      <c r="I6" s="698"/>
      <c r="J6" s="698"/>
      <c r="K6" s="698"/>
      <c r="L6" s="23"/>
      <c r="M6" s="22"/>
    </row>
    <row r="7" spans="1:15" ht="15" customHeight="1" x14ac:dyDescent="0.2">
      <c r="A7" s="672" t="s">
        <v>186</v>
      </c>
      <c r="B7" s="673"/>
      <c r="C7" s="676" t="s">
        <v>164</v>
      </c>
      <c r="D7" s="676" t="s">
        <v>187</v>
      </c>
      <c r="E7" s="699" t="s">
        <v>290</v>
      </c>
      <c r="F7" s="699" t="s">
        <v>291</v>
      </c>
      <c r="G7" s="701" t="s">
        <v>190</v>
      </c>
      <c r="H7" s="702"/>
      <c r="I7" s="701" t="s">
        <v>191</v>
      </c>
      <c r="J7" s="703"/>
      <c r="K7" s="280" t="s">
        <v>192</v>
      </c>
      <c r="L7" s="679" t="s">
        <v>34</v>
      </c>
      <c r="M7" s="679" t="s">
        <v>33</v>
      </c>
    </row>
    <row r="8" spans="1:15" s="278" customFormat="1" ht="15" customHeight="1" thickBot="1" x14ac:dyDescent="0.25">
      <c r="A8" s="674"/>
      <c r="B8" s="675"/>
      <c r="C8" s="677"/>
      <c r="D8" s="677"/>
      <c r="E8" s="700"/>
      <c r="F8" s="700"/>
      <c r="G8" s="158" t="s">
        <v>193</v>
      </c>
      <c r="H8" s="279" t="s">
        <v>194</v>
      </c>
      <c r="I8" s="158" t="s">
        <v>193</v>
      </c>
      <c r="J8" s="279" t="s">
        <v>194</v>
      </c>
      <c r="K8" s="159" t="s">
        <v>195</v>
      </c>
      <c r="L8" s="680"/>
      <c r="M8" s="680"/>
    </row>
    <row r="9" spans="1:15" ht="18" customHeight="1" thickTop="1" x14ac:dyDescent="0.2">
      <c r="A9" s="696"/>
      <c r="B9" s="697"/>
      <c r="C9" s="277" t="s">
        <v>292</v>
      </c>
      <c r="D9" s="276"/>
      <c r="E9" s="272"/>
      <c r="F9" s="272"/>
      <c r="G9" s="272"/>
      <c r="H9" s="272"/>
      <c r="I9" s="272"/>
      <c r="J9" s="272"/>
      <c r="K9" s="275"/>
      <c r="L9" s="275"/>
      <c r="M9" s="275"/>
    </row>
    <row r="10" spans="1:15" ht="63" customHeight="1" x14ac:dyDescent="0.2">
      <c r="A10" s="43"/>
      <c r="B10" s="274"/>
      <c r="C10" s="273" t="s">
        <v>293</v>
      </c>
      <c r="D10" s="112"/>
      <c r="E10" s="272"/>
      <c r="F10" s="272"/>
      <c r="G10" s="272"/>
      <c r="H10" s="272"/>
      <c r="I10" s="272"/>
      <c r="J10" s="272"/>
      <c r="K10" s="271"/>
      <c r="L10" s="271"/>
      <c r="M10" s="271"/>
    </row>
    <row r="11" spans="1:15" ht="114.75" x14ac:dyDescent="0.2">
      <c r="A11" s="69">
        <v>1</v>
      </c>
      <c r="B11" s="164"/>
      <c r="C11" s="171" t="s">
        <v>294</v>
      </c>
      <c r="D11" s="259"/>
      <c r="E11" s="258"/>
      <c r="F11" s="258"/>
      <c r="G11" s="257"/>
      <c r="H11" s="270"/>
      <c r="I11" s="257"/>
      <c r="J11" s="270"/>
      <c r="K11" s="269"/>
      <c r="L11" s="605"/>
      <c r="M11" s="269"/>
    </row>
    <row r="12" spans="1:15" s="241" customFormat="1" ht="15" customHeight="1" x14ac:dyDescent="0.2">
      <c r="A12" s="41"/>
      <c r="B12" s="205" t="s">
        <v>14</v>
      </c>
      <c r="C12" s="245" t="s">
        <v>295</v>
      </c>
      <c r="D12" s="264" t="s">
        <v>226</v>
      </c>
      <c r="E12" s="263">
        <v>480</v>
      </c>
      <c r="F12" s="242"/>
      <c r="G12" s="242">
        <v>2626.5</v>
      </c>
      <c r="H12" s="242">
        <f>G12*E12</f>
        <v>1260720</v>
      </c>
      <c r="I12" s="242">
        <v>600</v>
      </c>
      <c r="J12" s="498">
        <f>I12*E12</f>
        <v>288000</v>
      </c>
      <c r="K12" s="572">
        <f>J12+H12</f>
        <v>1548720</v>
      </c>
      <c r="L12" s="692" t="s">
        <v>106</v>
      </c>
      <c r="M12" s="694" t="s">
        <v>135</v>
      </c>
      <c r="N12" s="584"/>
      <c r="O12" s="267"/>
    </row>
    <row r="13" spans="1:15" s="241" customFormat="1" ht="15" customHeight="1" x14ac:dyDescent="0.2">
      <c r="A13" s="41"/>
      <c r="B13" s="205" t="s">
        <v>16</v>
      </c>
      <c r="C13" s="245" t="s">
        <v>296</v>
      </c>
      <c r="D13" s="264" t="s">
        <v>226</v>
      </c>
      <c r="E13" s="263">
        <v>40</v>
      </c>
      <c r="F13" s="242"/>
      <c r="G13" s="242">
        <v>3296</v>
      </c>
      <c r="H13" s="242">
        <f t="shared" ref="H13:H31" si="0">G13*E13</f>
        <v>131840</v>
      </c>
      <c r="I13" s="242">
        <v>700</v>
      </c>
      <c r="J13" s="498">
        <f t="shared" ref="J13:J18" si="1">I13*E13</f>
        <v>28000</v>
      </c>
      <c r="K13" s="572">
        <f t="shared" ref="K13:K31" si="2">J13+H13</f>
        <v>159840</v>
      </c>
      <c r="L13" s="692"/>
      <c r="M13" s="694"/>
      <c r="N13" s="584"/>
    </row>
    <row r="14" spans="1:15" s="241" customFormat="1" ht="15" customHeight="1" x14ac:dyDescent="0.2">
      <c r="A14" s="41"/>
      <c r="B14" s="205" t="s">
        <v>18</v>
      </c>
      <c r="C14" s="248" t="s">
        <v>297</v>
      </c>
      <c r="D14" s="264" t="s">
        <v>226</v>
      </c>
      <c r="E14" s="268">
        <v>60</v>
      </c>
      <c r="F14" s="242"/>
      <c r="G14" s="242">
        <v>3811</v>
      </c>
      <c r="H14" s="242">
        <f t="shared" si="0"/>
        <v>228660</v>
      </c>
      <c r="I14" s="242">
        <v>800</v>
      </c>
      <c r="J14" s="498">
        <f t="shared" si="1"/>
        <v>48000</v>
      </c>
      <c r="K14" s="572">
        <f t="shared" si="2"/>
        <v>276660</v>
      </c>
      <c r="L14" s="692"/>
      <c r="M14" s="694"/>
      <c r="N14" s="584"/>
    </row>
    <row r="15" spans="1:15" s="241" customFormat="1" ht="15" customHeight="1" x14ac:dyDescent="0.2">
      <c r="A15" s="41"/>
      <c r="B15" s="205" t="s">
        <v>20</v>
      </c>
      <c r="C15" s="245" t="s">
        <v>298</v>
      </c>
      <c r="D15" s="264" t="s">
        <v>226</v>
      </c>
      <c r="E15" s="263">
        <v>60</v>
      </c>
      <c r="F15" s="242"/>
      <c r="G15" s="242">
        <v>4475.3500000000004</v>
      </c>
      <c r="H15" s="242">
        <f t="shared" si="0"/>
        <v>268521</v>
      </c>
      <c r="I15" s="242">
        <v>900</v>
      </c>
      <c r="J15" s="498">
        <f t="shared" si="1"/>
        <v>54000</v>
      </c>
      <c r="K15" s="572">
        <f t="shared" si="2"/>
        <v>322521</v>
      </c>
      <c r="L15" s="692"/>
      <c r="M15" s="694"/>
      <c r="N15" s="584"/>
    </row>
    <row r="16" spans="1:15" s="241" customFormat="1" ht="15" customHeight="1" x14ac:dyDescent="0.2">
      <c r="A16" s="41"/>
      <c r="B16" s="205" t="s">
        <v>22</v>
      </c>
      <c r="C16" s="245" t="s">
        <v>299</v>
      </c>
      <c r="D16" s="264" t="s">
        <v>226</v>
      </c>
      <c r="E16" s="263">
        <v>90</v>
      </c>
      <c r="F16" s="242"/>
      <c r="G16" s="242">
        <v>7467.5</v>
      </c>
      <c r="H16" s="242">
        <f t="shared" si="0"/>
        <v>672075</v>
      </c>
      <c r="I16" s="242">
        <v>1000</v>
      </c>
      <c r="J16" s="498">
        <f t="shared" si="1"/>
        <v>90000</v>
      </c>
      <c r="K16" s="572">
        <f t="shared" si="2"/>
        <v>762075</v>
      </c>
      <c r="L16" s="692"/>
      <c r="M16" s="694"/>
      <c r="N16" s="584"/>
    </row>
    <row r="17" spans="1:14" s="241" customFormat="1" ht="15" customHeight="1" x14ac:dyDescent="0.2">
      <c r="A17" s="41"/>
      <c r="B17" s="205" t="s">
        <v>300</v>
      </c>
      <c r="C17" s="248" t="s">
        <v>301</v>
      </c>
      <c r="D17" s="264" t="s">
        <v>226</v>
      </c>
      <c r="E17" s="268">
        <v>30</v>
      </c>
      <c r="F17" s="242"/>
      <c r="G17" s="242">
        <v>8755</v>
      </c>
      <c r="H17" s="242">
        <f t="shared" si="0"/>
        <v>262650</v>
      </c>
      <c r="I17" s="242">
        <v>1200</v>
      </c>
      <c r="J17" s="498">
        <f t="shared" si="1"/>
        <v>36000</v>
      </c>
      <c r="K17" s="572">
        <f t="shared" si="2"/>
        <v>298650</v>
      </c>
      <c r="L17" s="692"/>
      <c r="M17" s="694"/>
      <c r="N17" s="584"/>
    </row>
    <row r="18" spans="1:14" s="241" customFormat="1" ht="15" customHeight="1" x14ac:dyDescent="0.2">
      <c r="A18" s="41"/>
      <c r="B18" s="205" t="s">
        <v>302</v>
      </c>
      <c r="C18" s="248" t="s">
        <v>303</v>
      </c>
      <c r="D18" s="264" t="s">
        <v>226</v>
      </c>
      <c r="E18" s="268">
        <v>10</v>
      </c>
      <c r="F18" s="242"/>
      <c r="G18" s="242">
        <v>11845</v>
      </c>
      <c r="H18" s="242">
        <f t="shared" si="0"/>
        <v>118450</v>
      </c>
      <c r="I18" s="242">
        <v>1500</v>
      </c>
      <c r="J18" s="498">
        <f t="shared" si="1"/>
        <v>15000</v>
      </c>
      <c r="K18" s="572">
        <f t="shared" si="2"/>
        <v>133450</v>
      </c>
      <c r="L18" s="693"/>
      <c r="M18" s="695"/>
      <c r="N18" s="584"/>
    </row>
    <row r="19" spans="1:14" s="241" customFormat="1" ht="15" customHeight="1" x14ac:dyDescent="0.2">
      <c r="A19" s="69">
        <f>A11+1</f>
        <v>2</v>
      </c>
      <c r="B19" s="246"/>
      <c r="C19" s="266" t="s">
        <v>304</v>
      </c>
      <c r="D19" s="259"/>
      <c r="E19" s="265"/>
      <c r="F19" s="242"/>
      <c r="G19" s="242"/>
      <c r="H19" s="242"/>
      <c r="I19" s="242">
        <f>H19*E19</f>
        <v>0</v>
      </c>
      <c r="J19" s="237">
        <f t="shared" ref="J19:J31" si="3">I19+G19</f>
        <v>0</v>
      </c>
      <c r="K19" s="255"/>
      <c r="L19" s="607"/>
      <c r="M19" s="255"/>
    </row>
    <row r="20" spans="1:14" s="241" customFormat="1" ht="27.75" customHeight="1" x14ac:dyDescent="0.2">
      <c r="A20" s="41"/>
      <c r="B20" s="170" t="s">
        <v>14</v>
      </c>
      <c r="C20" s="245" t="s">
        <v>305</v>
      </c>
      <c r="D20" s="264" t="s">
        <v>60</v>
      </c>
      <c r="E20" s="263">
        <v>120</v>
      </c>
      <c r="F20" s="242"/>
      <c r="G20" s="242">
        <v>3150</v>
      </c>
      <c r="H20" s="242">
        <f t="shared" si="0"/>
        <v>378000</v>
      </c>
      <c r="I20" s="242">
        <v>500</v>
      </c>
      <c r="J20" s="237">
        <f t="shared" si="3"/>
        <v>3650</v>
      </c>
      <c r="K20" s="572">
        <f t="shared" si="2"/>
        <v>381650</v>
      </c>
      <c r="L20" s="628" t="s">
        <v>306</v>
      </c>
      <c r="M20" s="261" t="s">
        <v>46</v>
      </c>
    </row>
    <row r="21" spans="1:14" s="241" customFormat="1" ht="27.75" customHeight="1" x14ac:dyDescent="0.2">
      <c r="A21" s="41"/>
      <c r="B21" s="170" t="s">
        <v>16</v>
      </c>
      <c r="C21" s="245" t="s">
        <v>307</v>
      </c>
      <c r="D21" s="244" t="s">
        <v>60</v>
      </c>
      <c r="E21" s="243">
        <v>60</v>
      </c>
      <c r="F21" s="242"/>
      <c r="G21" s="242">
        <v>3200</v>
      </c>
      <c r="H21" s="242">
        <f t="shared" si="0"/>
        <v>192000</v>
      </c>
      <c r="I21" s="242">
        <v>500</v>
      </c>
      <c r="J21" s="237">
        <f t="shared" si="3"/>
        <v>3700</v>
      </c>
      <c r="K21" s="572">
        <f t="shared" si="2"/>
        <v>195700</v>
      </c>
      <c r="L21" s="628" t="s">
        <v>306</v>
      </c>
      <c r="M21" s="261" t="s">
        <v>46</v>
      </c>
    </row>
    <row r="22" spans="1:14" s="241" customFormat="1" ht="38.25" x14ac:dyDescent="0.2">
      <c r="A22" s="41"/>
      <c r="B22" s="170" t="s">
        <v>18</v>
      </c>
      <c r="C22" s="245" t="s">
        <v>308</v>
      </c>
      <c r="D22" s="244" t="s">
        <v>60</v>
      </c>
      <c r="E22" s="243">
        <v>23</v>
      </c>
      <c r="F22" s="242"/>
      <c r="G22" s="242">
        <v>7500</v>
      </c>
      <c r="H22" s="242">
        <f t="shared" si="0"/>
        <v>172500</v>
      </c>
      <c r="I22" s="242">
        <v>600</v>
      </c>
      <c r="J22" s="237">
        <f t="shared" si="3"/>
        <v>8100</v>
      </c>
      <c r="K22" s="572">
        <f t="shared" si="2"/>
        <v>180600</v>
      </c>
      <c r="L22" s="628" t="s">
        <v>306</v>
      </c>
      <c r="M22" s="261" t="s">
        <v>46</v>
      </c>
    </row>
    <row r="23" spans="1:14" s="241" customFormat="1" ht="15" customHeight="1" x14ac:dyDescent="0.2">
      <c r="A23" s="69">
        <f>A19+1</f>
        <v>3</v>
      </c>
      <c r="B23" s="246"/>
      <c r="C23" s="260" t="s">
        <v>281</v>
      </c>
      <c r="D23" s="259"/>
      <c r="E23" s="258"/>
      <c r="F23" s="242"/>
      <c r="G23" s="242"/>
      <c r="H23" s="242"/>
      <c r="I23" s="242">
        <f>H23*E23</f>
        <v>0</v>
      </c>
      <c r="J23" s="237">
        <f t="shared" si="3"/>
        <v>0</v>
      </c>
      <c r="K23" s="255"/>
      <c r="L23" s="626"/>
      <c r="M23" s="261"/>
    </row>
    <row r="24" spans="1:14" s="241" customFormat="1" ht="25.5" customHeight="1" x14ac:dyDescent="0.2">
      <c r="A24" s="41"/>
      <c r="B24" s="205" t="s">
        <v>14</v>
      </c>
      <c r="C24" s="245" t="s">
        <v>309</v>
      </c>
      <c r="D24" s="244" t="s">
        <v>60</v>
      </c>
      <c r="E24" s="243">
        <v>7</v>
      </c>
      <c r="F24" s="242"/>
      <c r="G24" s="242">
        <v>32000</v>
      </c>
      <c r="H24" s="242">
        <f t="shared" si="0"/>
        <v>224000</v>
      </c>
      <c r="I24" s="242">
        <v>500</v>
      </c>
      <c r="J24" s="237">
        <f t="shared" si="3"/>
        <v>32500</v>
      </c>
      <c r="K24" s="572">
        <f t="shared" si="2"/>
        <v>256500</v>
      </c>
      <c r="L24" s="628" t="s">
        <v>306</v>
      </c>
      <c r="M24" s="261" t="s">
        <v>46</v>
      </c>
    </row>
    <row r="25" spans="1:14" s="241" customFormat="1" ht="26.25" thickBot="1" x14ac:dyDescent="0.25">
      <c r="A25" s="96"/>
      <c r="B25" s="254" t="s">
        <v>16</v>
      </c>
      <c r="C25" s="253" t="s">
        <v>310</v>
      </c>
      <c r="D25" s="252" t="s">
        <v>60</v>
      </c>
      <c r="E25" s="251">
        <v>7</v>
      </c>
      <c r="F25" s="496"/>
      <c r="G25" s="496">
        <v>13000</v>
      </c>
      <c r="H25" s="496">
        <f t="shared" si="0"/>
        <v>91000</v>
      </c>
      <c r="I25" s="496">
        <v>500</v>
      </c>
      <c r="J25" s="496">
        <f t="shared" si="3"/>
        <v>13500</v>
      </c>
      <c r="K25" s="496">
        <f t="shared" si="2"/>
        <v>104500</v>
      </c>
      <c r="L25" s="628" t="s">
        <v>306</v>
      </c>
      <c r="M25" s="261" t="s">
        <v>46</v>
      </c>
    </row>
    <row r="26" spans="1:14" s="241" customFormat="1" ht="38.25" x14ac:dyDescent="0.2">
      <c r="A26" s="41">
        <f>A23+1</f>
        <v>4</v>
      </c>
      <c r="B26" s="205"/>
      <c r="C26" s="245" t="s">
        <v>311</v>
      </c>
      <c r="D26" s="264" t="s">
        <v>60</v>
      </c>
      <c r="E26" s="263">
        <v>23</v>
      </c>
      <c r="F26" s="713"/>
      <c r="G26" s="713">
        <v>10500</v>
      </c>
      <c r="H26" s="262">
        <f t="shared" si="0"/>
        <v>241500</v>
      </c>
      <c r="I26" s="714">
        <v>500</v>
      </c>
      <c r="J26" s="715">
        <f t="shared" si="3"/>
        <v>11000</v>
      </c>
      <c r="K26" s="572">
        <f t="shared" si="2"/>
        <v>252500</v>
      </c>
      <c r="L26" s="716" t="s">
        <v>312</v>
      </c>
      <c r="M26" s="261" t="s">
        <v>46</v>
      </c>
    </row>
    <row r="27" spans="1:14" ht="78.75" customHeight="1" x14ac:dyDescent="0.2">
      <c r="A27" s="69">
        <f>A26+1</f>
        <v>5</v>
      </c>
      <c r="B27" s="164"/>
      <c r="C27" s="107" t="s">
        <v>313</v>
      </c>
      <c r="D27" s="244" t="s">
        <v>95</v>
      </c>
      <c r="E27" s="243">
        <v>1</v>
      </c>
      <c r="F27" s="497"/>
      <c r="G27" s="497">
        <v>35000</v>
      </c>
      <c r="H27" s="242">
        <f t="shared" si="0"/>
        <v>35000</v>
      </c>
      <c r="I27" s="497">
        <v>5000</v>
      </c>
      <c r="J27" s="498">
        <f t="shared" si="3"/>
        <v>40000</v>
      </c>
      <c r="K27" s="498">
        <f t="shared" si="2"/>
        <v>75000</v>
      </c>
      <c r="L27" s="599"/>
      <c r="M27" s="237"/>
    </row>
    <row r="28" spans="1:14" ht="76.5" x14ac:dyDescent="0.2">
      <c r="A28" s="40">
        <f>A27+1</f>
        <v>6</v>
      </c>
      <c r="B28" s="164"/>
      <c r="C28" s="223" t="s">
        <v>314</v>
      </c>
      <c r="D28" s="244" t="s">
        <v>95</v>
      </c>
      <c r="E28" s="243">
        <v>1</v>
      </c>
      <c r="F28" s="497"/>
      <c r="G28" s="497">
        <v>10000</v>
      </c>
      <c r="H28" s="242">
        <f t="shared" si="0"/>
        <v>10000</v>
      </c>
      <c r="I28" s="497">
        <f>H28*E28</f>
        <v>10000</v>
      </c>
      <c r="J28" s="498">
        <f t="shared" si="3"/>
        <v>20000</v>
      </c>
      <c r="K28" s="498">
        <f t="shared" si="2"/>
        <v>30000</v>
      </c>
      <c r="L28" s="599"/>
      <c r="M28" s="237"/>
    </row>
    <row r="29" spans="1:14" s="241" customFormat="1" ht="38.25" x14ac:dyDescent="0.2">
      <c r="A29" s="40">
        <f>A28+1</f>
        <v>7</v>
      </c>
      <c r="B29" s="246"/>
      <c r="C29" s="248" t="s">
        <v>315</v>
      </c>
      <c r="D29" s="239" t="s">
        <v>95</v>
      </c>
      <c r="E29" s="238">
        <v>1</v>
      </c>
      <c r="F29" s="497"/>
      <c r="G29" s="497">
        <v>115000</v>
      </c>
      <c r="H29" s="242">
        <f t="shared" si="0"/>
        <v>115000</v>
      </c>
      <c r="I29" s="497">
        <v>40000</v>
      </c>
      <c r="J29" s="498">
        <f t="shared" si="3"/>
        <v>155000</v>
      </c>
      <c r="K29" s="498">
        <f t="shared" si="2"/>
        <v>270000</v>
      </c>
      <c r="L29" s="712" t="s">
        <v>354</v>
      </c>
      <c r="M29" s="247"/>
    </row>
    <row r="30" spans="1:14" s="241" customFormat="1" ht="38.25" x14ac:dyDescent="0.2">
      <c r="A30" s="40">
        <f>A29+1</f>
        <v>8</v>
      </c>
      <c r="B30" s="246"/>
      <c r="C30" s="245" t="s">
        <v>316</v>
      </c>
      <c r="D30" s="244" t="s">
        <v>95</v>
      </c>
      <c r="E30" s="243">
        <v>1</v>
      </c>
      <c r="F30" s="497"/>
      <c r="G30" s="497">
        <v>0</v>
      </c>
      <c r="H30" s="242">
        <f t="shared" si="0"/>
        <v>0</v>
      </c>
      <c r="I30" s="497">
        <v>25000</v>
      </c>
      <c r="J30" s="498">
        <f t="shared" si="3"/>
        <v>25000</v>
      </c>
      <c r="K30" s="498">
        <f t="shared" si="2"/>
        <v>25000</v>
      </c>
      <c r="L30" s="599"/>
      <c r="M30" s="237"/>
    </row>
    <row r="31" spans="1:14" ht="51.75" thickBot="1" x14ac:dyDescent="0.25">
      <c r="A31" s="40">
        <f>A30+1</f>
        <v>9</v>
      </c>
      <c r="B31" s="164"/>
      <c r="C31" s="240" t="s">
        <v>317</v>
      </c>
      <c r="D31" s="239" t="s">
        <v>95</v>
      </c>
      <c r="E31" s="238">
        <v>1</v>
      </c>
      <c r="F31" s="497"/>
      <c r="G31" s="497">
        <v>0</v>
      </c>
      <c r="H31" s="242">
        <f t="shared" si="0"/>
        <v>0</v>
      </c>
      <c r="I31" s="497">
        <v>40000</v>
      </c>
      <c r="J31" s="498">
        <f t="shared" si="3"/>
        <v>40000</v>
      </c>
      <c r="K31" s="498">
        <f t="shared" si="2"/>
        <v>40000</v>
      </c>
      <c r="L31" s="599"/>
      <c r="M31" s="237"/>
    </row>
    <row r="32" spans="1:14" ht="20.100000000000001" customHeight="1" thickTop="1" thickBot="1" x14ac:dyDescent="0.25">
      <c r="A32" s="224"/>
      <c r="B32" s="225"/>
      <c r="C32" s="236" t="s">
        <v>287</v>
      </c>
      <c r="D32" s="235"/>
      <c r="E32" s="235"/>
      <c r="F32" s="235"/>
      <c r="G32" s="233"/>
      <c r="H32" s="233">
        <f>SUM(H10:H31)</f>
        <v>4401916</v>
      </c>
      <c r="I32" s="233"/>
      <c r="J32" s="233">
        <f>SUM(J10:J31)</f>
        <v>911450</v>
      </c>
      <c r="K32" s="233">
        <f>SUM(K10:K31)</f>
        <v>5313366</v>
      </c>
      <c r="L32" s="610"/>
      <c r="M32" s="232"/>
    </row>
  </sheetData>
  <mergeCells count="13">
    <mergeCell ref="G6:K6"/>
    <mergeCell ref="A7:B8"/>
    <mergeCell ref="C7:C8"/>
    <mergeCell ref="D7:D8"/>
    <mergeCell ref="E7:E8"/>
    <mergeCell ref="F7:F8"/>
    <mergeCell ref="G7:H7"/>
    <mergeCell ref="I7:J7"/>
    <mergeCell ref="L12:L18"/>
    <mergeCell ref="M12:M18"/>
    <mergeCell ref="L7:L8"/>
    <mergeCell ref="M7:M8"/>
    <mergeCell ref="A9:B9"/>
  </mergeCells>
  <printOptions horizontalCentered="1"/>
  <pageMargins left="0.25" right="0.25" top="0.5" bottom="0.5" header="0.33" footer="0.33"/>
  <pageSetup paperSize="9" scale="85" orientation="landscape" r:id="rId1"/>
  <headerFooter scaleWithDoc="0" alignWithMargins="0">
    <oddFooter>&amp;L&amp;8SEM Engineers&amp;R&amp;8Page &amp;P of &amp;N</oddFooter>
  </headerFooter>
  <rowBreaks count="1" manualBreakCount="1">
    <brk id="25" max="1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F911E-D9A9-4AE2-8356-CE9472A35A15}">
  <dimension ref="A1:L42"/>
  <sheetViews>
    <sheetView showGridLines="0" topLeftCell="A33" zoomScaleNormal="100" zoomScaleSheetLayoutView="100" workbookViewId="0">
      <selection activeCell="L46" sqref="L46"/>
    </sheetView>
  </sheetViews>
  <sheetFormatPr defaultColWidth="8.875" defaultRowHeight="14.25" x14ac:dyDescent="0.2"/>
  <cols>
    <col min="1" max="1" width="4.375" style="230" customWidth="1"/>
    <col min="2" max="2" width="3.625" style="230" customWidth="1"/>
    <col min="3" max="3" width="42.75" style="231" customWidth="1"/>
    <col min="4" max="4" width="7.625" style="230" customWidth="1"/>
    <col min="5" max="5" width="11.25" style="230" customWidth="1"/>
    <col min="6" max="6" width="10.625" style="230" customWidth="1"/>
    <col min="7" max="7" width="12.625" style="230" customWidth="1"/>
    <col min="8" max="8" width="10.625" style="230" customWidth="1"/>
    <col min="9" max="9" width="12.625" style="230" customWidth="1"/>
    <col min="10" max="12" width="14.625" style="230" customWidth="1"/>
    <col min="13" max="256" width="8.875" style="22"/>
    <col min="257" max="257" width="4.375" style="22" customWidth="1"/>
    <col min="258" max="258" width="3.625" style="22" customWidth="1"/>
    <col min="259" max="259" width="42.75" style="22" customWidth="1"/>
    <col min="260" max="260" width="7.625" style="22" customWidth="1"/>
    <col min="261" max="261" width="11.25" style="22" customWidth="1"/>
    <col min="262" max="262" width="10.625" style="22" customWidth="1"/>
    <col min="263" max="263" width="12.625" style="22" customWidth="1"/>
    <col min="264" max="264" width="10.625" style="22" customWidth="1"/>
    <col min="265" max="265" width="12.625" style="22" customWidth="1"/>
    <col min="266" max="268" width="14.625" style="22" customWidth="1"/>
    <col min="269" max="512" width="8.875" style="22"/>
    <col min="513" max="513" width="4.375" style="22" customWidth="1"/>
    <col min="514" max="514" width="3.625" style="22" customWidth="1"/>
    <col min="515" max="515" width="42.75" style="22" customWidth="1"/>
    <col min="516" max="516" width="7.625" style="22" customWidth="1"/>
    <col min="517" max="517" width="11.25" style="22" customWidth="1"/>
    <col min="518" max="518" width="10.625" style="22" customWidth="1"/>
    <col min="519" max="519" width="12.625" style="22" customWidth="1"/>
    <col min="520" max="520" width="10.625" style="22" customWidth="1"/>
    <col min="521" max="521" width="12.625" style="22" customWidth="1"/>
    <col min="522" max="524" width="14.625" style="22" customWidth="1"/>
    <col min="525" max="768" width="8.875" style="22"/>
    <col min="769" max="769" width="4.375" style="22" customWidth="1"/>
    <col min="770" max="770" width="3.625" style="22" customWidth="1"/>
    <col min="771" max="771" width="42.75" style="22" customWidth="1"/>
    <col min="772" max="772" width="7.625" style="22" customWidth="1"/>
    <col min="773" max="773" width="11.25" style="22" customWidth="1"/>
    <col min="774" max="774" width="10.625" style="22" customWidth="1"/>
    <col min="775" max="775" width="12.625" style="22" customWidth="1"/>
    <col min="776" max="776" width="10.625" style="22" customWidth="1"/>
    <col min="777" max="777" width="12.625" style="22" customWidth="1"/>
    <col min="778" max="780" width="14.625" style="22" customWidth="1"/>
    <col min="781" max="1024" width="8.875" style="22"/>
    <col min="1025" max="1025" width="4.375" style="22" customWidth="1"/>
    <col min="1026" max="1026" width="3.625" style="22" customWidth="1"/>
    <col min="1027" max="1027" width="42.75" style="22" customWidth="1"/>
    <col min="1028" max="1028" width="7.625" style="22" customWidth="1"/>
    <col min="1029" max="1029" width="11.25" style="22" customWidth="1"/>
    <col min="1030" max="1030" width="10.625" style="22" customWidth="1"/>
    <col min="1031" max="1031" width="12.625" style="22" customWidth="1"/>
    <col min="1032" max="1032" width="10.625" style="22" customWidth="1"/>
    <col min="1033" max="1033" width="12.625" style="22" customWidth="1"/>
    <col min="1034" max="1036" width="14.625" style="22" customWidth="1"/>
    <col min="1037" max="1280" width="8.875" style="22"/>
    <col min="1281" max="1281" width="4.375" style="22" customWidth="1"/>
    <col min="1282" max="1282" width="3.625" style="22" customWidth="1"/>
    <col min="1283" max="1283" width="42.75" style="22" customWidth="1"/>
    <col min="1284" max="1284" width="7.625" style="22" customWidth="1"/>
    <col min="1285" max="1285" width="11.25" style="22" customWidth="1"/>
    <col min="1286" max="1286" width="10.625" style="22" customWidth="1"/>
    <col min="1287" max="1287" width="12.625" style="22" customWidth="1"/>
    <col min="1288" max="1288" width="10.625" style="22" customWidth="1"/>
    <col min="1289" max="1289" width="12.625" style="22" customWidth="1"/>
    <col min="1290" max="1292" width="14.625" style="22" customWidth="1"/>
    <col min="1293" max="1536" width="8.875" style="22"/>
    <col min="1537" max="1537" width="4.375" style="22" customWidth="1"/>
    <col min="1538" max="1538" width="3.625" style="22" customWidth="1"/>
    <col min="1539" max="1539" width="42.75" style="22" customWidth="1"/>
    <col min="1540" max="1540" width="7.625" style="22" customWidth="1"/>
    <col min="1541" max="1541" width="11.25" style="22" customWidth="1"/>
    <col min="1542" max="1542" width="10.625" style="22" customWidth="1"/>
    <col min="1543" max="1543" width="12.625" style="22" customWidth="1"/>
    <col min="1544" max="1544" width="10.625" style="22" customWidth="1"/>
    <col min="1545" max="1545" width="12.625" style="22" customWidth="1"/>
    <col min="1546" max="1548" width="14.625" style="22" customWidth="1"/>
    <col min="1549" max="1792" width="8.875" style="22"/>
    <col min="1793" max="1793" width="4.375" style="22" customWidth="1"/>
    <col min="1794" max="1794" width="3.625" style="22" customWidth="1"/>
    <col min="1795" max="1795" width="42.75" style="22" customWidth="1"/>
    <col min="1796" max="1796" width="7.625" style="22" customWidth="1"/>
    <col min="1797" max="1797" width="11.25" style="22" customWidth="1"/>
    <col min="1798" max="1798" width="10.625" style="22" customWidth="1"/>
    <col min="1799" max="1799" width="12.625" style="22" customWidth="1"/>
    <col min="1800" max="1800" width="10.625" style="22" customWidth="1"/>
    <col min="1801" max="1801" width="12.625" style="22" customWidth="1"/>
    <col min="1802" max="1804" width="14.625" style="22" customWidth="1"/>
    <col min="1805" max="2048" width="8.875" style="22"/>
    <col min="2049" max="2049" width="4.375" style="22" customWidth="1"/>
    <col min="2050" max="2050" width="3.625" style="22" customWidth="1"/>
    <col min="2051" max="2051" width="42.75" style="22" customWidth="1"/>
    <col min="2052" max="2052" width="7.625" style="22" customWidth="1"/>
    <col min="2053" max="2053" width="11.25" style="22" customWidth="1"/>
    <col min="2054" max="2054" width="10.625" style="22" customWidth="1"/>
    <col min="2055" max="2055" width="12.625" style="22" customWidth="1"/>
    <col min="2056" max="2056" width="10.625" style="22" customWidth="1"/>
    <col min="2057" max="2057" width="12.625" style="22" customWidth="1"/>
    <col min="2058" max="2060" width="14.625" style="22" customWidth="1"/>
    <col min="2061" max="2304" width="8.875" style="22"/>
    <col min="2305" max="2305" width="4.375" style="22" customWidth="1"/>
    <col min="2306" max="2306" width="3.625" style="22" customWidth="1"/>
    <col min="2307" max="2307" width="42.75" style="22" customWidth="1"/>
    <col min="2308" max="2308" width="7.625" style="22" customWidth="1"/>
    <col min="2309" max="2309" width="11.25" style="22" customWidth="1"/>
    <col min="2310" max="2310" width="10.625" style="22" customWidth="1"/>
    <col min="2311" max="2311" width="12.625" style="22" customWidth="1"/>
    <col min="2312" max="2312" width="10.625" style="22" customWidth="1"/>
    <col min="2313" max="2313" width="12.625" style="22" customWidth="1"/>
    <col min="2314" max="2316" width="14.625" style="22" customWidth="1"/>
    <col min="2317" max="2560" width="8.875" style="22"/>
    <col min="2561" max="2561" width="4.375" style="22" customWidth="1"/>
    <col min="2562" max="2562" width="3.625" style="22" customWidth="1"/>
    <col min="2563" max="2563" width="42.75" style="22" customWidth="1"/>
    <col min="2564" max="2564" width="7.625" style="22" customWidth="1"/>
    <col min="2565" max="2565" width="11.25" style="22" customWidth="1"/>
    <col min="2566" max="2566" width="10.625" style="22" customWidth="1"/>
    <col min="2567" max="2567" width="12.625" style="22" customWidth="1"/>
    <col min="2568" max="2568" width="10.625" style="22" customWidth="1"/>
    <col min="2569" max="2569" width="12.625" style="22" customWidth="1"/>
    <col min="2570" max="2572" width="14.625" style="22" customWidth="1"/>
    <col min="2573" max="2816" width="8.875" style="22"/>
    <col min="2817" max="2817" width="4.375" style="22" customWidth="1"/>
    <col min="2818" max="2818" width="3.625" style="22" customWidth="1"/>
    <col min="2819" max="2819" width="42.75" style="22" customWidth="1"/>
    <col min="2820" max="2820" width="7.625" style="22" customWidth="1"/>
    <col min="2821" max="2821" width="11.25" style="22" customWidth="1"/>
    <col min="2822" max="2822" width="10.625" style="22" customWidth="1"/>
    <col min="2823" max="2823" width="12.625" style="22" customWidth="1"/>
    <col min="2824" max="2824" width="10.625" style="22" customWidth="1"/>
    <col min="2825" max="2825" width="12.625" style="22" customWidth="1"/>
    <col min="2826" max="2828" width="14.625" style="22" customWidth="1"/>
    <col min="2829" max="3072" width="8.875" style="22"/>
    <col min="3073" max="3073" width="4.375" style="22" customWidth="1"/>
    <col min="3074" max="3074" width="3.625" style="22" customWidth="1"/>
    <col min="3075" max="3075" width="42.75" style="22" customWidth="1"/>
    <col min="3076" max="3076" width="7.625" style="22" customWidth="1"/>
    <col min="3077" max="3077" width="11.25" style="22" customWidth="1"/>
    <col min="3078" max="3078" width="10.625" style="22" customWidth="1"/>
    <col min="3079" max="3079" width="12.625" style="22" customWidth="1"/>
    <col min="3080" max="3080" width="10.625" style="22" customWidth="1"/>
    <col min="3081" max="3081" width="12.625" style="22" customWidth="1"/>
    <col min="3082" max="3084" width="14.625" style="22" customWidth="1"/>
    <col min="3085" max="3328" width="8.875" style="22"/>
    <col min="3329" max="3329" width="4.375" style="22" customWidth="1"/>
    <col min="3330" max="3330" width="3.625" style="22" customWidth="1"/>
    <col min="3331" max="3331" width="42.75" style="22" customWidth="1"/>
    <col min="3332" max="3332" width="7.625" style="22" customWidth="1"/>
    <col min="3333" max="3333" width="11.25" style="22" customWidth="1"/>
    <col min="3334" max="3334" width="10.625" style="22" customWidth="1"/>
    <col min="3335" max="3335" width="12.625" style="22" customWidth="1"/>
    <col min="3336" max="3336" width="10.625" style="22" customWidth="1"/>
    <col min="3337" max="3337" width="12.625" style="22" customWidth="1"/>
    <col min="3338" max="3340" width="14.625" style="22" customWidth="1"/>
    <col min="3341" max="3584" width="8.875" style="22"/>
    <col min="3585" max="3585" width="4.375" style="22" customWidth="1"/>
    <col min="3586" max="3586" width="3.625" style="22" customWidth="1"/>
    <col min="3587" max="3587" width="42.75" style="22" customWidth="1"/>
    <col min="3588" max="3588" width="7.625" style="22" customWidth="1"/>
    <col min="3589" max="3589" width="11.25" style="22" customWidth="1"/>
    <col min="3590" max="3590" width="10.625" style="22" customWidth="1"/>
    <col min="3591" max="3591" width="12.625" style="22" customWidth="1"/>
    <col min="3592" max="3592" width="10.625" style="22" customWidth="1"/>
    <col min="3593" max="3593" width="12.625" style="22" customWidth="1"/>
    <col min="3594" max="3596" width="14.625" style="22" customWidth="1"/>
    <col min="3597" max="3840" width="8.875" style="22"/>
    <col min="3841" max="3841" width="4.375" style="22" customWidth="1"/>
    <col min="3842" max="3842" width="3.625" style="22" customWidth="1"/>
    <col min="3843" max="3843" width="42.75" style="22" customWidth="1"/>
    <col min="3844" max="3844" width="7.625" style="22" customWidth="1"/>
    <col min="3845" max="3845" width="11.25" style="22" customWidth="1"/>
    <col min="3846" max="3846" width="10.625" style="22" customWidth="1"/>
    <col min="3847" max="3847" width="12.625" style="22" customWidth="1"/>
    <col min="3848" max="3848" width="10.625" style="22" customWidth="1"/>
    <col min="3849" max="3849" width="12.625" style="22" customWidth="1"/>
    <col min="3850" max="3852" width="14.625" style="22" customWidth="1"/>
    <col min="3853" max="4096" width="8.875" style="22"/>
    <col min="4097" max="4097" width="4.375" style="22" customWidth="1"/>
    <col min="4098" max="4098" width="3.625" style="22" customWidth="1"/>
    <col min="4099" max="4099" width="42.75" style="22" customWidth="1"/>
    <col min="4100" max="4100" width="7.625" style="22" customWidth="1"/>
    <col min="4101" max="4101" width="11.25" style="22" customWidth="1"/>
    <col min="4102" max="4102" width="10.625" style="22" customWidth="1"/>
    <col min="4103" max="4103" width="12.625" style="22" customWidth="1"/>
    <col min="4104" max="4104" width="10.625" style="22" customWidth="1"/>
    <col min="4105" max="4105" width="12.625" style="22" customWidth="1"/>
    <col min="4106" max="4108" width="14.625" style="22" customWidth="1"/>
    <col min="4109" max="4352" width="8.875" style="22"/>
    <col min="4353" max="4353" width="4.375" style="22" customWidth="1"/>
    <col min="4354" max="4354" width="3.625" style="22" customWidth="1"/>
    <col min="4355" max="4355" width="42.75" style="22" customWidth="1"/>
    <col min="4356" max="4356" width="7.625" style="22" customWidth="1"/>
    <col min="4357" max="4357" width="11.25" style="22" customWidth="1"/>
    <col min="4358" max="4358" width="10.625" style="22" customWidth="1"/>
    <col min="4359" max="4359" width="12.625" style="22" customWidth="1"/>
    <col min="4360" max="4360" width="10.625" style="22" customWidth="1"/>
    <col min="4361" max="4361" width="12.625" style="22" customWidth="1"/>
    <col min="4362" max="4364" width="14.625" style="22" customWidth="1"/>
    <col min="4365" max="4608" width="8.875" style="22"/>
    <col min="4609" max="4609" width="4.375" style="22" customWidth="1"/>
    <col min="4610" max="4610" width="3.625" style="22" customWidth="1"/>
    <col min="4611" max="4611" width="42.75" style="22" customWidth="1"/>
    <col min="4612" max="4612" width="7.625" style="22" customWidth="1"/>
    <col min="4613" max="4613" width="11.25" style="22" customWidth="1"/>
    <col min="4614" max="4614" width="10.625" style="22" customWidth="1"/>
    <col min="4615" max="4615" width="12.625" style="22" customWidth="1"/>
    <col min="4616" max="4616" width="10.625" style="22" customWidth="1"/>
    <col min="4617" max="4617" width="12.625" style="22" customWidth="1"/>
    <col min="4618" max="4620" width="14.625" style="22" customWidth="1"/>
    <col min="4621" max="4864" width="8.875" style="22"/>
    <col min="4865" max="4865" width="4.375" style="22" customWidth="1"/>
    <col min="4866" max="4866" width="3.625" style="22" customWidth="1"/>
    <col min="4867" max="4867" width="42.75" style="22" customWidth="1"/>
    <col min="4868" max="4868" width="7.625" style="22" customWidth="1"/>
    <col min="4869" max="4869" width="11.25" style="22" customWidth="1"/>
    <col min="4870" max="4870" width="10.625" style="22" customWidth="1"/>
    <col min="4871" max="4871" width="12.625" style="22" customWidth="1"/>
    <col min="4872" max="4872" width="10.625" style="22" customWidth="1"/>
    <col min="4873" max="4873" width="12.625" style="22" customWidth="1"/>
    <col min="4874" max="4876" width="14.625" style="22" customWidth="1"/>
    <col min="4877" max="5120" width="8.875" style="22"/>
    <col min="5121" max="5121" width="4.375" style="22" customWidth="1"/>
    <col min="5122" max="5122" width="3.625" style="22" customWidth="1"/>
    <col min="5123" max="5123" width="42.75" style="22" customWidth="1"/>
    <col min="5124" max="5124" width="7.625" style="22" customWidth="1"/>
    <col min="5125" max="5125" width="11.25" style="22" customWidth="1"/>
    <col min="5126" max="5126" width="10.625" style="22" customWidth="1"/>
    <col min="5127" max="5127" width="12.625" style="22" customWidth="1"/>
    <col min="5128" max="5128" width="10.625" style="22" customWidth="1"/>
    <col min="5129" max="5129" width="12.625" style="22" customWidth="1"/>
    <col min="5130" max="5132" width="14.625" style="22" customWidth="1"/>
    <col min="5133" max="5376" width="8.875" style="22"/>
    <col min="5377" max="5377" width="4.375" style="22" customWidth="1"/>
    <col min="5378" max="5378" width="3.625" style="22" customWidth="1"/>
    <col min="5379" max="5379" width="42.75" style="22" customWidth="1"/>
    <col min="5380" max="5380" width="7.625" style="22" customWidth="1"/>
    <col min="5381" max="5381" width="11.25" style="22" customWidth="1"/>
    <col min="5382" max="5382" width="10.625" style="22" customWidth="1"/>
    <col min="5383" max="5383" width="12.625" style="22" customWidth="1"/>
    <col min="5384" max="5384" width="10.625" style="22" customWidth="1"/>
    <col min="5385" max="5385" width="12.625" style="22" customWidth="1"/>
    <col min="5386" max="5388" width="14.625" style="22" customWidth="1"/>
    <col min="5389" max="5632" width="8.875" style="22"/>
    <col min="5633" max="5633" width="4.375" style="22" customWidth="1"/>
    <col min="5634" max="5634" width="3.625" style="22" customWidth="1"/>
    <col min="5635" max="5635" width="42.75" style="22" customWidth="1"/>
    <col min="5636" max="5636" width="7.625" style="22" customWidth="1"/>
    <col min="5637" max="5637" width="11.25" style="22" customWidth="1"/>
    <col min="5638" max="5638" width="10.625" style="22" customWidth="1"/>
    <col min="5639" max="5639" width="12.625" style="22" customWidth="1"/>
    <col min="5640" max="5640" width="10.625" style="22" customWidth="1"/>
    <col min="5641" max="5641" width="12.625" style="22" customWidth="1"/>
    <col min="5642" max="5644" width="14.625" style="22" customWidth="1"/>
    <col min="5645" max="5888" width="8.875" style="22"/>
    <col min="5889" max="5889" width="4.375" style="22" customWidth="1"/>
    <col min="5890" max="5890" width="3.625" style="22" customWidth="1"/>
    <col min="5891" max="5891" width="42.75" style="22" customWidth="1"/>
    <col min="5892" max="5892" width="7.625" style="22" customWidth="1"/>
    <col min="5893" max="5893" width="11.25" style="22" customWidth="1"/>
    <col min="5894" max="5894" width="10.625" style="22" customWidth="1"/>
    <col min="5895" max="5895" width="12.625" style="22" customWidth="1"/>
    <col min="5896" max="5896" width="10.625" style="22" customWidth="1"/>
    <col min="5897" max="5897" width="12.625" style="22" customWidth="1"/>
    <col min="5898" max="5900" width="14.625" style="22" customWidth="1"/>
    <col min="5901" max="6144" width="8.875" style="22"/>
    <col min="6145" max="6145" width="4.375" style="22" customWidth="1"/>
    <col min="6146" max="6146" width="3.625" style="22" customWidth="1"/>
    <col min="6147" max="6147" width="42.75" style="22" customWidth="1"/>
    <col min="6148" max="6148" width="7.625" style="22" customWidth="1"/>
    <col min="6149" max="6149" width="11.25" style="22" customWidth="1"/>
    <col min="6150" max="6150" width="10.625" style="22" customWidth="1"/>
    <col min="6151" max="6151" width="12.625" style="22" customWidth="1"/>
    <col min="6152" max="6152" width="10.625" style="22" customWidth="1"/>
    <col min="6153" max="6153" width="12.625" style="22" customWidth="1"/>
    <col min="6154" max="6156" width="14.625" style="22" customWidth="1"/>
    <col min="6157" max="6400" width="8.875" style="22"/>
    <col min="6401" max="6401" width="4.375" style="22" customWidth="1"/>
    <col min="6402" max="6402" width="3.625" style="22" customWidth="1"/>
    <col min="6403" max="6403" width="42.75" style="22" customWidth="1"/>
    <col min="6404" max="6404" width="7.625" style="22" customWidth="1"/>
    <col min="6405" max="6405" width="11.25" style="22" customWidth="1"/>
    <col min="6406" max="6406" width="10.625" style="22" customWidth="1"/>
    <col min="6407" max="6407" width="12.625" style="22" customWidth="1"/>
    <col min="6408" max="6408" width="10.625" style="22" customWidth="1"/>
    <col min="6409" max="6409" width="12.625" style="22" customWidth="1"/>
    <col min="6410" max="6412" width="14.625" style="22" customWidth="1"/>
    <col min="6413" max="6656" width="8.875" style="22"/>
    <col min="6657" max="6657" width="4.375" style="22" customWidth="1"/>
    <col min="6658" max="6658" width="3.625" style="22" customWidth="1"/>
    <col min="6659" max="6659" width="42.75" style="22" customWidth="1"/>
    <col min="6660" max="6660" width="7.625" style="22" customWidth="1"/>
    <col min="6661" max="6661" width="11.25" style="22" customWidth="1"/>
    <col min="6662" max="6662" width="10.625" style="22" customWidth="1"/>
    <col min="6663" max="6663" width="12.625" style="22" customWidth="1"/>
    <col min="6664" max="6664" width="10.625" style="22" customWidth="1"/>
    <col min="6665" max="6665" width="12.625" style="22" customWidth="1"/>
    <col min="6666" max="6668" width="14.625" style="22" customWidth="1"/>
    <col min="6669" max="6912" width="8.875" style="22"/>
    <col min="6913" max="6913" width="4.375" style="22" customWidth="1"/>
    <col min="6914" max="6914" width="3.625" style="22" customWidth="1"/>
    <col min="6915" max="6915" width="42.75" style="22" customWidth="1"/>
    <col min="6916" max="6916" width="7.625" style="22" customWidth="1"/>
    <col min="6917" max="6917" width="11.25" style="22" customWidth="1"/>
    <col min="6918" max="6918" width="10.625" style="22" customWidth="1"/>
    <col min="6919" max="6919" width="12.625" style="22" customWidth="1"/>
    <col min="6920" max="6920" width="10.625" style="22" customWidth="1"/>
    <col min="6921" max="6921" width="12.625" style="22" customWidth="1"/>
    <col min="6922" max="6924" width="14.625" style="22" customWidth="1"/>
    <col min="6925" max="7168" width="8.875" style="22"/>
    <col min="7169" max="7169" width="4.375" style="22" customWidth="1"/>
    <col min="7170" max="7170" width="3.625" style="22" customWidth="1"/>
    <col min="7171" max="7171" width="42.75" style="22" customWidth="1"/>
    <col min="7172" max="7172" width="7.625" style="22" customWidth="1"/>
    <col min="7173" max="7173" width="11.25" style="22" customWidth="1"/>
    <col min="7174" max="7174" width="10.625" style="22" customWidth="1"/>
    <col min="7175" max="7175" width="12.625" style="22" customWidth="1"/>
    <col min="7176" max="7176" width="10.625" style="22" customWidth="1"/>
    <col min="7177" max="7177" width="12.625" style="22" customWidth="1"/>
    <col min="7178" max="7180" width="14.625" style="22" customWidth="1"/>
    <col min="7181" max="7424" width="8.875" style="22"/>
    <col min="7425" max="7425" width="4.375" style="22" customWidth="1"/>
    <col min="7426" max="7426" width="3.625" style="22" customWidth="1"/>
    <col min="7427" max="7427" width="42.75" style="22" customWidth="1"/>
    <col min="7428" max="7428" width="7.625" style="22" customWidth="1"/>
    <col min="7429" max="7429" width="11.25" style="22" customWidth="1"/>
    <col min="7430" max="7430" width="10.625" style="22" customWidth="1"/>
    <col min="7431" max="7431" width="12.625" style="22" customWidth="1"/>
    <col min="7432" max="7432" width="10.625" style="22" customWidth="1"/>
    <col min="7433" max="7433" width="12.625" style="22" customWidth="1"/>
    <col min="7434" max="7436" width="14.625" style="22" customWidth="1"/>
    <col min="7437" max="7680" width="8.875" style="22"/>
    <col min="7681" max="7681" width="4.375" style="22" customWidth="1"/>
    <col min="7682" max="7682" width="3.625" style="22" customWidth="1"/>
    <col min="7683" max="7683" width="42.75" style="22" customWidth="1"/>
    <col min="7684" max="7684" width="7.625" style="22" customWidth="1"/>
    <col min="7685" max="7685" width="11.25" style="22" customWidth="1"/>
    <col min="7686" max="7686" width="10.625" style="22" customWidth="1"/>
    <col min="7687" max="7687" width="12.625" style="22" customWidth="1"/>
    <col min="7688" max="7688" width="10.625" style="22" customWidth="1"/>
    <col min="7689" max="7689" width="12.625" style="22" customWidth="1"/>
    <col min="7690" max="7692" width="14.625" style="22" customWidth="1"/>
    <col min="7693" max="7936" width="8.875" style="22"/>
    <col min="7937" max="7937" width="4.375" style="22" customWidth="1"/>
    <col min="7938" max="7938" width="3.625" style="22" customWidth="1"/>
    <col min="7939" max="7939" width="42.75" style="22" customWidth="1"/>
    <col min="7940" max="7940" width="7.625" style="22" customWidth="1"/>
    <col min="7941" max="7941" width="11.25" style="22" customWidth="1"/>
    <col min="7942" max="7942" width="10.625" style="22" customWidth="1"/>
    <col min="7943" max="7943" width="12.625" style="22" customWidth="1"/>
    <col min="7944" max="7944" width="10.625" style="22" customWidth="1"/>
    <col min="7945" max="7945" width="12.625" style="22" customWidth="1"/>
    <col min="7946" max="7948" width="14.625" style="22" customWidth="1"/>
    <col min="7949" max="8192" width="8.875" style="22"/>
    <col min="8193" max="8193" width="4.375" style="22" customWidth="1"/>
    <col min="8194" max="8194" width="3.625" style="22" customWidth="1"/>
    <col min="8195" max="8195" width="42.75" style="22" customWidth="1"/>
    <col min="8196" max="8196" width="7.625" style="22" customWidth="1"/>
    <col min="8197" max="8197" width="11.25" style="22" customWidth="1"/>
    <col min="8198" max="8198" width="10.625" style="22" customWidth="1"/>
    <col min="8199" max="8199" width="12.625" style="22" customWidth="1"/>
    <col min="8200" max="8200" width="10.625" style="22" customWidth="1"/>
    <col min="8201" max="8201" width="12.625" style="22" customWidth="1"/>
    <col min="8202" max="8204" width="14.625" style="22" customWidth="1"/>
    <col min="8205" max="8448" width="8.875" style="22"/>
    <col min="8449" max="8449" width="4.375" style="22" customWidth="1"/>
    <col min="8450" max="8450" width="3.625" style="22" customWidth="1"/>
    <col min="8451" max="8451" width="42.75" style="22" customWidth="1"/>
    <col min="8452" max="8452" width="7.625" style="22" customWidth="1"/>
    <col min="8453" max="8453" width="11.25" style="22" customWidth="1"/>
    <col min="8454" max="8454" width="10.625" style="22" customWidth="1"/>
    <col min="8455" max="8455" width="12.625" style="22" customWidth="1"/>
    <col min="8456" max="8456" width="10.625" style="22" customWidth="1"/>
    <col min="8457" max="8457" width="12.625" style="22" customWidth="1"/>
    <col min="8458" max="8460" width="14.625" style="22" customWidth="1"/>
    <col min="8461" max="8704" width="8.875" style="22"/>
    <col min="8705" max="8705" width="4.375" style="22" customWidth="1"/>
    <col min="8706" max="8706" width="3.625" style="22" customWidth="1"/>
    <col min="8707" max="8707" width="42.75" style="22" customWidth="1"/>
    <col min="8708" max="8708" width="7.625" style="22" customWidth="1"/>
    <col min="8709" max="8709" width="11.25" style="22" customWidth="1"/>
    <col min="8710" max="8710" width="10.625" style="22" customWidth="1"/>
    <col min="8711" max="8711" width="12.625" style="22" customWidth="1"/>
    <col min="8712" max="8712" width="10.625" style="22" customWidth="1"/>
    <col min="8713" max="8713" width="12.625" style="22" customWidth="1"/>
    <col min="8714" max="8716" width="14.625" style="22" customWidth="1"/>
    <col min="8717" max="8960" width="8.875" style="22"/>
    <col min="8961" max="8961" width="4.375" style="22" customWidth="1"/>
    <col min="8962" max="8962" width="3.625" style="22" customWidth="1"/>
    <col min="8963" max="8963" width="42.75" style="22" customWidth="1"/>
    <col min="8964" max="8964" width="7.625" style="22" customWidth="1"/>
    <col min="8965" max="8965" width="11.25" style="22" customWidth="1"/>
    <col min="8966" max="8966" width="10.625" style="22" customWidth="1"/>
    <col min="8967" max="8967" width="12.625" style="22" customWidth="1"/>
    <col min="8968" max="8968" width="10.625" style="22" customWidth="1"/>
    <col min="8969" max="8969" width="12.625" style="22" customWidth="1"/>
    <col min="8970" max="8972" width="14.625" style="22" customWidth="1"/>
    <col min="8973" max="9216" width="8.875" style="22"/>
    <col min="9217" max="9217" width="4.375" style="22" customWidth="1"/>
    <col min="9218" max="9218" width="3.625" style="22" customWidth="1"/>
    <col min="9219" max="9219" width="42.75" style="22" customWidth="1"/>
    <col min="9220" max="9220" width="7.625" style="22" customWidth="1"/>
    <col min="9221" max="9221" width="11.25" style="22" customWidth="1"/>
    <col min="9222" max="9222" width="10.625" style="22" customWidth="1"/>
    <col min="9223" max="9223" width="12.625" style="22" customWidth="1"/>
    <col min="9224" max="9224" width="10.625" style="22" customWidth="1"/>
    <col min="9225" max="9225" width="12.625" style="22" customWidth="1"/>
    <col min="9226" max="9228" width="14.625" style="22" customWidth="1"/>
    <col min="9229" max="9472" width="8.875" style="22"/>
    <col min="9473" max="9473" width="4.375" style="22" customWidth="1"/>
    <col min="9474" max="9474" width="3.625" style="22" customWidth="1"/>
    <col min="9475" max="9475" width="42.75" style="22" customWidth="1"/>
    <col min="9476" max="9476" width="7.625" style="22" customWidth="1"/>
    <col min="9477" max="9477" width="11.25" style="22" customWidth="1"/>
    <col min="9478" max="9478" width="10.625" style="22" customWidth="1"/>
    <col min="9479" max="9479" width="12.625" style="22" customWidth="1"/>
    <col min="9480" max="9480" width="10.625" style="22" customWidth="1"/>
    <col min="9481" max="9481" width="12.625" style="22" customWidth="1"/>
    <col min="9482" max="9484" width="14.625" style="22" customWidth="1"/>
    <col min="9485" max="9728" width="8.875" style="22"/>
    <col min="9729" max="9729" width="4.375" style="22" customWidth="1"/>
    <col min="9730" max="9730" width="3.625" style="22" customWidth="1"/>
    <col min="9731" max="9731" width="42.75" style="22" customWidth="1"/>
    <col min="9732" max="9732" width="7.625" style="22" customWidth="1"/>
    <col min="9733" max="9733" width="11.25" style="22" customWidth="1"/>
    <col min="9734" max="9734" width="10.625" style="22" customWidth="1"/>
    <col min="9735" max="9735" width="12.625" style="22" customWidth="1"/>
    <col min="9736" max="9736" width="10.625" style="22" customWidth="1"/>
    <col min="9737" max="9737" width="12.625" style="22" customWidth="1"/>
    <col min="9738" max="9740" width="14.625" style="22" customWidth="1"/>
    <col min="9741" max="9984" width="8.875" style="22"/>
    <col min="9985" max="9985" width="4.375" style="22" customWidth="1"/>
    <col min="9986" max="9986" width="3.625" style="22" customWidth="1"/>
    <col min="9987" max="9987" width="42.75" style="22" customWidth="1"/>
    <col min="9988" max="9988" width="7.625" style="22" customWidth="1"/>
    <col min="9989" max="9989" width="11.25" style="22" customWidth="1"/>
    <col min="9990" max="9990" width="10.625" style="22" customWidth="1"/>
    <col min="9991" max="9991" width="12.625" style="22" customWidth="1"/>
    <col min="9992" max="9992" width="10.625" style="22" customWidth="1"/>
    <col min="9993" max="9993" width="12.625" style="22" customWidth="1"/>
    <col min="9994" max="9996" width="14.625" style="22" customWidth="1"/>
    <col min="9997" max="10240" width="8.875" style="22"/>
    <col min="10241" max="10241" width="4.375" style="22" customWidth="1"/>
    <col min="10242" max="10242" width="3.625" style="22" customWidth="1"/>
    <col min="10243" max="10243" width="42.75" style="22" customWidth="1"/>
    <col min="10244" max="10244" width="7.625" style="22" customWidth="1"/>
    <col min="10245" max="10245" width="11.25" style="22" customWidth="1"/>
    <col min="10246" max="10246" width="10.625" style="22" customWidth="1"/>
    <col min="10247" max="10247" width="12.625" style="22" customWidth="1"/>
    <col min="10248" max="10248" width="10.625" style="22" customWidth="1"/>
    <col min="10249" max="10249" width="12.625" style="22" customWidth="1"/>
    <col min="10250" max="10252" width="14.625" style="22" customWidth="1"/>
    <col min="10253" max="10496" width="8.875" style="22"/>
    <col min="10497" max="10497" width="4.375" style="22" customWidth="1"/>
    <col min="10498" max="10498" width="3.625" style="22" customWidth="1"/>
    <col min="10499" max="10499" width="42.75" style="22" customWidth="1"/>
    <col min="10500" max="10500" width="7.625" style="22" customWidth="1"/>
    <col min="10501" max="10501" width="11.25" style="22" customWidth="1"/>
    <col min="10502" max="10502" width="10.625" style="22" customWidth="1"/>
    <col min="10503" max="10503" width="12.625" style="22" customWidth="1"/>
    <col min="10504" max="10504" width="10.625" style="22" customWidth="1"/>
    <col min="10505" max="10505" width="12.625" style="22" customWidth="1"/>
    <col min="10506" max="10508" width="14.625" style="22" customWidth="1"/>
    <col min="10509" max="10752" width="8.875" style="22"/>
    <col min="10753" max="10753" width="4.375" style="22" customWidth="1"/>
    <col min="10754" max="10754" width="3.625" style="22" customWidth="1"/>
    <col min="10755" max="10755" width="42.75" style="22" customWidth="1"/>
    <col min="10756" max="10756" width="7.625" style="22" customWidth="1"/>
    <col min="10757" max="10757" width="11.25" style="22" customWidth="1"/>
    <col min="10758" max="10758" width="10.625" style="22" customWidth="1"/>
    <col min="10759" max="10759" width="12.625" style="22" customWidth="1"/>
    <col min="10760" max="10760" width="10.625" style="22" customWidth="1"/>
    <col min="10761" max="10761" width="12.625" style="22" customWidth="1"/>
    <col min="10762" max="10764" width="14.625" style="22" customWidth="1"/>
    <col min="10765" max="11008" width="8.875" style="22"/>
    <col min="11009" max="11009" width="4.375" style="22" customWidth="1"/>
    <col min="11010" max="11010" width="3.625" style="22" customWidth="1"/>
    <col min="11011" max="11011" width="42.75" style="22" customWidth="1"/>
    <col min="11012" max="11012" width="7.625" style="22" customWidth="1"/>
    <col min="11013" max="11013" width="11.25" style="22" customWidth="1"/>
    <col min="11014" max="11014" width="10.625" style="22" customWidth="1"/>
    <col min="11015" max="11015" width="12.625" style="22" customWidth="1"/>
    <col min="11016" max="11016" width="10.625" style="22" customWidth="1"/>
    <col min="11017" max="11017" width="12.625" style="22" customWidth="1"/>
    <col min="11018" max="11020" width="14.625" style="22" customWidth="1"/>
    <col min="11021" max="11264" width="8.875" style="22"/>
    <col min="11265" max="11265" width="4.375" style="22" customWidth="1"/>
    <col min="11266" max="11266" width="3.625" style="22" customWidth="1"/>
    <col min="11267" max="11267" width="42.75" style="22" customWidth="1"/>
    <col min="11268" max="11268" width="7.625" style="22" customWidth="1"/>
    <col min="11269" max="11269" width="11.25" style="22" customWidth="1"/>
    <col min="11270" max="11270" width="10.625" style="22" customWidth="1"/>
    <col min="11271" max="11271" width="12.625" style="22" customWidth="1"/>
    <col min="11272" max="11272" width="10.625" style="22" customWidth="1"/>
    <col min="11273" max="11273" width="12.625" style="22" customWidth="1"/>
    <col min="11274" max="11276" width="14.625" style="22" customWidth="1"/>
    <col min="11277" max="11520" width="8.875" style="22"/>
    <col min="11521" max="11521" width="4.375" style="22" customWidth="1"/>
    <col min="11522" max="11522" width="3.625" style="22" customWidth="1"/>
    <col min="11523" max="11523" width="42.75" style="22" customWidth="1"/>
    <col min="11524" max="11524" width="7.625" style="22" customWidth="1"/>
    <col min="11525" max="11525" width="11.25" style="22" customWidth="1"/>
    <col min="11526" max="11526" width="10.625" style="22" customWidth="1"/>
    <col min="11527" max="11527" width="12.625" style="22" customWidth="1"/>
    <col min="11528" max="11528" width="10.625" style="22" customWidth="1"/>
    <col min="11529" max="11529" width="12.625" style="22" customWidth="1"/>
    <col min="11530" max="11532" width="14.625" style="22" customWidth="1"/>
    <col min="11533" max="11776" width="8.875" style="22"/>
    <col min="11777" max="11777" width="4.375" style="22" customWidth="1"/>
    <col min="11778" max="11778" width="3.625" style="22" customWidth="1"/>
    <col min="11779" max="11779" width="42.75" style="22" customWidth="1"/>
    <col min="11780" max="11780" width="7.625" style="22" customWidth="1"/>
    <col min="11781" max="11781" width="11.25" style="22" customWidth="1"/>
    <col min="11782" max="11782" width="10.625" style="22" customWidth="1"/>
    <col min="11783" max="11783" width="12.625" style="22" customWidth="1"/>
    <col min="11784" max="11784" width="10.625" style="22" customWidth="1"/>
    <col min="11785" max="11785" width="12.625" style="22" customWidth="1"/>
    <col min="11786" max="11788" width="14.625" style="22" customWidth="1"/>
    <col min="11789" max="12032" width="8.875" style="22"/>
    <col min="12033" max="12033" width="4.375" style="22" customWidth="1"/>
    <col min="12034" max="12034" width="3.625" style="22" customWidth="1"/>
    <col min="12035" max="12035" width="42.75" style="22" customWidth="1"/>
    <col min="12036" max="12036" width="7.625" style="22" customWidth="1"/>
    <col min="12037" max="12037" width="11.25" style="22" customWidth="1"/>
    <col min="12038" max="12038" width="10.625" style="22" customWidth="1"/>
    <col min="12039" max="12039" width="12.625" style="22" customWidth="1"/>
    <col min="12040" max="12040" width="10.625" style="22" customWidth="1"/>
    <col min="12041" max="12041" width="12.625" style="22" customWidth="1"/>
    <col min="12042" max="12044" width="14.625" style="22" customWidth="1"/>
    <col min="12045" max="12288" width="8.875" style="22"/>
    <col min="12289" max="12289" width="4.375" style="22" customWidth="1"/>
    <col min="12290" max="12290" width="3.625" style="22" customWidth="1"/>
    <col min="12291" max="12291" width="42.75" style="22" customWidth="1"/>
    <col min="12292" max="12292" width="7.625" style="22" customWidth="1"/>
    <col min="12293" max="12293" width="11.25" style="22" customWidth="1"/>
    <col min="12294" max="12294" width="10.625" style="22" customWidth="1"/>
    <col min="12295" max="12295" width="12.625" style="22" customWidth="1"/>
    <col min="12296" max="12296" width="10.625" style="22" customWidth="1"/>
    <col min="12297" max="12297" width="12.625" style="22" customWidth="1"/>
    <col min="12298" max="12300" width="14.625" style="22" customWidth="1"/>
    <col min="12301" max="12544" width="8.875" style="22"/>
    <col min="12545" max="12545" width="4.375" style="22" customWidth="1"/>
    <col min="12546" max="12546" width="3.625" style="22" customWidth="1"/>
    <col min="12547" max="12547" width="42.75" style="22" customWidth="1"/>
    <col min="12548" max="12548" width="7.625" style="22" customWidth="1"/>
    <col min="12549" max="12549" width="11.25" style="22" customWidth="1"/>
    <col min="12550" max="12550" width="10.625" style="22" customWidth="1"/>
    <col min="12551" max="12551" width="12.625" style="22" customWidth="1"/>
    <col min="12552" max="12552" width="10.625" style="22" customWidth="1"/>
    <col min="12553" max="12553" width="12.625" style="22" customWidth="1"/>
    <col min="12554" max="12556" width="14.625" style="22" customWidth="1"/>
    <col min="12557" max="12800" width="8.875" style="22"/>
    <col min="12801" max="12801" width="4.375" style="22" customWidth="1"/>
    <col min="12802" max="12802" width="3.625" style="22" customWidth="1"/>
    <col min="12803" max="12803" width="42.75" style="22" customWidth="1"/>
    <col min="12804" max="12804" width="7.625" style="22" customWidth="1"/>
    <col min="12805" max="12805" width="11.25" style="22" customWidth="1"/>
    <col min="12806" max="12806" width="10.625" style="22" customWidth="1"/>
    <col min="12807" max="12807" width="12.625" style="22" customWidth="1"/>
    <col min="12808" max="12808" width="10.625" style="22" customWidth="1"/>
    <col min="12809" max="12809" width="12.625" style="22" customWidth="1"/>
    <col min="12810" max="12812" width="14.625" style="22" customWidth="1"/>
    <col min="12813" max="13056" width="8.875" style="22"/>
    <col min="13057" max="13057" width="4.375" style="22" customWidth="1"/>
    <col min="13058" max="13058" width="3.625" style="22" customWidth="1"/>
    <col min="13059" max="13059" width="42.75" style="22" customWidth="1"/>
    <col min="13060" max="13060" width="7.625" style="22" customWidth="1"/>
    <col min="13061" max="13061" width="11.25" style="22" customWidth="1"/>
    <col min="13062" max="13062" width="10.625" style="22" customWidth="1"/>
    <col min="13063" max="13063" width="12.625" style="22" customWidth="1"/>
    <col min="13064" max="13064" width="10.625" style="22" customWidth="1"/>
    <col min="13065" max="13065" width="12.625" style="22" customWidth="1"/>
    <col min="13066" max="13068" width="14.625" style="22" customWidth="1"/>
    <col min="13069" max="13312" width="8.875" style="22"/>
    <col min="13313" max="13313" width="4.375" style="22" customWidth="1"/>
    <col min="13314" max="13314" width="3.625" style="22" customWidth="1"/>
    <col min="13315" max="13315" width="42.75" style="22" customWidth="1"/>
    <col min="13316" max="13316" width="7.625" style="22" customWidth="1"/>
    <col min="13317" max="13317" width="11.25" style="22" customWidth="1"/>
    <col min="13318" max="13318" width="10.625" style="22" customWidth="1"/>
    <col min="13319" max="13319" width="12.625" style="22" customWidth="1"/>
    <col min="13320" max="13320" width="10.625" style="22" customWidth="1"/>
    <col min="13321" max="13321" width="12.625" style="22" customWidth="1"/>
    <col min="13322" max="13324" width="14.625" style="22" customWidth="1"/>
    <col min="13325" max="13568" width="8.875" style="22"/>
    <col min="13569" max="13569" width="4.375" style="22" customWidth="1"/>
    <col min="13570" max="13570" width="3.625" style="22" customWidth="1"/>
    <col min="13571" max="13571" width="42.75" style="22" customWidth="1"/>
    <col min="13572" max="13572" width="7.625" style="22" customWidth="1"/>
    <col min="13573" max="13573" width="11.25" style="22" customWidth="1"/>
    <col min="13574" max="13574" width="10.625" style="22" customWidth="1"/>
    <col min="13575" max="13575" width="12.625" style="22" customWidth="1"/>
    <col min="13576" max="13576" width="10.625" style="22" customWidth="1"/>
    <col min="13577" max="13577" width="12.625" style="22" customWidth="1"/>
    <col min="13578" max="13580" width="14.625" style="22" customWidth="1"/>
    <col min="13581" max="13824" width="8.875" style="22"/>
    <col min="13825" max="13825" width="4.375" style="22" customWidth="1"/>
    <col min="13826" max="13826" width="3.625" style="22" customWidth="1"/>
    <col min="13827" max="13827" width="42.75" style="22" customWidth="1"/>
    <col min="13828" max="13828" width="7.625" style="22" customWidth="1"/>
    <col min="13829" max="13829" width="11.25" style="22" customWidth="1"/>
    <col min="13830" max="13830" width="10.625" style="22" customWidth="1"/>
    <col min="13831" max="13831" width="12.625" style="22" customWidth="1"/>
    <col min="13832" max="13832" width="10.625" style="22" customWidth="1"/>
    <col min="13833" max="13833" width="12.625" style="22" customWidth="1"/>
    <col min="13834" max="13836" width="14.625" style="22" customWidth="1"/>
    <col min="13837" max="14080" width="8.875" style="22"/>
    <col min="14081" max="14081" width="4.375" style="22" customWidth="1"/>
    <col min="14082" max="14082" width="3.625" style="22" customWidth="1"/>
    <col min="14083" max="14083" width="42.75" style="22" customWidth="1"/>
    <col min="14084" max="14084" width="7.625" style="22" customWidth="1"/>
    <col min="14085" max="14085" width="11.25" style="22" customWidth="1"/>
    <col min="14086" max="14086" width="10.625" style="22" customWidth="1"/>
    <col min="14087" max="14087" width="12.625" style="22" customWidth="1"/>
    <col min="14088" max="14088" width="10.625" style="22" customWidth="1"/>
    <col min="14089" max="14089" width="12.625" style="22" customWidth="1"/>
    <col min="14090" max="14092" width="14.625" style="22" customWidth="1"/>
    <col min="14093" max="14336" width="8.875" style="22"/>
    <col min="14337" max="14337" width="4.375" style="22" customWidth="1"/>
    <col min="14338" max="14338" width="3.625" style="22" customWidth="1"/>
    <col min="14339" max="14339" width="42.75" style="22" customWidth="1"/>
    <col min="14340" max="14340" width="7.625" style="22" customWidth="1"/>
    <col min="14341" max="14341" width="11.25" style="22" customWidth="1"/>
    <col min="14342" max="14342" width="10.625" style="22" customWidth="1"/>
    <col min="14343" max="14343" width="12.625" style="22" customWidth="1"/>
    <col min="14344" max="14344" width="10.625" style="22" customWidth="1"/>
    <col min="14345" max="14345" width="12.625" style="22" customWidth="1"/>
    <col min="14346" max="14348" width="14.625" style="22" customWidth="1"/>
    <col min="14349" max="14592" width="8.875" style="22"/>
    <col min="14593" max="14593" width="4.375" style="22" customWidth="1"/>
    <col min="14594" max="14594" width="3.625" style="22" customWidth="1"/>
    <col min="14595" max="14595" width="42.75" style="22" customWidth="1"/>
    <col min="14596" max="14596" width="7.625" style="22" customWidth="1"/>
    <col min="14597" max="14597" width="11.25" style="22" customWidth="1"/>
    <col min="14598" max="14598" width="10.625" style="22" customWidth="1"/>
    <col min="14599" max="14599" width="12.625" style="22" customWidth="1"/>
    <col min="14600" max="14600" width="10.625" style="22" customWidth="1"/>
    <col min="14601" max="14601" width="12.625" style="22" customWidth="1"/>
    <col min="14602" max="14604" width="14.625" style="22" customWidth="1"/>
    <col min="14605" max="14848" width="8.875" style="22"/>
    <col min="14849" max="14849" width="4.375" style="22" customWidth="1"/>
    <col min="14850" max="14850" width="3.625" style="22" customWidth="1"/>
    <col min="14851" max="14851" width="42.75" style="22" customWidth="1"/>
    <col min="14852" max="14852" width="7.625" style="22" customWidth="1"/>
    <col min="14853" max="14853" width="11.25" style="22" customWidth="1"/>
    <col min="14854" max="14854" width="10.625" style="22" customWidth="1"/>
    <col min="14855" max="14855" width="12.625" style="22" customWidth="1"/>
    <col min="14856" max="14856" width="10.625" style="22" customWidth="1"/>
    <col min="14857" max="14857" width="12.625" style="22" customWidth="1"/>
    <col min="14858" max="14860" width="14.625" style="22" customWidth="1"/>
    <col min="14861" max="15104" width="8.875" style="22"/>
    <col min="15105" max="15105" width="4.375" style="22" customWidth="1"/>
    <col min="15106" max="15106" width="3.625" style="22" customWidth="1"/>
    <col min="15107" max="15107" width="42.75" style="22" customWidth="1"/>
    <col min="15108" max="15108" width="7.625" style="22" customWidth="1"/>
    <col min="15109" max="15109" width="11.25" style="22" customWidth="1"/>
    <col min="15110" max="15110" width="10.625" style="22" customWidth="1"/>
    <col min="15111" max="15111" width="12.625" style="22" customWidth="1"/>
    <col min="15112" max="15112" width="10.625" style="22" customWidth="1"/>
    <col min="15113" max="15113" width="12.625" style="22" customWidth="1"/>
    <col min="15114" max="15116" width="14.625" style="22" customWidth="1"/>
    <col min="15117" max="15360" width="8.875" style="22"/>
    <col min="15361" max="15361" width="4.375" style="22" customWidth="1"/>
    <col min="15362" max="15362" width="3.625" style="22" customWidth="1"/>
    <col min="15363" max="15363" width="42.75" style="22" customWidth="1"/>
    <col min="15364" max="15364" width="7.625" style="22" customWidth="1"/>
    <col min="15365" max="15365" width="11.25" style="22" customWidth="1"/>
    <col min="15366" max="15366" width="10.625" style="22" customWidth="1"/>
    <col min="15367" max="15367" width="12.625" style="22" customWidth="1"/>
    <col min="15368" max="15368" width="10.625" style="22" customWidth="1"/>
    <col min="15369" max="15369" width="12.625" style="22" customWidth="1"/>
    <col min="15370" max="15372" width="14.625" style="22" customWidth="1"/>
    <col min="15373" max="15616" width="8.875" style="22"/>
    <col min="15617" max="15617" width="4.375" style="22" customWidth="1"/>
    <col min="15618" max="15618" width="3.625" style="22" customWidth="1"/>
    <col min="15619" max="15619" width="42.75" style="22" customWidth="1"/>
    <col min="15620" max="15620" width="7.625" style="22" customWidth="1"/>
    <col min="15621" max="15621" width="11.25" style="22" customWidth="1"/>
    <col min="15622" max="15622" width="10.625" style="22" customWidth="1"/>
    <col min="15623" max="15623" width="12.625" style="22" customWidth="1"/>
    <col min="15624" max="15624" width="10.625" style="22" customWidth="1"/>
    <col min="15625" max="15625" width="12.625" style="22" customWidth="1"/>
    <col min="15626" max="15628" width="14.625" style="22" customWidth="1"/>
    <col min="15629" max="15872" width="8.875" style="22"/>
    <col min="15873" max="15873" width="4.375" style="22" customWidth="1"/>
    <col min="15874" max="15874" width="3.625" style="22" customWidth="1"/>
    <col min="15875" max="15875" width="42.75" style="22" customWidth="1"/>
    <col min="15876" max="15876" width="7.625" style="22" customWidth="1"/>
    <col min="15877" max="15877" width="11.25" style="22" customWidth="1"/>
    <col min="15878" max="15878" width="10.625" style="22" customWidth="1"/>
    <col min="15879" max="15879" width="12.625" style="22" customWidth="1"/>
    <col min="15880" max="15880" width="10.625" style="22" customWidth="1"/>
    <col min="15881" max="15881" width="12.625" style="22" customWidth="1"/>
    <col min="15882" max="15884" width="14.625" style="22" customWidth="1"/>
    <col min="15885" max="16128" width="8.875" style="22"/>
    <col min="16129" max="16129" width="4.375" style="22" customWidth="1"/>
    <col min="16130" max="16130" width="3.625" style="22" customWidth="1"/>
    <col min="16131" max="16131" width="42.75" style="22" customWidth="1"/>
    <col min="16132" max="16132" width="7.625" style="22" customWidth="1"/>
    <col min="16133" max="16133" width="11.25" style="22" customWidth="1"/>
    <col min="16134" max="16134" width="10.625" style="22" customWidth="1"/>
    <col min="16135" max="16135" width="12.625" style="22" customWidth="1"/>
    <col min="16136" max="16136" width="10.625" style="22" customWidth="1"/>
    <col min="16137" max="16137" width="12.625" style="22" customWidth="1"/>
    <col min="16138" max="16140" width="14.625" style="22" customWidth="1"/>
    <col min="16141" max="16384" width="8.875" style="22"/>
  </cols>
  <sheetData>
    <row r="1" spans="1:12" s="285" customFormat="1" ht="16.5" customHeight="1" x14ac:dyDescent="0.3">
      <c r="A1" s="153" t="s">
        <v>24</v>
      </c>
      <c r="B1" s="153"/>
      <c r="C1" s="290"/>
      <c r="D1" s="289"/>
      <c r="E1" s="281"/>
      <c r="F1" s="281"/>
      <c r="G1" s="281"/>
      <c r="H1" s="281"/>
      <c r="I1" s="281"/>
      <c r="J1" s="281"/>
      <c r="K1" s="281"/>
      <c r="L1" s="281"/>
    </row>
    <row r="2" spans="1:12" s="285" customFormat="1" ht="12.75" customHeight="1" x14ac:dyDescent="0.2">
      <c r="A2" s="288" t="s">
        <v>275</v>
      </c>
      <c r="B2" s="288"/>
      <c r="C2" s="283"/>
      <c r="D2" s="287"/>
      <c r="E2" s="281"/>
      <c r="F2" s="281"/>
      <c r="G2" s="281"/>
      <c r="H2" s="281"/>
      <c r="I2" s="281"/>
      <c r="J2" s="281"/>
      <c r="K2" s="281"/>
      <c r="L2" s="281"/>
    </row>
    <row r="3" spans="1:12" s="285" customFormat="1" ht="6.75" customHeight="1" x14ac:dyDescent="0.25">
      <c r="A3" s="283"/>
      <c r="B3" s="283"/>
      <c r="C3" s="283"/>
      <c r="D3" s="286"/>
      <c r="E3" s="281"/>
      <c r="F3" s="281"/>
      <c r="G3" s="281"/>
      <c r="H3" s="281"/>
      <c r="I3" s="281"/>
      <c r="J3" s="281"/>
      <c r="K3" s="281"/>
      <c r="L3" s="281"/>
    </row>
    <row r="4" spans="1:12" ht="15.75" x14ac:dyDescent="0.25">
      <c r="A4" s="21" t="s">
        <v>162</v>
      </c>
      <c r="B4" s="153"/>
      <c r="C4" s="2"/>
      <c r="D4" s="3"/>
      <c r="E4" s="281"/>
      <c r="F4" s="281"/>
      <c r="G4" s="281"/>
      <c r="H4" s="281"/>
      <c r="I4" s="3"/>
      <c r="J4" s="154"/>
      <c r="K4" s="229"/>
      <c r="L4" s="229" t="s">
        <v>27</v>
      </c>
    </row>
    <row r="5" spans="1:12" ht="15.75" x14ac:dyDescent="0.25">
      <c r="A5" s="73" t="s">
        <v>28</v>
      </c>
      <c r="B5" s="147"/>
      <c r="C5" s="2"/>
      <c r="D5" s="3"/>
      <c r="E5" s="281"/>
      <c r="F5" s="3"/>
      <c r="G5" s="284"/>
      <c r="H5" s="284"/>
      <c r="I5" s="284"/>
      <c r="J5" s="149"/>
      <c r="K5" s="614"/>
      <c r="L5" s="614" t="s">
        <v>29</v>
      </c>
    </row>
    <row r="6" spans="1:12" ht="9.9499999999999993" customHeight="1" thickBot="1" x14ac:dyDescent="0.25">
      <c r="A6" s="151"/>
      <c r="B6" s="151"/>
      <c r="C6" s="283"/>
      <c r="D6" s="282"/>
      <c r="E6" s="281"/>
      <c r="F6" s="698"/>
      <c r="G6" s="698"/>
      <c r="H6" s="698"/>
      <c r="I6" s="698"/>
      <c r="J6" s="698"/>
      <c r="K6" s="23"/>
      <c r="L6" s="23"/>
    </row>
    <row r="7" spans="1:12" ht="15" customHeight="1" x14ac:dyDescent="0.2">
      <c r="A7" s="672" t="s">
        <v>186</v>
      </c>
      <c r="B7" s="673"/>
      <c r="C7" s="676" t="s">
        <v>164</v>
      </c>
      <c r="D7" s="676" t="s">
        <v>187</v>
      </c>
      <c r="E7" s="699" t="s">
        <v>188</v>
      </c>
      <c r="F7" s="701" t="s">
        <v>190</v>
      </c>
      <c r="G7" s="702"/>
      <c r="H7" s="701" t="s">
        <v>191</v>
      </c>
      <c r="I7" s="703"/>
      <c r="J7" s="280" t="s">
        <v>192</v>
      </c>
      <c r="K7" s="679" t="s">
        <v>34</v>
      </c>
      <c r="L7" s="679" t="s">
        <v>33</v>
      </c>
    </row>
    <row r="8" spans="1:12" s="278" customFormat="1" ht="15" customHeight="1" thickBot="1" x14ac:dyDescent="0.25">
      <c r="A8" s="674"/>
      <c r="B8" s="675"/>
      <c r="C8" s="677"/>
      <c r="D8" s="677"/>
      <c r="E8" s="700"/>
      <c r="F8" s="158" t="s">
        <v>193</v>
      </c>
      <c r="G8" s="279" t="s">
        <v>194</v>
      </c>
      <c r="H8" s="158" t="s">
        <v>193</v>
      </c>
      <c r="I8" s="279" t="s">
        <v>194</v>
      </c>
      <c r="J8" s="159" t="s">
        <v>195</v>
      </c>
      <c r="K8" s="680"/>
      <c r="L8" s="680"/>
    </row>
    <row r="9" spans="1:12" ht="18" customHeight="1" thickTop="1" x14ac:dyDescent="0.2">
      <c r="A9" s="706"/>
      <c r="B9" s="707"/>
      <c r="C9" s="291" t="s">
        <v>318</v>
      </c>
      <c r="D9" s="292"/>
      <c r="E9" s="293"/>
      <c r="F9" s="293"/>
      <c r="G9" s="293"/>
      <c r="H9" s="293"/>
      <c r="I9" s="293"/>
      <c r="J9" s="294"/>
      <c r="K9" s="294"/>
      <c r="L9" s="294"/>
    </row>
    <row r="10" spans="1:12" s="296" customFormat="1" ht="28.5" customHeight="1" x14ac:dyDescent="0.2">
      <c r="A10" s="69">
        <v>1</v>
      </c>
      <c r="B10" s="295"/>
      <c r="C10" s="266" t="s">
        <v>319</v>
      </c>
      <c r="D10" s="259"/>
      <c r="E10" s="70"/>
      <c r="F10" s="257"/>
      <c r="G10" s="256"/>
      <c r="H10" s="257"/>
      <c r="I10" s="256"/>
      <c r="J10" s="255"/>
      <c r="K10" s="607"/>
      <c r="L10" s="607"/>
    </row>
    <row r="11" spans="1:12" s="299" customFormat="1" ht="51" x14ac:dyDescent="0.2">
      <c r="A11" s="40"/>
      <c r="B11" s="297"/>
      <c r="C11" s="298" t="s">
        <v>320</v>
      </c>
      <c r="D11" s="259"/>
      <c r="E11" s="258"/>
      <c r="F11" s="257"/>
      <c r="G11" s="257"/>
      <c r="H11" s="257"/>
      <c r="I11" s="257"/>
      <c r="J11" s="255"/>
      <c r="K11" s="607"/>
      <c r="L11" s="607"/>
    </row>
    <row r="12" spans="1:12" s="299" customFormat="1" ht="18" customHeight="1" x14ac:dyDescent="0.2">
      <c r="A12" s="300"/>
      <c r="B12" s="297" t="s">
        <v>321</v>
      </c>
      <c r="C12" s="301" t="s">
        <v>322</v>
      </c>
      <c r="D12" s="244" t="s">
        <v>323</v>
      </c>
      <c r="E12" s="243">
        <v>60</v>
      </c>
      <c r="F12" s="242">
        <v>45840</v>
      </c>
      <c r="G12" s="242">
        <f>F12*E12</f>
        <v>2750400</v>
      </c>
      <c r="H12" s="242">
        <v>2000</v>
      </c>
      <c r="I12" s="242">
        <f>H12*E12</f>
        <v>120000</v>
      </c>
      <c r="J12" s="237">
        <f>I12+G12</f>
        <v>2870400</v>
      </c>
      <c r="K12" s="704" t="s">
        <v>324</v>
      </c>
      <c r="L12" s="599"/>
    </row>
    <row r="13" spans="1:12" s="299" customFormat="1" ht="38.25" x14ac:dyDescent="0.2">
      <c r="A13" s="300"/>
      <c r="B13" s="297" t="s">
        <v>325</v>
      </c>
      <c r="C13" s="302" t="s">
        <v>326</v>
      </c>
      <c r="D13" s="239" t="s">
        <v>60</v>
      </c>
      <c r="E13" s="238">
        <v>1</v>
      </c>
      <c r="F13" s="242">
        <v>350000</v>
      </c>
      <c r="G13" s="242">
        <f>F13*E13</f>
        <v>350000</v>
      </c>
      <c r="H13" s="242">
        <v>10000</v>
      </c>
      <c r="I13" s="242">
        <f>H13*E13</f>
        <v>10000</v>
      </c>
      <c r="J13" s="237">
        <f>I13+G13</f>
        <v>360000</v>
      </c>
      <c r="K13" s="705"/>
      <c r="L13" s="615" t="s">
        <v>327</v>
      </c>
    </row>
    <row r="14" spans="1:12" s="299" customFormat="1" ht="114.75" x14ac:dyDescent="0.2">
      <c r="A14" s="40">
        <f>A10+1</f>
        <v>2</v>
      </c>
      <c r="B14" s="297"/>
      <c r="C14" s="301" t="s">
        <v>328</v>
      </c>
      <c r="D14" s="303"/>
      <c r="E14" s="304"/>
      <c r="F14" s="305"/>
      <c r="G14" s="306"/>
      <c r="H14" s="305"/>
      <c r="I14" s="306"/>
      <c r="J14" s="307"/>
      <c r="K14" s="616"/>
      <c r="L14" s="616"/>
    </row>
    <row r="15" spans="1:12" ht="15" customHeight="1" x14ac:dyDescent="0.2">
      <c r="A15" s="69"/>
      <c r="B15" s="170" t="s">
        <v>14</v>
      </c>
      <c r="C15" s="245" t="s">
        <v>329</v>
      </c>
      <c r="D15" s="244" t="s">
        <v>105</v>
      </c>
      <c r="E15" s="243">
        <v>8</v>
      </c>
      <c r="F15" s="242">
        <v>4000</v>
      </c>
      <c r="G15" s="242">
        <f>F15*E15</f>
        <v>32000</v>
      </c>
      <c r="H15" s="242">
        <v>1000</v>
      </c>
      <c r="I15" s="242">
        <f>H15*E15</f>
        <v>8000</v>
      </c>
      <c r="J15" s="237">
        <f>I15+G15</f>
        <v>40000</v>
      </c>
      <c r="K15" s="629" t="s">
        <v>106</v>
      </c>
      <c r="L15" s="599" t="s">
        <v>80</v>
      </c>
    </row>
    <row r="16" spans="1:12" s="296" customFormat="1" ht="15" customHeight="1" x14ac:dyDescent="0.2">
      <c r="A16" s="40">
        <f>A14+1</f>
        <v>3</v>
      </c>
      <c r="B16" s="295"/>
      <c r="C16" s="266" t="s">
        <v>330</v>
      </c>
      <c r="D16" s="259"/>
      <c r="E16" s="70"/>
      <c r="F16" s="257"/>
      <c r="G16" s="256"/>
      <c r="H16" s="257"/>
      <c r="I16" s="256"/>
      <c r="J16" s="255"/>
      <c r="K16" s="607"/>
      <c r="L16" s="607"/>
    </row>
    <row r="17" spans="1:12" s="299" customFormat="1" ht="38.25" x14ac:dyDescent="0.2">
      <c r="A17" s="40"/>
      <c r="B17" s="297"/>
      <c r="C17" s="298" t="s">
        <v>331</v>
      </c>
      <c r="D17" s="259"/>
      <c r="E17" s="258"/>
      <c r="F17" s="257"/>
      <c r="G17" s="257"/>
      <c r="H17" s="257"/>
      <c r="I17" s="257"/>
      <c r="J17" s="255"/>
      <c r="K17" s="607"/>
      <c r="L17" s="607"/>
    </row>
    <row r="18" spans="1:12" s="299" customFormat="1" ht="33.6" customHeight="1" x14ac:dyDescent="0.2">
      <c r="A18" s="300"/>
      <c r="B18" s="297"/>
      <c r="C18" s="301" t="s">
        <v>332</v>
      </c>
      <c r="D18" s="259"/>
      <c r="E18" s="258"/>
      <c r="F18" s="257"/>
      <c r="G18" s="257"/>
      <c r="H18" s="257"/>
      <c r="I18" s="257"/>
      <c r="J18" s="255"/>
      <c r="K18" s="607"/>
      <c r="L18" s="607"/>
    </row>
    <row r="19" spans="1:12" s="299" customFormat="1" ht="18" customHeight="1" thickBot="1" x14ac:dyDescent="0.25">
      <c r="A19" s="308"/>
      <c r="B19" s="309" t="s">
        <v>14</v>
      </c>
      <c r="C19" s="253" t="s">
        <v>333</v>
      </c>
      <c r="D19" s="252" t="s">
        <v>60</v>
      </c>
      <c r="E19" s="251">
        <v>1</v>
      </c>
      <c r="F19" s="250">
        <v>15000</v>
      </c>
      <c r="G19" s="250">
        <f>F19*E19</f>
        <v>15000</v>
      </c>
      <c r="H19" s="250">
        <v>5000</v>
      </c>
      <c r="I19" s="250">
        <f>H19*E19</f>
        <v>5000</v>
      </c>
      <c r="J19" s="249">
        <f>I19+G19</f>
        <v>20000</v>
      </c>
      <c r="K19" s="608"/>
      <c r="L19" s="608"/>
    </row>
    <row r="20" spans="1:12" s="296" customFormat="1" ht="15" customHeight="1" x14ac:dyDescent="0.2">
      <c r="A20" s="40">
        <f>A16+1</f>
        <v>4</v>
      </c>
      <c r="B20" s="295"/>
      <c r="C20" s="266" t="s">
        <v>334</v>
      </c>
      <c r="D20" s="259"/>
      <c r="E20" s="70"/>
      <c r="F20" s="257"/>
      <c r="G20" s="256"/>
      <c r="H20" s="257"/>
      <c r="I20" s="256"/>
      <c r="J20" s="255"/>
      <c r="K20" s="607"/>
      <c r="L20" s="607"/>
    </row>
    <row r="21" spans="1:12" s="299" customFormat="1" ht="63.75" x14ac:dyDescent="0.2">
      <c r="A21" s="40"/>
      <c r="B21" s="297"/>
      <c r="C21" s="298" t="s">
        <v>335</v>
      </c>
      <c r="D21" s="259"/>
      <c r="E21" s="258"/>
      <c r="F21" s="257"/>
      <c r="G21" s="257"/>
      <c r="H21" s="257"/>
      <c r="I21" s="257"/>
      <c r="J21" s="255"/>
      <c r="K21" s="607"/>
      <c r="L21" s="607"/>
    </row>
    <row r="22" spans="1:12" s="299" customFormat="1" ht="25.5" x14ac:dyDescent="0.2">
      <c r="A22" s="300"/>
      <c r="B22" s="297" t="s">
        <v>14</v>
      </c>
      <c r="C22" s="146" t="s">
        <v>336</v>
      </c>
      <c r="D22" s="244" t="s">
        <v>60</v>
      </c>
      <c r="E22" s="243">
        <v>1</v>
      </c>
      <c r="F22" s="242">
        <v>375000</v>
      </c>
      <c r="G22" s="242">
        <f>F22*E22</f>
        <v>375000</v>
      </c>
      <c r="H22" s="242">
        <v>5000</v>
      </c>
      <c r="I22" s="242">
        <f>H22*E22</f>
        <v>5000</v>
      </c>
      <c r="J22" s="237">
        <f>I22+G22</f>
        <v>380000</v>
      </c>
      <c r="K22" s="599"/>
      <c r="L22" s="599"/>
    </row>
    <row r="23" spans="1:12" s="299" customFormat="1" ht="18" customHeight="1" x14ac:dyDescent="0.2">
      <c r="A23" s="300"/>
      <c r="B23" s="297" t="s">
        <v>16</v>
      </c>
      <c r="C23" s="302" t="s">
        <v>337</v>
      </c>
      <c r="D23" s="244" t="s">
        <v>60</v>
      </c>
      <c r="E23" s="243">
        <v>2</v>
      </c>
      <c r="F23" s="242">
        <v>9000</v>
      </c>
      <c r="G23" s="242">
        <f t="shared" ref="G23:G27" si="0">F23*E23</f>
        <v>18000</v>
      </c>
      <c r="H23" s="242">
        <v>1000</v>
      </c>
      <c r="I23" s="242">
        <f t="shared" ref="I23:I27" si="1">H23*E23</f>
        <v>2000</v>
      </c>
      <c r="J23" s="237">
        <f t="shared" ref="J23:J27" si="2">I23+G23</f>
        <v>20000</v>
      </c>
      <c r="K23" s="599"/>
      <c r="L23" s="599"/>
    </row>
    <row r="24" spans="1:12" s="299" customFormat="1" ht="18" customHeight="1" x14ac:dyDescent="0.2">
      <c r="A24" s="300"/>
      <c r="B24" s="297" t="s">
        <v>18</v>
      </c>
      <c r="C24" s="302" t="s">
        <v>338</v>
      </c>
      <c r="D24" s="244" t="s">
        <v>60</v>
      </c>
      <c r="E24" s="243">
        <v>2</v>
      </c>
      <c r="F24" s="242">
        <v>11000</v>
      </c>
      <c r="G24" s="242">
        <f t="shared" si="0"/>
        <v>22000</v>
      </c>
      <c r="H24" s="242">
        <v>1000</v>
      </c>
      <c r="I24" s="242">
        <f t="shared" si="1"/>
        <v>2000</v>
      </c>
      <c r="J24" s="237">
        <f t="shared" si="2"/>
        <v>24000</v>
      </c>
      <c r="K24" s="599"/>
      <c r="L24" s="599"/>
    </row>
    <row r="25" spans="1:12" s="299" customFormat="1" ht="18" customHeight="1" x14ac:dyDescent="0.2">
      <c r="A25" s="300"/>
      <c r="B25" s="297" t="s">
        <v>20</v>
      </c>
      <c r="C25" s="302" t="s">
        <v>339</v>
      </c>
      <c r="D25" s="244" t="s">
        <v>60</v>
      </c>
      <c r="E25" s="243">
        <v>1</v>
      </c>
      <c r="F25" s="242">
        <v>37000</v>
      </c>
      <c r="G25" s="242">
        <f t="shared" si="0"/>
        <v>37000</v>
      </c>
      <c r="H25" s="242">
        <v>2000</v>
      </c>
      <c r="I25" s="242">
        <f t="shared" si="1"/>
        <v>2000</v>
      </c>
      <c r="J25" s="237">
        <f t="shared" si="2"/>
        <v>39000</v>
      </c>
      <c r="K25" s="599"/>
      <c r="L25" s="599"/>
    </row>
    <row r="26" spans="1:12" s="299" customFormat="1" ht="18" customHeight="1" x14ac:dyDescent="0.2">
      <c r="A26" s="300"/>
      <c r="B26" s="297" t="s">
        <v>22</v>
      </c>
      <c r="C26" s="302" t="s">
        <v>340</v>
      </c>
      <c r="D26" s="244" t="s">
        <v>60</v>
      </c>
      <c r="E26" s="243">
        <v>1</v>
      </c>
      <c r="F26" s="242">
        <v>14500</v>
      </c>
      <c r="G26" s="242">
        <f t="shared" si="0"/>
        <v>14500</v>
      </c>
      <c r="H26" s="242">
        <v>1000</v>
      </c>
      <c r="I26" s="242">
        <f t="shared" si="1"/>
        <v>1000</v>
      </c>
      <c r="J26" s="237">
        <f t="shared" si="2"/>
        <v>15500</v>
      </c>
      <c r="K26" s="599"/>
      <c r="L26" s="599"/>
    </row>
    <row r="27" spans="1:12" s="299" customFormat="1" ht="27" customHeight="1" x14ac:dyDescent="0.2">
      <c r="A27" s="40">
        <f>A20+1</f>
        <v>5</v>
      </c>
      <c r="B27" s="295"/>
      <c r="C27" s="310" t="s">
        <v>341</v>
      </c>
      <c r="D27" s="239" t="s">
        <v>65</v>
      </c>
      <c r="E27" s="238">
        <v>1</v>
      </c>
      <c r="F27" s="242">
        <v>35000</v>
      </c>
      <c r="G27" s="242">
        <f t="shared" si="0"/>
        <v>35000</v>
      </c>
      <c r="H27" s="242">
        <v>3000</v>
      </c>
      <c r="I27" s="242">
        <f t="shared" si="1"/>
        <v>3000</v>
      </c>
      <c r="J27" s="237">
        <f t="shared" si="2"/>
        <v>38000</v>
      </c>
      <c r="K27" s="599"/>
      <c r="L27" s="599"/>
    </row>
    <row r="28" spans="1:12" s="296" customFormat="1" ht="20.25" customHeight="1" x14ac:dyDescent="0.2">
      <c r="A28" s="40">
        <f>A27+1</f>
        <v>6</v>
      </c>
      <c r="B28" s="295"/>
      <c r="C28" s="266" t="s">
        <v>342</v>
      </c>
      <c r="D28" s="259"/>
      <c r="E28" s="70"/>
      <c r="F28" s="257"/>
      <c r="G28" s="256"/>
      <c r="H28" s="257"/>
      <c r="I28" s="256"/>
      <c r="J28" s="255"/>
      <c r="K28" s="607"/>
      <c r="L28" s="607"/>
    </row>
    <row r="29" spans="1:12" s="299" customFormat="1" ht="38.25" x14ac:dyDescent="0.2">
      <c r="A29" s="40"/>
      <c r="B29" s="297"/>
      <c r="C29" s="298" t="s">
        <v>343</v>
      </c>
      <c r="D29" s="259"/>
      <c r="E29" s="258"/>
      <c r="F29" s="257"/>
      <c r="G29" s="257"/>
      <c r="H29" s="257"/>
      <c r="I29" s="257"/>
      <c r="J29" s="255"/>
      <c r="K29" s="607"/>
      <c r="L29" s="607"/>
    </row>
    <row r="30" spans="1:12" s="299" customFormat="1" ht="18" customHeight="1" x14ac:dyDescent="0.2">
      <c r="A30" s="300"/>
      <c r="B30" s="295" t="s">
        <v>14</v>
      </c>
      <c r="C30" s="302" t="s">
        <v>344</v>
      </c>
      <c r="D30" s="244" t="s">
        <v>60</v>
      </c>
      <c r="E30" s="243">
        <v>1</v>
      </c>
      <c r="F30" s="242">
        <v>45000</v>
      </c>
      <c r="G30" s="242">
        <f>F30*E30</f>
        <v>45000</v>
      </c>
      <c r="H30" s="242">
        <v>1000</v>
      </c>
      <c r="I30" s="242">
        <f>H30*E30</f>
        <v>1000</v>
      </c>
      <c r="J30" s="237">
        <f>I30+G30</f>
        <v>46000</v>
      </c>
      <c r="K30" s="599"/>
      <c r="L30" s="599"/>
    </row>
    <row r="31" spans="1:12" s="299" customFormat="1" ht="25.5" x14ac:dyDescent="0.2">
      <c r="A31" s="300"/>
      <c r="B31" s="297" t="s">
        <v>16</v>
      </c>
      <c r="C31" s="302" t="s">
        <v>345</v>
      </c>
      <c r="D31" s="244" t="s">
        <v>60</v>
      </c>
      <c r="E31" s="243">
        <v>1</v>
      </c>
      <c r="F31" s="242">
        <v>20000</v>
      </c>
      <c r="G31" s="242">
        <f t="shared" ref="G31:G34" si="3">F31*E31</f>
        <v>20000</v>
      </c>
      <c r="H31" s="242">
        <v>1000</v>
      </c>
      <c r="I31" s="242">
        <f t="shared" ref="I31:I34" si="4">H31*E31</f>
        <v>1000</v>
      </c>
      <c r="J31" s="237">
        <f t="shared" ref="J31:J35" si="5">I31+G31</f>
        <v>21000</v>
      </c>
      <c r="K31" s="599"/>
      <c r="L31" s="599"/>
    </row>
    <row r="32" spans="1:12" s="299" customFormat="1" ht="25.5" x14ac:dyDescent="0.2">
      <c r="A32" s="300"/>
      <c r="B32" s="297" t="s">
        <v>18</v>
      </c>
      <c r="C32" s="311" t="s">
        <v>346</v>
      </c>
      <c r="D32" s="244" t="s">
        <v>60</v>
      </c>
      <c r="E32" s="243">
        <v>1</v>
      </c>
      <c r="F32" s="242">
        <v>45000</v>
      </c>
      <c r="G32" s="242">
        <f t="shared" si="3"/>
        <v>45000</v>
      </c>
      <c r="H32" s="242">
        <v>1000</v>
      </c>
      <c r="I32" s="242">
        <f t="shared" si="4"/>
        <v>1000</v>
      </c>
      <c r="J32" s="237">
        <f t="shared" si="5"/>
        <v>46000</v>
      </c>
      <c r="K32" s="599"/>
      <c r="L32" s="599"/>
    </row>
    <row r="33" spans="1:12" s="299" customFormat="1" ht="25.5" x14ac:dyDescent="0.2">
      <c r="A33" s="300"/>
      <c r="B33" s="297" t="s">
        <v>20</v>
      </c>
      <c r="C33" s="311" t="s">
        <v>347</v>
      </c>
      <c r="D33" s="239" t="s">
        <v>60</v>
      </c>
      <c r="E33" s="238">
        <v>1</v>
      </c>
      <c r="F33" s="242">
        <v>45000</v>
      </c>
      <c r="G33" s="242">
        <f t="shared" si="3"/>
        <v>45000</v>
      </c>
      <c r="H33" s="242">
        <v>1000</v>
      </c>
      <c r="I33" s="242">
        <f t="shared" si="4"/>
        <v>1000</v>
      </c>
      <c r="J33" s="237">
        <f t="shared" si="5"/>
        <v>46000</v>
      </c>
      <c r="K33" s="606"/>
      <c r="L33" s="606"/>
    </row>
    <row r="34" spans="1:12" s="299" customFormat="1" ht="18" customHeight="1" x14ac:dyDescent="0.2">
      <c r="A34" s="300"/>
      <c r="B34" s="297" t="s">
        <v>22</v>
      </c>
      <c r="C34" s="298" t="s">
        <v>348</v>
      </c>
      <c r="D34" s="244" t="s">
        <v>60</v>
      </c>
      <c r="E34" s="243">
        <v>2</v>
      </c>
      <c r="F34" s="242">
        <v>35000</v>
      </c>
      <c r="G34" s="242">
        <f t="shared" si="3"/>
        <v>70000</v>
      </c>
      <c r="H34" s="242">
        <v>2000</v>
      </c>
      <c r="I34" s="242">
        <f t="shared" si="4"/>
        <v>4000</v>
      </c>
      <c r="J34" s="237">
        <f t="shared" si="5"/>
        <v>74000</v>
      </c>
      <c r="K34" s="599"/>
      <c r="L34" s="599"/>
    </row>
    <row r="35" spans="1:12" s="299" customFormat="1" ht="18" customHeight="1" thickBot="1" x14ac:dyDescent="0.25">
      <c r="A35" s="308"/>
      <c r="B35" s="312" t="s">
        <v>300</v>
      </c>
      <c r="C35" s="313" t="s">
        <v>349</v>
      </c>
      <c r="D35" s="252" t="s">
        <v>60</v>
      </c>
      <c r="E35" s="251">
        <v>2</v>
      </c>
      <c r="F35" s="496">
        <v>23000</v>
      </c>
      <c r="G35" s="496">
        <f>F35*E35</f>
        <v>46000</v>
      </c>
      <c r="H35" s="496">
        <v>2000</v>
      </c>
      <c r="I35" s="496">
        <f>H35*E35</f>
        <v>4000</v>
      </c>
      <c r="J35" s="549">
        <f t="shared" si="5"/>
        <v>50000</v>
      </c>
      <c r="K35" s="608"/>
      <c r="L35" s="608"/>
    </row>
    <row r="36" spans="1:12" s="296" customFormat="1" ht="15" customHeight="1" x14ac:dyDescent="0.2">
      <c r="A36" s="40">
        <f>A28+1</f>
        <v>7</v>
      </c>
      <c r="B36" s="295"/>
      <c r="C36" s="314" t="s">
        <v>350</v>
      </c>
      <c r="D36" s="259"/>
      <c r="E36" s="70"/>
      <c r="F36" s="257"/>
      <c r="G36" s="256"/>
      <c r="H36" s="257"/>
      <c r="I36" s="256"/>
      <c r="J36" s="255"/>
      <c r="K36" s="607"/>
      <c r="L36" s="607"/>
    </row>
    <row r="37" spans="1:12" s="299" customFormat="1" ht="78.75" customHeight="1" x14ac:dyDescent="0.2">
      <c r="A37" s="300"/>
      <c r="B37" s="297" t="s">
        <v>14</v>
      </c>
      <c r="C37" s="315" t="s">
        <v>351</v>
      </c>
      <c r="D37" s="244" t="s">
        <v>95</v>
      </c>
      <c r="E37" s="243">
        <v>1</v>
      </c>
      <c r="F37" s="242">
        <v>40000</v>
      </c>
      <c r="G37" s="242">
        <f t="shared" ref="G37:G41" si="6">F37*E37</f>
        <v>40000</v>
      </c>
      <c r="H37" s="242">
        <v>20000</v>
      </c>
      <c r="I37" s="242">
        <f t="shared" ref="I37:I41" si="7">H37*E37</f>
        <v>20000</v>
      </c>
      <c r="J37" s="237">
        <f t="shared" ref="J37:J41" si="8">I37+G37</f>
        <v>60000</v>
      </c>
      <c r="K37" s="599"/>
      <c r="L37" s="599"/>
    </row>
    <row r="38" spans="1:12" ht="64.5" customHeight="1" x14ac:dyDescent="0.2">
      <c r="A38" s="40">
        <f>A36+1</f>
        <v>8</v>
      </c>
      <c r="B38" s="164"/>
      <c r="C38" s="223" t="s">
        <v>314</v>
      </c>
      <c r="D38" s="244" t="s">
        <v>95</v>
      </c>
      <c r="E38" s="243">
        <v>1</v>
      </c>
      <c r="F38" s="242">
        <v>10000</v>
      </c>
      <c r="G38" s="242">
        <f t="shared" si="6"/>
        <v>10000</v>
      </c>
      <c r="H38" s="242">
        <v>10000</v>
      </c>
      <c r="I38" s="242">
        <f t="shared" si="7"/>
        <v>10000</v>
      </c>
      <c r="J38" s="237">
        <f t="shared" si="8"/>
        <v>20000</v>
      </c>
      <c r="K38" s="599"/>
      <c r="L38" s="599"/>
    </row>
    <row r="39" spans="1:12" s="241" customFormat="1" ht="38.25" x14ac:dyDescent="0.2">
      <c r="A39" s="40">
        <f>A38+1</f>
        <v>9</v>
      </c>
      <c r="B39" s="246"/>
      <c r="C39" s="248" t="s">
        <v>315</v>
      </c>
      <c r="D39" s="239" t="s">
        <v>95</v>
      </c>
      <c r="E39" s="238">
        <v>1</v>
      </c>
      <c r="F39" s="242">
        <v>15000</v>
      </c>
      <c r="G39" s="242">
        <f t="shared" si="6"/>
        <v>15000</v>
      </c>
      <c r="H39" s="242">
        <v>15000</v>
      </c>
      <c r="I39" s="242">
        <f t="shared" si="7"/>
        <v>15000</v>
      </c>
      <c r="J39" s="237">
        <f t="shared" si="8"/>
        <v>30000</v>
      </c>
      <c r="K39" s="606"/>
      <c r="L39" s="606"/>
    </row>
    <row r="40" spans="1:12" s="241" customFormat="1" ht="28.5" customHeight="1" x14ac:dyDescent="0.2">
      <c r="A40" s="40">
        <f>A39+1</f>
        <v>10</v>
      </c>
      <c r="B40" s="246"/>
      <c r="C40" s="245" t="s">
        <v>316</v>
      </c>
      <c r="D40" s="244" t="s">
        <v>95</v>
      </c>
      <c r="E40" s="243">
        <v>1</v>
      </c>
      <c r="F40" s="242">
        <v>0</v>
      </c>
      <c r="G40" s="242">
        <f t="shared" si="6"/>
        <v>0</v>
      </c>
      <c r="H40" s="242">
        <v>15000</v>
      </c>
      <c r="I40" s="242">
        <f t="shared" si="7"/>
        <v>15000</v>
      </c>
      <c r="J40" s="237">
        <f t="shared" si="8"/>
        <v>15000</v>
      </c>
      <c r="K40" s="599"/>
      <c r="L40" s="599"/>
    </row>
    <row r="41" spans="1:12" ht="43.5" customHeight="1" thickBot="1" x14ac:dyDescent="0.25">
      <c r="A41" s="40">
        <f>A40+1</f>
        <v>11</v>
      </c>
      <c r="B41" s="164"/>
      <c r="C41" s="240" t="s">
        <v>317</v>
      </c>
      <c r="D41" s="239" t="s">
        <v>95</v>
      </c>
      <c r="E41" s="238">
        <v>1</v>
      </c>
      <c r="F41" s="242">
        <v>0</v>
      </c>
      <c r="G41" s="242">
        <f t="shared" si="6"/>
        <v>0</v>
      </c>
      <c r="H41" s="242">
        <v>20000</v>
      </c>
      <c r="I41" s="242">
        <f t="shared" si="7"/>
        <v>20000</v>
      </c>
      <c r="J41" s="237">
        <f t="shared" si="8"/>
        <v>20000</v>
      </c>
      <c r="K41" s="599"/>
      <c r="L41" s="599"/>
    </row>
    <row r="42" spans="1:12" ht="20.100000000000001" customHeight="1" thickTop="1" thickBot="1" x14ac:dyDescent="0.25">
      <c r="A42" s="224"/>
      <c r="B42" s="225"/>
      <c r="C42" s="316" t="s">
        <v>352</v>
      </c>
      <c r="D42" s="235"/>
      <c r="E42" s="235"/>
      <c r="F42" s="234"/>
      <c r="G42" s="232">
        <f>SUM(G11:G41)</f>
        <v>3984900</v>
      </c>
      <c r="H42" s="234"/>
      <c r="I42" s="232">
        <f>SUM(I11:I41)</f>
        <v>250000</v>
      </c>
      <c r="J42" s="232">
        <f>SUM(J11:J41)</f>
        <v>4234900</v>
      </c>
      <c r="K42" s="610"/>
      <c r="L42" s="610"/>
    </row>
  </sheetData>
  <mergeCells count="11">
    <mergeCell ref="K12:K13"/>
    <mergeCell ref="K7:K8"/>
    <mergeCell ref="L7:L8"/>
    <mergeCell ref="A9:B9"/>
    <mergeCell ref="F6:J6"/>
    <mergeCell ref="A7:B8"/>
    <mergeCell ref="C7:C8"/>
    <mergeCell ref="D7:D8"/>
    <mergeCell ref="E7:E8"/>
    <mergeCell ref="F7:G7"/>
    <mergeCell ref="H7:I7"/>
  </mergeCells>
  <printOptions horizontalCentered="1"/>
  <pageMargins left="0.25" right="0.25" top="0.75" bottom="0.75" header="0.33" footer="0.33"/>
  <pageSetup paperSize="9" scale="82" orientation="landscape" r:id="rId1"/>
  <headerFooter scaleWithDoc="0" alignWithMargins="0">
    <oddFooter>&amp;L&amp;8SEM Engineers&amp;R&amp;8Page &amp;P of &amp;N</oddFooter>
  </headerFooter>
  <rowBreaks count="2" manualBreakCount="2">
    <brk id="19" max="11" man="1"/>
    <brk id="35"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1 6 " ? > < S w i f t T o k e n s   x m l n s : x s d = " h t t p : / / w w w . w 3 . o r g / 2 0 0 1 / X M L S c h e m a "   x m l n s : x s i = " h t t p : / / w w w . w 3 . o r g / 2 0 0 1 / X M L S c h e m a - i n s t a n c e " > < T o k e n s / > < / S w i f t T o k e n 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0DC44F-48EF-4FA6-AAA1-E1489F55FD13}">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2.xml><?xml version="1.0" encoding="utf-8"?>
<ds:datastoreItem xmlns:ds="http://schemas.openxmlformats.org/officeDocument/2006/customXml" ds:itemID="{CEE5ACD5-A6B0-4011-93DA-DD9F7F904B5A}">
  <ds:schemaRefs>
    <ds:schemaRef ds:uri="http://www.w3.org/2001/XMLSchema"/>
  </ds:schemaRefs>
</ds:datastoreItem>
</file>

<file path=customXml/itemProps3.xml><?xml version="1.0" encoding="utf-8"?>
<ds:datastoreItem xmlns:ds="http://schemas.openxmlformats.org/officeDocument/2006/customXml" ds:itemID="{9ADA3F12-DFA6-4FCB-9048-8273FD205CDE}">
  <ds:schemaRefs>
    <ds:schemaRef ds:uri="http://schemas.microsoft.com/sharepoint/v3/contenttype/forms"/>
  </ds:schemaRefs>
</ds:datastoreItem>
</file>

<file path=customXml/itemProps4.xml><?xml version="1.0" encoding="utf-8"?>
<ds:datastoreItem xmlns:ds="http://schemas.openxmlformats.org/officeDocument/2006/customXml" ds:itemID="{F5E1D120-88D7-40A1-B049-705DFBF44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Grand Summary</vt:lpstr>
      <vt:lpstr>ACMV BOQ</vt:lpstr>
      <vt:lpstr>Plumbing Summary</vt:lpstr>
      <vt:lpstr>Plumbing BOQ</vt:lpstr>
      <vt:lpstr>Fire Summary</vt:lpstr>
      <vt:lpstr>Fire BOQ</vt:lpstr>
      <vt:lpstr>Clean Agent FSS (Comms Room)</vt:lpstr>
      <vt:lpstr>'ACMV BOQ'!Print_Area</vt:lpstr>
      <vt:lpstr>'Clean Agent FSS (Comms Room)'!Print_Area</vt:lpstr>
      <vt:lpstr>'Fire BOQ'!Print_Area</vt:lpstr>
      <vt:lpstr>'Fire Summary'!Print_Area</vt:lpstr>
      <vt:lpstr>'Grand Summary'!Print_Area</vt:lpstr>
      <vt:lpstr>'Plumbing BOQ'!Print_Area</vt:lpstr>
      <vt:lpstr>'Plumbing Summary'!Print_Area</vt:lpstr>
      <vt:lpstr>'ACMV BOQ'!Print_Titles</vt:lpstr>
      <vt:lpstr>'Clean Agent FSS (Comms Room)'!Print_Titles</vt:lpstr>
      <vt:lpstr>'Fire BOQ'!Print_Titles</vt:lpstr>
      <vt:lpstr>'Fire Summary'!Print_Titles</vt:lpstr>
      <vt:lpstr>'Plumbing BOQ'!Print_Titles</vt:lpstr>
    </vt:vector>
  </TitlesOfParts>
  <Manager/>
  <Company>TrueGrafix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KAUSER AZIZ</dc:creator>
  <cp:keywords/>
  <dc:description/>
  <cp:lastModifiedBy>Rehan Aslam</cp:lastModifiedBy>
  <cp:revision/>
  <cp:lastPrinted>2024-03-07T08:14:10Z</cp:lastPrinted>
  <dcterms:created xsi:type="dcterms:W3CDTF">2001-08-24T09:20:00Z</dcterms:created>
  <dcterms:modified xsi:type="dcterms:W3CDTF">2024-03-07T08:26:48Z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y fmtid="{D5CDD505-2E9C-101B-9397-08002B2CF9AE}" pid="4" name="MSIP_Label_dd181445-6ec4-4473-9810-00785f082df0_Enabled">
    <vt:lpwstr>true</vt:lpwstr>
  </property>
  <property fmtid="{D5CDD505-2E9C-101B-9397-08002B2CF9AE}" pid="5" name="MSIP_Label_dd181445-6ec4-4473-9810-00785f082df0_SetDate">
    <vt:lpwstr>2024-01-02T05:59:35Z</vt:lpwstr>
  </property>
  <property fmtid="{D5CDD505-2E9C-101B-9397-08002B2CF9AE}" pid="6" name="MSIP_Label_dd181445-6ec4-4473-9810-00785f082df0_Method">
    <vt:lpwstr>Privileged</vt:lpwstr>
  </property>
  <property fmtid="{D5CDD505-2E9C-101B-9397-08002B2CF9AE}" pid="7" name="MSIP_Label_dd181445-6ec4-4473-9810-00785f082df0_Name">
    <vt:lpwstr>Internal</vt:lpwstr>
  </property>
  <property fmtid="{D5CDD505-2E9C-101B-9397-08002B2CF9AE}" pid="8" name="MSIP_Label_dd181445-6ec4-4473-9810-00785f082df0_SiteId">
    <vt:lpwstr>1771ae17-e764-4e0f-a476-d4184d79a5d9</vt:lpwstr>
  </property>
  <property fmtid="{D5CDD505-2E9C-101B-9397-08002B2CF9AE}" pid="9" name="MSIP_Label_dd181445-6ec4-4473-9810-00785f082df0_ActionId">
    <vt:lpwstr>94a41ca8-58c1-4bb4-80cb-92166ea7b0d7</vt:lpwstr>
  </property>
  <property fmtid="{D5CDD505-2E9C-101B-9397-08002B2CF9AE}" pid="10" name="MSIP_Label_dd181445-6ec4-4473-9810-00785f082df0_ContentBits">
    <vt:lpwstr>0</vt:lpwstr>
  </property>
  <property fmtid="{D5CDD505-2E9C-101B-9397-08002B2CF9AE}" pid="11" name="PlanSwiftJobName">
    <vt:lpwstr/>
  </property>
  <property fmtid="{D5CDD505-2E9C-101B-9397-08002B2CF9AE}" pid="12" name="PlanSwiftJobGuid">
    <vt:lpwstr/>
  </property>
  <property fmtid="{D5CDD505-2E9C-101B-9397-08002B2CF9AE}" pid="13" name="LinkedDataId">
    <vt:lpwstr>{CB21BCED-7C65-4B8A-BE45-C91265F6280E}</vt:lpwstr>
  </property>
</Properties>
</file>