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D:\Xls\Sent BOQ\Citi Bank Dolmen Sky Tower\Sent to Monza on 5 Mar 24\"/>
    </mc:Choice>
  </mc:AlternateContent>
  <xr:revisionPtr revIDLastSave="0" documentId="13_ncr:1_{3418EDA9-31CA-452D-8B21-5E02A2CF40C6}" xr6:coauthVersionLast="47" xr6:coauthVersionMax="47" xr10:uidLastSave="{00000000-0000-0000-0000-000000000000}"/>
  <bookViews>
    <workbookView xWindow="-120" yWindow="-120" windowWidth="29040" windowHeight="15840" tabRatio="712" activeTab="1" xr2:uid="{00000000-000D-0000-FFFF-FFFF00000000}"/>
  </bookViews>
  <sheets>
    <sheet name="Grand Summary" sheetId="65" r:id="rId1"/>
    <sheet name="ACMV BOQ" sheetId="69" r:id="rId2"/>
    <sheet name="Plumbing Summary" sheetId="70" r:id="rId3"/>
    <sheet name="Plumbing BOQ" sheetId="71" r:id="rId4"/>
    <sheet name="Fire Summary" sheetId="72" r:id="rId5"/>
    <sheet name="Fire BOQ" sheetId="73" r:id="rId6"/>
    <sheet name="Clean Agent FSS (Comms Room)" sheetId="74"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s>
  <definedNames>
    <definedName name="\\c">#REF!</definedName>
    <definedName name="\\x">#REF!</definedName>
    <definedName name="\0">#REF!</definedName>
    <definedName name="\1">#REF!</definedName>
    <definedName name="\A">#REF!</definedName>
    <definedName name="\B">#REF!</definedName>
    <definedName name="\E">#REF!</definedName>
    <definedName name="\M">[1]BOQ!$F$4707</definedName>
    <definedName name="\p">#N/A</definedName>
    <definedName name="\s">#N/A</definedName>
    <definedName name="\z">'[2]COAT&amp;WRAP-QIOT-#3'!#REF!</definedName>
    <definedName name="___________________S1">#REF!</definedName>
    <definedName name="__________________S1">#REF!</definedName>
    <definedName name="_________________S1">#REF!</definedName>
    <definedName name="________________S1">#REF!</definedName>
    <definedName name="_______________S1">#REF!</definedName>
    <definedName name="______________S1">#REF!</definedName>
    <definedName name="_____________S1">#REF!</definedName>
    <definedName name="_____________tw1">#REF!</definedName>
    <definedName name="____________tw1">#REF!</definedName>
    <definedName name="___________S1">#REF!</definedName>
    <definedName name="___________tw1">#REF!</definedName>
    <definedName name="__________tw1">#REF!</definedName>
    <definedName name="_________S1">#REF!</definedName>
    <definedName name="_________tw1">#REF!</definedName>
    <definedName name="________tw1">#REF!</definedName>
    <definedName name="_______S1">#REF!</definedName>
    <definedName name="_______tw1">#REF!</definedName>
    <definedName name="______S1">#REF!</definedName>
    <definedName name="______tw1">#REF!</definedName>
    <definedName name="_____S1">#REF!</definedName>
    <definedName name="_____tw1">#REF!</definedName>
    <definedName name="____S1">#REF!</definedName>
    <definedName name="____tw1">#REF!</definedName>
    <definedName name="___S1">#REF!</definedName>
    <definedName name="___tw1">#REF!</definedName>
    <definedName name="__123Graph_A" hidden="1">'[3]BOQ  SUM'!#REF!</definedName>
    <definedName name="__123Graph_B" hidden="1">'[3]BOQ  SUM'!#REF!</definedName>
    <definedName name="__S1">#REF!</definedName>
    <definedName name="__tw1">#REF!</definedName>
    <definedName name="_0">#REF!</definedName>
    <definedName name="_1_____123Graph_ACHART_1" hidden="1">'[3]BOQ  SUM'!#REF!</definedName>
    <definedName name="_10__123Graph_ACHART_1" hidden="1">'[4]BOQ  SUM'!#REF!</definedName>
    <definedName name="_12Excel_BuiltIn_Print_Area_3_1">#REF!</definedName>
    <definedName name="_14__123Graph_BCHART_1" hidden="1">'[4]BOQ  SUM'!#REF!</definedName>
    <definedName name="_15_Excel_BuiltIn_Print_Area_1_1">#REF!</definedName>
    <definedName name="_16_Excel_BuiltIn_Print_Area_2_1">#REF!</definedName>
    <definedName name="_16Excel_BuiltIn_Print_Area_4_1">#REF!</definedName>
    <definedName name="_17_Excel_BuiltIn_Print_Area_3_1">#REF!</definedName>
    <definedName name="_18_Excel_BuiltIn_Print_Area_4_1">#REF!</definedName>
    <definedName name="_18Excel_BuiltIn_Print_Area_6_1">#REF!</definedName>
    <definedName name="_19_Excel_BuiltIn_Print_Area_6_1">#REF!</definedName>
    <definedName name="_1Excel_BuiltIn_Print_Area_6_1">#REF!</definedName>
    <definedName name="_2_____123Graph_BCHART_1" hidden="1">'[3]BOQ  SUM'!#REF!</definedName>
    <definedName name="_20_Excel_BuiltIn_Print_Titles_2_1">#REF!</definedName>
    <definedName name="_21_Excel_BuiltIn_Print_Titles_3_1">#REF!</definedName>
    <definedName name="_22_Excel_BuiltIn_Print_Titles_4_1">#REF!</definedName>
    <definedName name="_22Excel_BuiltIn_Print_Titles_2_1">#REF!</definedName>
    <definedName name="_23Excel_BuiltIn_Print_Area_1_1">#REF!</definedName>
    <definedName name="_24Excel_BuiltIn_Print_Area_2_1">#REF!</definedName>
    <definedName name="_25Excel_BuiltIn_Print_Area_3_1">#REF!</definedName>
    <definedName name="_26Excel_BuiltIn_Print_Area_4_1">#REF!</definedName>
    <definedName name="_26Excel_BuiltIn_Print_Titles_3_1">#REF!</definedName>
    <definedName name="_2Excel_BuiltIn_Print_Area_6_1">#REF!</definedName>
    <definedName name="_3____123Graph_ACHART_1" hidden="1">[5]SUM!$C$9:$C$18</definedName>
    <definedName name="_30Excel_BuiltIn_Print_Titles_4_1">#REF!</definedName>
    <definedName name="_33Excel_BuiltIn_Print_Area_6_1">#REF!</definedName>
    <definedName name="_34Excel_BuiltIn_Print_Titles_2_1">#REF!</definedName>
    <definedName name="_35Excel_BuiltIn_Print_Titles_3_1">#REF!</definedName>
    <definedName name="_36Excel_BuiltIn_Print_Titles_4_1">#REF!</definedName>
    <definedName name="_4____123Graph_BCHART_1" hidden="1">[5]SUM!#REF!</definedName>
    <definedName name="_4Excel_BuiltIn_Print_Area_1_1">#REF!</definedName>
    <definedName name="_5___123Graph_ACHART_1" hidden="1">[5]SUM!$C$9:$C$18</definedName>
    <definedName name="_6___123Graph_BCHART_1" hidden="1">[5]SUM!#REF!</definedName>
    <definedName name="_8Excel_BuiltIn_Print_Area_2_1">#REF!</definedName>
    <definedName name="_CD">#REF!</definedName>
    <definedName name="_Fill" hidden="1">#REF!</definedName>
    <definedName name="_xlnm._FilterDatabase" localSheetId="1" hidden="1">'ACMV BOQ'!$C$11:$H$119</definedName>
    <definedName name="_Key1" hidden="1">#REF!</definedName>
    <definedName name="_NA1">#REF!</definedName>
    <definedName name="_NA12">#REF!</definedName>
    <definedName name="_NA13">#REF!</definedName>
    <definedName name="_NA17">#REF!</definedName>
    <definedName name="_NA2">#REF!</definedName>
    <definedName name="_NA23">#REF!</definedName>
    <definedName name="_NA3">#REF!</definedName>
    <definedName name="_NA7">#REF!</definedName>
    <definedName name="_NA9">#REF!</definedName>
    <definedName name="_Order1" hidden="1">255</definedName>
    <definedName name="_PR625">'[6]Normal Basis'!$133:$133</definedName>
    <definedName name="_PR706">'[6]Normal Basis'!#REF!</definedName>
    <definedName name="_PR730">'[6]Normal Basis'!#REF!</definedName>
    <definedName name="_PR741">'[6]Normal Basis'!$76:$76</definedName>
    <definedName name="_PR857">'[6]Normal Basis'!$59:$59</definedName>
    <definedName name="_PR858">'[6]Normal Basis'!$57:$57</definedName>
    <definedName name="_PR862">'[6]Normal Basis'!$53:$53</definedName>
    <definedName name="_PR864">'[6]Normal Basis'!$51:$51</definedName>
    <definedName name="_PR873">'[6]Normal Basis'!$42:$42</definedName>
    <definedName name="_PR874">'[6]Normal Basis'!$41:$41</definedName>
    <definedName name="_PR883">'[6]Normal Basis'!#REF!</definedName>
    <definedName name="_S1">#REF!</definedName>
    <definedName name="_Sort" hidden="1">#REF!</definedName>
    <definedName name="_TAQ">#REF!</definedName>
    <definedName name="_tw1">#REF!</definedName>
    <definedName name="A">[7]B!$A$8:$H$52</definedName>
    <definedName name="AAA">'[8]MTL$-INTER'!#REF!</definedName>
    <definedName name="AAAA">#REF!</definedName>
    <definedName name="ASAD">#REF!</definedName>
    <definedName name="asd">#REF!</definedName>
    <definedName name="asdads">#REF!</definedName>
    <definedName name="asdg">#REF!</definedName>
    <definedName name="az">#REF!</definedName>
    <definedName name="b">#REF!</definedName>
    <definedName name="baa">#REF!</definedName>
    <definedName name="bn">'[6]Normal Basis'!#REF!</definedName>
    <definedName name="boynsr">#REF!</definedName>
    <definedName name="boynsr1">#REF!</definedName>
    <definedName name="boysr">#REF!</definedName>
    <definedName name="boysr1">#REF!</definedName>
    <definedName name="bvcbcv">#REF!</definedName>
    <definedName name="cc">#REF!</definedName>
    <definedName name="CHW">#REF!</definedName>
    <definedName name="COAT">'[2]PNT-QUOT-#3'!#REF!</definedName>
    <definedName name="cover">[9]Sheet1!$F$24</definedName>
    <definedName name="_xlnm.Criteria">#REF!</definedName>
    <definedName name="CS_10">#REF!</definedName>
    <definedName name="CS_100">#REF!</definedName>
    <definedName name="CS_10S">#REF!</definedName>
    <definedName name="CS_120">#REF!</definedName>
    <definedName name="CS_140">#REF!</definedName>
    <definedName name="CS_160">#REF!</definedName>
    <definedName name="CS_20">#REF!</definedName>
    <definedName name="CS_30">#REF!</definedName>
    <definedName name="CS_40">#REF!</definedName>
    <definedName name="CS_40S">#REF!</definedName>
    <definedName name="CS_5S">#REF!</definedName>
    <definedName name="CS_60">#REF!</definedName>
    <definedName name="CS_80">#REF!</definedName>
    <definedName name="CS_80S">#REF!</definedName>
    <definedName name="CS_STD">#REF!</definedName>
    <definedName name="CS_XS">#REF!</definedName>
    <definedName name="CS_XXS">#REF!</definedName>
    <definedName name="CZ">#REF!</definedName>
    <definedName name="d">#REF!</definedName>
    <definedName name="_xlnm.Database">#REF!</definedName>
    <definedName name="dc" hidden="1">'[4]BOQ  SUM'!#REF!</definedName>
    <definedName name="dd">#REF!</definedName>
    <definedName name="df">#REF!</definedName>
    <definedName name="dism" hidden="1">'[4]BOQ  SUM'!#REF!</definedName>
    <definedName name="dlist" localSheetId="1">#REF!</definedName>
    <definedName name="dlist">#REF!</definedName>
    <definedName name="e">#REF!</definedName>
    <definedName name="ed">#REF!</definedName>
    <definedName name="er">#REF!</definedName>
    <definedName name="ERW">#REF!</definedName>
    <definedName name="esd">#REF!</definedName>
    <definedName name="ESS">#REF!</definedName>
    <definedName name="EWS">#REF!</definedName>
    <definedName name="Excel_BuiltIn_Print_Area">#REF!</definedName>
    <definedName name="Excel_BuiltIn_Print_Area_1_1">#REF!</definedName>
    <definedName name="Excel_BuiltIn_Print_Area_2">#REF!</definedName>
    <definedName name="Excel_BuiltIn_Print_Area_3_1">#REF!</definedName>
    <definedName name="Excel_BuiltIn_Print_Area_5">#REF!</definedName>
    <definedName name="Excel_BuiltIn_Print_Area_5_1">#REF!</definedName>
    <definedName name="Excel_BuiltIn_Print_Titles">#REF!</definedName>
    <definedName name="Excel_BuiltIn_Print_Titles_1">#REF!</definedName>
    <definedName name="Excel_BuiltIn_Print_Titles_1_1">#REF!</definedName>
    <definedName name="Excel_BuiltIn_Print_Titles_2">'[10]SUMMARY WAREHOUSE'!#REF!</definedName>
    <definedName name="Excel_BuiltIn_Print_Titles_2_2">'[10]SUMMARY WAREHOUSE (2)'!#REF!</definedName>
    <definedName name="Excel_BuiltIn_Print_Titles_3_1">#REF!</definedName>
    <definedName name="Excel_BuiltIn_Print_Titles_5">#REF!</definedName>
    <definedName name="Excel_BuiltIn_Print_Titles_5_1">#REF!</definedName>
    <definedName name="Excel_BuiltIn_Print_Titles_6">#REF!</definedName>
    <definedName name="_xlnm.Extract">#REF!</definedName>
    <definedName name="F">#REF!</definedName>
    <definedName name="fav">#REF!</definedName>
    <definedName name="fd">#REF!</definedName>
    <definedName name="fes">#REF!</definedName>
    <definedName name="FF">#REF!</definedName>
    <definedName name="FFS">#REF!</definedName>
    <definedName name="fg">#REF!</definedName>
    <definedName name="FP">'[2]COAT&amp;WRAP-QIOT-#3'!#REF!</definedName>
    <definedName name="G">#REF!</definedName>
    <definedName name="Gamnas3D_Summary">#REF!</definedName>
    <definedName name="gf">#REF!</definedName>
    <definedName name="GS">#REF!</definedName>
    <definedName name="gy">#REF!</definedName>
    <definedName name="GZ">#REF!</definedName>
    <definedName name="hj">#REF!</definedName>
    <definedName name="hyy">#REF!</definedName>
    <definedName name="io">#REF!</definedName>
    <definedName name="iop">#REF!</definedName>
    <definedName name="jh">#REF!</definedName>
    <definedName name="ji">#REF!</definedName>
    <definedName name="KIJL">#REF!</definedName>
    <definedName name="larm">#REF!</definedName>
    <definedName name="list" localSheetId="1">#REF!</definedName>
    <definedName name="list">#REF!</definedName>
    <definedName name="lk">#REF!</definedName>
    <definedName name="lkj">#REF!</definedName>
    <definedName name="ll">#REF!</definedName>
    <definedName name="LOI">#REF!</definedName>
    <definedName name="lop">#REF!</definedName>
    <definedName name="lpcd">#REF!</definedName>
    <definedName name="M">#REF!</definedName>
    <definedName name="mac" hidden="1">'[4]BOQ  SUM'!#REF!</definedName>
    <definedName name="MAT">'[2]COAT&amp;WRAP-QIOT-#3'!#REF!</definedName>
    <definedName name="MF">'[2]COAT&amp;WRAP-QIOT-#3'!#REF!</definedName>
    <definedName name="mm">#REF!</definedName>
    <definedName name="MMNN">#REF!</definedName>
    <definedName name="n">#REF!</definedName>
    <definedName name="nb">#REF!</definedName>
    <definedName name="oi">#REF!</definedName>
    <definedName name="oip">#REF!</definedName>
    <definedName name="oup">#REF!</definedName>
    <definedName name="OZ">#REF!</definedName>
    <definedName name="P">'[2]PNT-QUOT-#3'!#REF!</definedName>
    <definedName name="PEJM">'[2]COAT&amp;WRAP-QIOT-#3'!#REF!</definedName>
    <definedName name="PF">'[2]PNT-QUOT-#3'!#REF!</definedName>
    <definedName name="phbnsr">#REF!</definedName>
    <definedName name="phbnsr1">#REF!</definedName>
    <definedName name="phbsr">#REF!</definedName>
    <definedName name="phbsr1">#REF!</definedName>
    <definedName name="PM">[11]IBASE!$AH$16:$AV$110</definedName>
    <definedName name="POIL">#REF!</definedName>
    <definedName name="PR_883M">'[6]Normal Basis'!$33:$33</definedName>
    <definedName name="PR858F">'[6]Normal Basis'!$58:$58</definedName>
    <definedName name="_xlnm.Print_Area" localSheetId="1">'ACMV BOQ'!$A$1:$M$122</definedName>
    <definedName name="_xlnm.Print_Area" localSheetId="6">'Clean Agent FSS (Comms Room)'!$A$1:$L$42</definedName>
    <definedName name="_xlnm.Print_Area" localSheetId="5">'Fire BOQ'!$A$1:$M$32</definedName>
    <definedName name="_xlnm.Print_Area" localSheetId="4">'Fire Summary'!$A$1:$F$22</definedName>
    <definedName name="_xlnm.Print_Area" localSheetId="0">'Grand Summary'!$A$1:$D$24</definedName>
    <definedName name="_xlnm.Print_Area" localSheetId="3">'Plumbing BOQ'!$A$1:$M$85</definedName>
    <definedName name="_xlnm.Print_Area" localSheetId="2">'Plumbing Summary'!$A$1:$E$24</definedName>
    <definedName name="_xlnm.Print_Area">#REF!</definedName>
    <definedName name="Print_Area_MI" localSheetId="0">#REF!</definedName>
    <definedName name="Print_Area_MI">#REF!</definedName>
    <definedName name="Print_Area_MI_4">#REF!</definedName>
    <definedName name="Print_Area_MI_5">#REF!</definedName>
    <definedName name="Print_Area_MI_6">#REF!</definedName>
    <definedName name="_xlnm.Print_Titles" localSheetId="1">'ACMV BOQ'!$1:$8</definedName>
    <definedName name="_xlnm.Print_Titles" localSheetId="6">'Clean Agent FSS (Comms Room)'!$1:$8</definedName>
    <definedName name="_xlnm.Print_Titles" localSheetId="5">'Fire BOQ'!$1:$8</definedName>
    <definedName name="_xlnm.Print_Titles" localSheetId="4">'Fire Summary'!$1:$7</definedName>
    <definedName name="_xlnm.Print_Titles" localSheetId="3">'Plumbing BOQ'!$1:$8</definedName>
    <definedName name="_xlnm.Print_Titles">#REF!</definedName>
    <definedName name="PRINT_TITLES_MI">#REF!</definedName>
    <definedName name="qan">#REF!</definedName>
    <definedName name="RATE">'[12]04(a)-TFA'!$H$6:$H$27</definedName>
    <definedName name="RATES">'[12]04(a)-TFA'!$H$6:$H$27</definedName>
    <definedName name="rcl">#REF!</definedName>
    <definedName name="_xlnm.Recorder">#REF!</definedName>
    <definedName name="rfd">#REF!</definedName>
    <definedName name="RT">'[2]COAT&amp;WRAP-QIOT-#3'!#REF!</definedName>
    <definedName name="ru">#REF!</definedName>
    <definedName name="ruk">#REF!</definedName>
    <definedName name="s">#REF!</definedName>
    <definedName name="SAD">#REF!</definedName>
    <definedName name="SB">[11]IBASE!$AH$7:$AL$14</definedName>
    <definedName name="scv">#REF!</definedName>
    <definedName name="sd">#REF!</definedName>
    <definedName name="sdsd">#REF!</definedName>
    <definedName name="SDX">#REF!</definedName>
    <definedName name="SECTION1">#REF!</definedName>
    <definedName name="SECTION2">#REF!</definedName>
    <definedName name="SECTION3">#REF!</definedName>
    <definedName name="SF">#REF!</definedName>
    <definedName name="sheet">#REF!</definedName>
    <definedName name="sjd">#REF!</definedName>
    <definedName name="SORT">#REF!</definedName>
    <definedName name="SORT_AREA">'[13]DI-ESTI'!$A$8:$R$489</definedName>
    <definedName name="SP">'[2]PNT-QUOT-#3'!#REF!</definedName>
    <definedName name="SS">#REF!</definedName>
    <definedName name="sss">#REF!</definedName>
    <definedName name="sup" hidden="1">'[4]BOQ  SUM'!#REF!</definedName>
    <definedName name="SWV">#REF!</definedName>
    <definedName name="t">#REF!</definedName>
    <definedName name="TEMP">#REF!</definedName>
    <definedName name="TFA">#REF!</definedName>
    <definedName name="thickness">[9]Sheet1!$F$25</definedName>
    <definedName name="THK">'[2]COAT&amp;WRAP-QIOT-#3'!#REF!</definedName>
    <definedName name="TO" localSheetId="1">#REF!</definedName>
    <definedName name="TO">#REF!</definedName>
    <definedName name="tt">#REF!</definedName>
    <definedName name="ttgeg">#REF!</definedName>
    <definedName name="ue">#REF!</definedName>
    <definedName name="uj">#REF!</definedName>
    <definedName name="UN">#REF!</definedName>
    <definedName name="vel">#REF!</definedName>
    <definedName name="wa">#REF!</definedName>
    <definedName name="wq">#REF!</definedName>
    <definedName name="ws">#REF!</definedName>
    <definedName name="WTP">'[12]04(a)-TFA'!#REF!</definedName>
    <definedName name="WWTP">'[12]04(a)-TFA'!#REF!</definedName>
    <definedName name="xa">#REF!</definedName>
    <definedName name="xz">#REF!</definedName>
    <definedName name="yhj">#REF!</definedName>
    <definedName name="yj">#REF!</definedName>
    <definedName name="yrtyrtytr">'[14]Section 16050'!$L$5</definedName>
    <definedName name="yu">#REF!</definedName>
    <definedName name="z">#REF!</definedName>
    <definedName name="zx">#REF!</definedName>
    <definedName name="ZYX">#REF!</definedName>
    <definedName name="ZZZ">#REF!</definedName>
  </definedNames>
  <calcPr calcId="181029"/>
</workbook>
</file>

<file path=xl/calcChain.xml><?xml version="1.0" encoding="utf-8"?>
<calcChain xmlns="http://schemas.openxmlformats.org/spreadsheetml/2006/main">
  <c r="H15" i="69" l="1"/>
  <c r="D15" i="65"/>
  <c r="D13" i="65"/>
  <c r="J119" i="69"/>
  <c r="J16" i="73" l="1"/>
  <c r="J12" i="73"/>
  <c r="H31" i="73"/>
  <c r="J31" i="73" s="1"/>
  <c r="K31" i="73" s="1"/>
  <c r="H30" i="73"/>
  <c r="H29" i="73"/>
  <c r="H28" i="73"/>
  <c r="I28" i="73" s="1"/>
  <c r="H27" i="73"/>
  <c r="H26" i="73"/>
  <c r="H25" i="73"/>
  <c r="H24" i="73"/>
  <c r="H22" i="73"/>
  <c r="H21" i="73"/>
  <c r="J21" i="73" s="1"/>
  <c r="K21" i="73" s="1"/>
  <c r="H20" i="73"/>
  <c r="H13" i="73"/>
  <c r="H14" i="73"/>
  <c r="J14" i="73" s="1"/>
  <c r="K14" i="73" s="1"/>
  <c r="H15" i="73"/>
  <c r="J15" i="73" s="1"/>
  <c r="K15" i="73" s="1"/>
  <c r="H16" i="73"/>
  <c r="H17" i="73"/>
  <c r="J17" i="73" s="1"/>
  <c r="K17" i="73" s="1"/>
  <c r="H18" i="73"/>
  <c r="H12" i="73"/>
  <c r="K112" i="69"/>
  <c r="J13" i="69"/>
  <c r="J14" i="69"/>
  <c r="J15" i="69"/>
  <c r="J16" i="69"/>
  <c r="J17" i="69"/>
  <c r="J18" i="69"/>
  <c r="J19" i="69"/>
  <c r="J20" i="69"/>
  <c r="J21" i="69"/>
  <c r="J22" i="69"/>
  <c r="J23" i="69"/>
  <c r="J24" i="69"/>
  <c r="J25" i="69"/>
  <c r="K25" i="69" s="1"/>
  <c r="J26" i="69"/>
  <c r="J27" i="69"/>
  <c r="J28" i="69"/>
  <c r="J29" i="69"/>
  <c r="J30" i="69"/>
  <c r="J31" i="69"/>
  <c r="J32" i="69"/>
  <c r="J33" i="69"/>
  <c r="J34" i="69"/>
  <c r="J35" i="69"/>
  <c r="J36" i="69"/>
  <c r="J37" i="69"/>
  <c r="J38" i="69"/>
  <c r="J39" i="69"/>
  <c r="J40" i="69"/>
  <c r="J41" i="69"/>
  <c r="J42" i="69"/>
  <c r="J43" i="69"/>
  <c r="J44" i="69"/>
  <c r="K44" i="69" s="1"/>
  <c r="J45" i="69"/>
  <c r="J46" i="69"/>
  <c r="J47" i="69"/>
  <c r="J48" i="69"/>
  <c r="J49" i="69"/>
  <c r="J50" i="69"/>
  <c r="J51" i="69"/>
  <c r="J52" i="69"/>
  <c r="J53" i="69"/>
  <c r="J54" i="69"/>
  <c r="J55" i="69"/>
  <c r="J56" i="69"/>
  <c r="J57" i="69"/>
  <c r="J58" i="69"/>
  <c r="K58" i="69" s="1"/>
  <c r="J59" i="69"/>
  <c r="J60" i="69"/>
  <c r="J61" i="69"/>
  <c r="J62" i="69"/>
  <c r="J63" i="69"/>
  <c r="K63" i="69" s="1"/>
  <c r="J64" i="69"/>
  <c r="J65" i="69"/>
  <c r="J66" i="69"/>
  <c r="J67" i="69"/>
  <c r="K67" i="69" s="1"/>
  <c r="J68" i="69"/>
  <c r="J69" i="69"/>
  <c r="J70" i="69"/>
  <c r="J71" i="69"/>
  <c r="K71" i="69" s="1"/>
  <c r="J72" i="69"/>
  <c r="J73" i="69"/>
  <c r="J74" i="69"/>
  <c r="J75" i="69"/>
  <c r="J76" i="69"/>
  <c r="J77" i="69"/>
  <c r="J78" i="69"/>
  <c r="J79" i="69"/>
  <c r="K79" i="69" s="1"/>
  <c r="J80" i="69"/>
  <c r="J81" i="69"/>
  <c r="J82" i="69"/>
  <c r="J83" i="69"/>
  <c r="K83" i="69" s="1"/>
  <c r="J84" i="69"/>
  <c r="K84" i="69" s="1"/>
  <c r="J85" i="69"/>
  <c r="J86" i="69"/>
  <c r="J87" i="69"/>
  <c r="K87" i="69" s="1"/>
  <c r="J88" i="69"/>
  <c r="J89" i="69"/>
  <c r="J90" i="69"/>
  <c r="J91" i="69"/>
  <c r="K91" i="69" s="1"/>
  <c r="J92" i="69"/>
  <c r="J93" i="69"/>
  <c r="J94" i="69"/>
  <c r="J95" i="69"/>
  <c r="J96" i="69"/>
  <c r="J97" i="69"/>
  <c r="J98" i="69"/>
  <c r="J99" i="69"/>
  <c r="K99" i="69" s="1"/>
  <c r="J100" i="69"/>
  <c r="J101" i="69"/>
  <c r="J102" i="69"/>
  <c r="J103" i="69"/>
  <c r="K103" i="69" s="1"/>
  <c r="J104" i="69"/>
  <c r="J105" i="69"/>
  <c r="J106" i="69"/>
  <c r="J107" i="69"/>
  <c r="J108" i="69"/>
  <c r="J109" i="69"/>
  <c r="J110" i="69"/>
  <c r="K110" i="69" s="1"/>
  <c r="J111" i="69"/>
  <c r="J112" i="69"/>
  <c r="J113" i="69"/>
  <c r="J114" i="69"/>
  <c r="J115" i="69"/>
  <c r="J116" i="69"/>
  <c r="J117" i="69"/>
  <c r="J118" i="69"/>
  <c r="H26" i="69"/>
  <c r="H27" i="69"/>
  <c r="H28" i="69"/>
  <c r="H29" i="69"/>
  <c r="H30" i="69"/>
  <c r="H31" i="69"/>
  <c r="H32" i="69"/>
  <c r="H33" i="69"/>
  <c r="H34" i="69"/>
  <c r="K34" i="69" s="1"/>
  <c r="H35" i="69"/>
  <c r="H36" i="69"/>
  <c r="H37" i="69"/>
  <c r="H38" i="69"/>
  <c r="K38" i="69" s="1"/>
  <c r="H39" i="69"/>
  <c r="H40" i="69"/>
  <c r="H41" i="69"/>
  <c r="H42" i="69"/>
  <c r="H43" i="69"/>
  <c r="H44" i="69"/>
  <c r="H45" i="69"/>
  <c r="K45" i="69" s="1"/>
  <c r="H46" i="69"/>
  <c r="H47" i="69"/>
  <c r="H48" i="69"/>
  <c r="K48" i="69" s="1"/>
  <c r="H49" i="69"/>
  <c r="H50" i="69"/>
  <c r="H51" i="69"/>
  <c r="H52" i="69"/>
  <c r="H53" i="69"/>
  <c r="H54" i="69"/>
  <c r="K54" i="69" s="1"/>
  <c r="H55" i="69"/>
  <c r="K55" i="69" s="1"/>
  <c r="H56" i="69"/>
  <c r="H57" i="69"/>
  <c r="K57" i="69" s="1"/>
  <c r="H58" i="69"/>
  <c r="H59" i="69"/>
  <c r="H60" i="69"/>
  <c r="H61" i="69"/>
  <c r="H62" i="69"/>
  <c r="H63" i="69"/>
  <c r="H64" i="69"/>
  <c r="H65" i="69"/>
  <c r="H66" i="69"/>
  <c r="H67" i="69"/>
  <c r="H68" i="69"/>
  <c r="K68" i="69" s="1"/>
  <c r="H69" i="69"/>
  <c r="H70" i="69"/>
  <c r="H71" i="69"/>
  <c r="H72" i="69"/>
  <c r="H73" i="69"/>
  <c r="H74" i="69"/>
  <c r="K74" i="69" s="1"/>
  <c r="H75" i="69"/>
  <c r="H76" i="69"/>
  <c r="H77" i="69"/>
  <c r="H78" i="69"/>
  <c r="K78" i="69" s="1"/>
  <c r="H79" i="69"/>
  <c r="H80" i="69"/>
  <c r="H81" i="69"/>
  <c r="H82" i="69"/>
  <c r="H83" i="69"/>
  <c r="H84" i="69"/>
  <c r="H85" i="69"/>
  <c r="H86" i="69"/>
  <c r="H87" i="69"/>
  <c r="H88" i="69"/>
  <c r="H89" i="69"/>
  <c r="H90" i="69"/>
  <c r="K90" i="69" s="1"/>
  <c r="H91" i="69"/>
  <c r="H92" i="69"/>
  <c r="H93" i="69"/>
  <c r="H94" i="69"/>
  <c r="H95" i="69"/>
  <c r="H96" i="69"/>
  <c r="H97" i="69"/>
  <c r="H98" i="69"/>
  <c r="K98" i="69" s="1"/>
  <c r="H99" i="69"/>
  <c r="H100" i="69"/>
  <c r="H101" i="69"/>
  <c r="H102" i="69"/>
  <c r="K102" i="69" s="1"/>
  <c r="H103" i="69"/>
  <c r="H104" i="69"/>
  <c r="H105" i="69"/>
  <c r="H106" i="69"/>
  <c r="K106" i="69" s="1"/>
  <c r="H107" i="69"/>
  <c r="H108" i="69"/>
  <c r="H109" i="69"/>
  <c r="H110" i="69"/>
  <c r="H111" i="69"/>
  <c r="H112" i="69"/>
  <c r="H113" i="69"/>
  <c r="H114" i="69"/>
  <c r="K114" i="69" s="1"/>
  <c r="H115" i="69"/>
  <c r="H116" i="69"/>
  <c r="H117" i="69"/>
  <c r="H118" i="69"/>
  <c r="K118" i="69" s="1"/>
  <c r="H25" i="69"/>
  <c r="H17" i="69"/>
  <c r="H18" i="69"/>
  <c r="H19" i="69"/>
  <c r="H20" i="69"/>
  <c r="H21" i="69"/>
  <c r="H22" i="69"/>
  <c r="H23" i="69"/>
  <c r="H16" i="69"/>
  <c r="K16" i="69" s="1"/>
  <c r="J12" i="69"/>
  <c r="H13" i="69"/>
  <c r="H12" i="69"/>
  <c r="K73" i="71"/>
  <c r="J73" i="71"/>
  <c r="H73" i="71"/>
  <c r="J19" i="74"/>
  <c r="I19" i="74"/>
  <c r="G19" i="74"/>
  <c r="J82" i="71"/>
  <c r="H82" i="71"/>
  <c r="J81" i="71"/>
  <c r="H81" i="71"/>
  <c r="K81" i="71" s="1"/>
  <c r="J77" i="71"/>
  <c r="H77" i="71"/>
  <c r="K77" i="71" s="1"/>
  <c r="J76" i="71"/>
  <c r="H76" i="71"/>
  <c r="J75" i="71"/>
  <c r="H75" i="71"/>
  <c r="J72" i="71"/>
  <c r="H72" i="71"/>
  <c r="J70" i="71"/>
  <c r="H70" i="71"/>
  <c r="J68" i="71"/>
  <c r="K68" i="71" s="1"/>
  <c r="H68" i="71"/>
  <c r="J66" i="71"/>
  <c r="H66" i="71"/>
  <c r="J65" i="71"/>
  <c r="H65" i="71"/>
  <c r="K65" i="71" s="1"/>
  <c r="J64" i="71"/>
  <c r="K64" i="71" s="1"/>
  <c r="H64" i="71"/>
  <c r="J59" i="71"/>
  <c r="H59" i="71"/>
  <c r="K59" i="71" s="1"/>
  <c r="J57" i="71"/>
  <c r="K57" i="71" s="1"/>
  <c r="H57" i="71"/>
  <c r="J55" i="71"/>
  <c r="H55" i="71"/>
  <c r="K53" i="71"/>
  <c r="J53" i="71"/>
  <c r="H53" i="71"/>
  <c r="J52" i="71"/>
  <c r="K52" i="71" s="1"/>
  <c r="H52" i="71"/>
  <c r="J51" i="71"/>
  <c r="H51" i="71"/>
  <c r="J50" i="71"/>
  <c r="K50" i="71" s="1"/>
  <c r="H50" i="71"/>
  <c r="J48" i="71"/>
  <c r="H48" i="71"/>
  <c r="J47" i="71"/>
  <c r="H47" i="71"/>
  <c r="J46" i="71"/>
  <c r="K46" i="71" s="1"/>
  <c r="H46" i="71"/>
  <c r="J45" i="71"/>
  <c r="H45" i="71"/>
  <c r="J43" i="71"/>
  <c r="H43" i="71"/>
  <c r="J42" i="71"/>
  <c r="H42" i="71"/>
  <c r="K42" i="71" s="1"/>
  <c r="J41" i="71"/>
  <c r="K41" i="71" s="1"/>
  <c r="H41" i="71"/>
  <c r="J40" i="71"/>
  <c r="H40" i="71"/>
  <c r="J35" i="71"/>
  <c r="H35" i="71"/>
  <c r="J34" i="71"/>
  <c r="K34" i="71" s="1"/>
  <c r="H34" i="71"/>
  <c r="J33" i="71"/>
  <c r="K33" i="71" s="1"/>
  <c r="H33" i="71"/>
  <c r="J32" i="71"/>
  <c r="K32" i="71" s="1"/>
  <c r="H32" i="71"/>
  <c r="J31" i="71"/>
  <c r="H31" i="71"/>
  <c r="J29" i="71"/>
  <c r="H29" i="71"/>
  <c r="J27" i="71"/>
  <c r="H27" i="71"/>
  <c r="J26" i="71"/>
  <c r="H26" i="71"/>
  <c r="J24" i="71"/>
  <c r="K24" i="71" s="1"/>
  <c r="H24" i="71"/>
  <c r="J22" i="71"/>
  <c r="H22" i="71"/>
  <c r="K22" i="71" s="1"/>
  <c r="J21" i="71"/>
  <c r="H21" i="71"/>
  <c r="J19" i="71"/>
  <c r="K19" i="71" s="1"/>
  <c r="H19" i="71"/>
  <c r="J18" i="71"/>
  <c r="H18" i="71"/>
  <c r="K18" i="71" s="1"/>
  <c r="J16" i="71"/>
  <c r="H16" i="71"/>
  <c r="J14" i="71"/>
  <c r="K14" i="71" s="1"/>
  <c r="H14" i="71"/>
  <c r="J12" i="71"/>
  <c r="H12" i="71"/>
  <c r="G12" i="74"/>
  <c r="K93" i="69"/>
  <c r="K95" i="69"/>
  <c r="K86" i="69"/>
  <c r="K51" i="69"/>
  <c r="K43" i="69"/>
  <c r="K42" i="69"/>
  <c r="K27" i="69"/>
  <c r="K26" i="69"/>
  <c r="K21" i="69"/>
  <c r="J26" i="73"/>
  <c r="K26" i="73" s="1"/>
  <c r="I23" i="73"/>
  <c r="J23" i="73" s="1"/>
  <c r="I19" i="73"/>
  <c r="J19" i="73" s="1"/>
  <c r="J18" i="73"/>
  <c r="K18" i="73" s="1"/>
  <c r="J13" i="73"/>
  <c r="K13" i="73" s="1"/>
  <c r="I41" i="74"/>
  <c r="J41" i="74" s="1"/>
  <c r="G41" i="74"/>
  <c r="I40" i="74"/>
  <c r="G40" i="74"/>
  <c r="I39" i="74"/>
  <c r="J39" i="74" s="1"/>
  <c r="G39" i="74"/>
  <c r="I38" i="74"/>
  <c r="G38" i="74"/>
  <c r="I37" i="74"/>
  <c r="G37" i="74"/>
  <c r="I35" i="74"/>
  <c r="G35" i="74"/>
  <c r="I34" i="74"/>
  <c r="G34" i="74"/>
  <c r="I33" i="74"/>
  <c r="G33" i="74"/>
  <c r="I32" i="74"/>
  <c r="G32" i="74"/>
  <c r="I31" i="74"/>
  <c r="J31" i="74" s="1"/>
  <c r="G31" i="74"/>
  <c r="I30" i="74"/>
  <c r="G30" i="74"/>
  <c r="I27" i="74"/>
  <c r="G27" i="74"/>
  <c r="I26" i="74"/>
  <c r="G26" i="74"/>
  <c r="I25" i="74"/>
  <c r="G25" i="74"/>
  <c r="I24" i="74"/>
  <c r="G24" i="74"/>
  <c r="I23" i="74"/>
  <c r="G23" i="74"/>
  <c r="I22" i="74"/>
  <c r="J22" i="74" s="1"/>
  <c r="G22" i="74"/>
  <c r="I15" i="74"/>
  <c r="G15" i="74"/>
  <c r="I13" i="74"/>
  <c r="J13" i="74" s="1"/>
  <c r="G13" i="74"/>
  <c r="I12" i="74"/>
  <c r="K15" i="69" l="1"/>
  <c r="K12" i="73"/>
  <c r="K16" i="73"/>
  <c r="H119" i="69"/>
  <c r="K35" i="71"/>
  <c r="H32" i="73"/>
  <c r="J25" i="73"/>
  <c r="K25" i="73" s="1"/>
  <c r="J35" i="74"/>
  <c r="K76" i="69"/>
  <c r="K116" i="69"/>
  <c r="K115" i="69"/>
  <c r="K111" i="69"/>
  <c r="K108" i="69"/>
  <c r="K105" i="69"/>
  <c r="K100" i="69"/>
  <c r="K96" i="69"/>
  <c r="K88" i="69"/>
  <c r="K72" i="69"/>
  <c r="K66" i="69"/>
  <c r="K64" i="69"/>
  <c r="K60" i="69"/>
  <c r="K52" i="69"/>
  <c r="K40" i="69"/>
  <c r="K36" i="69"/>
  <c r="K32" i="69"/>
  <c r="K28" i="69"/>
  <c r="K23" i="69"/>
  <c r="K20" i="69"/>
  <c r="K19" i="69"/>
  <c r="K61" i="69"/>
  <c r="K77" i="69"/>
  <c r="K81" i="69"/>
  <c r="K85" i="69"/>
  <c r="K69" i="69"/>
  <c r="K73" i="69"/>
  <c r="K113" i="69"/>
  <c r="K49" i="69"/>
  <c r="K37" i="69"/>
  <c r="K117" i="69"/>
  <c r="K22" i="69"/>
  <c r="K13" i="69"/>
  <c r="K12" i="69"/>
  <c r="J27" i="73"/>
  <c r="K27" i="73" s="1"/>
  <c r="J30" i="73"/>
  <c r="K30" i="73" s="1"/>
  <c r="J29" i="73"/>
  <c r="K29" i="73" s="1"/>
  <c r="J28" i="73"/>
  <c r="K28" i="73" s="1"/>
  <c r="J24" i="73"/>
  <c r="K24" i="73" s="1"/>
  <c r="J22" i="73"/>
  <c r="K22" i="73" s="1"/>
  <c r="J20" i="73"/>
  <c r="K20" i="73" s="1"/>
  <c r="K82" i="71"/>
  <c r="K76" i="71"/>
  <c r="K75" i="71"/>
  <c r="K72" i="71"/>
  <c r="K70" i="71"/>
  <c r="K66" i="71"/>
  <c r="K55" i="71"/>
  <c r="K51" i="71"/>
  <c r="K47" i="71"/>
  <c r="K45" i="71"/>
  <c r="K48" i="71"/>
  <c r="K43" i="71"/>
  <c r="K40" i="71"/>
  <c r="K31" i="71"/>
  <c r="K29" i="71"/>
  <c r="K27" i="71"/>
  <c r="K26" i="71"/>
  <c r="K21" i="71"/>
  <c r="H85" i="71"/>
  <c r="K16" i="71"/>
  <c r="J85" i="71"/>
  <c r="K12" i="71"/>
  <c r="J40" i="74"/>
  <c r="J38" i="74"/>
  <c r="J37" i="74"/>
  <c r="J34" i="74"/>
  <c r="J33" i="74"/>
  <c r="J32" i="74"/>
  <c r="J30" i="74"/>
  <c r="J27" i="74"/>
  <c r="J23" i="74"/>
  <c r="J26" i="74"/>
  <c r="J25" i="74"/>
  <c r="J24" i="74"/>
  <c r="J15" i="74"/>
  <c r="I42" i="74"/>
  <c r="G42" i="74"/>
  <c r="J12" i="74"/>
  <c r="A14" i="74"/>
  <c r="A16" i="74" s="1"/>
  <c r="A20" i="74" s="1"/>
  <c r="A27" i="74" s="1"/>
  <c r="A28" i="74" s="1"/>
  <c r="A36" i="74" s="1"/>
  <c r="A38" i="74" s="1"/>
  <c r="A39" i="74" s="1"/>
  <c r="A40" i="74" s="1"/>
  <c r="A41" i="74" s="1"/>
  <c r="A19" i="73"/>
  <c r="A23" i="73" s="1"/>
  <c r="A26" i="73" s="1"/>
  <c r="A27" i="73" s="1"/>
  <c r="A28" i="73" s="1"/>
  <c r="A29" i="73" s="1"/>
  <c r="A30" i="73" s="1"/>
  <c r="A31" i="73" s="1"/>
  <c r="A12" i="72"/>
  <c r="A13" i="72" s="1"/>
  <c r="A14" i="72" s="1"/>
  <c r="A15" i="72" s="1"/>
  <c r="A16" i="72" s="1"/>
  <c r="A17" i="72" s="1"/>
  <c r="A11" i="72"/>
  <c r="A81" i="71"/>
  <c r="A82" i="71" s="1"/>
  <c r="D77" i="71"/>
  <c r="D76" i="71"/>
  <c r="D75" i="71"/>
  <c r="D70" i="71"/>
  <c r="D68" i="71"/>
  <c r="A67" i="71"/>
  <c r="A69" i="71" s="1"/>
  <c r="A71" i="71" s="1"/>
  <c r="A74" i="71" s="1"/>
  <c r="D57" i="71"/>
  <c r="D55" i="71"/>
  <c r="A44" i="71"/>
  <c r="A49" i="71" s="1"/>
  <c r="A54" i="71" s="1"/>
  <c r="A56" i="71" s="1"/>
  <c r="A58" i="71" s="1"/>
  <c r="D35" i="71"/>
  <c r="D34" i="71"/>
  <c r="D33" i="71"/>
  <c r="D32" i="71"/>
  <c r="D31" i="71"/>
  <c r="D24" i="71"/>
  <c r="D23" i="71"/>
  <c r="D22" i="71"/>
  <c r="D21" i="71"/>
  <c r="A20" i="71"/>
  <c r="A23" i="71" s="1"/>
  <c r="A25" i="71" s="1"/>
  <c r="A27" i="71" s="1"/>
  <c r="A28" i="71" s="1"/>
  <c r="D19" i="71"/>
  <c r="D18" i="71"/>
  <c r="A17" i="71"/>
  <c r="D16" i="71"/>
  <c r="A15" i="71"/>
  <c r="D14" i="71"/>
  <c r="A13" i="71"/>
  <c r="D12" i="71"/>
  <c r="A15" i="70"/>
  <c r="A18" i="70" s="1"/>
  <c r="A12" i="70"/>
  <c r="D108" i="69"/>
  <c r="D106" i="69"/>
  <c r="D105" i="69"/>
  <c r="D103" i="69"/>
  <c r="D102" i="69"/>
  <c r="D99" i="69"/>
  <c r="D98" i="69"/>
  <c r="C61" i="69"/>
  <c r="C64" i="69" s="1"/>
  <c r="C58" i="69"/>
  <c r="E57" i="69"/>
  <c r="C55" i="69"/>
  <c r="E54" i="69"/>
  <c r="C54" i="69"/>
  <c r="C57" i="69" s="1"/>
  <c r="C52" i="69"/>
  <c r="E51" i="69"/>
  <c r="C51" i="69"/>
  <c r="D51" i="69" s="1"/>
  <c r="E49" i="69"/>
  <c r="E52" i="69" s="1"/>
  <c r="E55" i="69" s="1"/>
  <c r="E58" i="69" s="1"/>
  <c r="E48" i="69"/>
  <c r="D48" i="69"/>
  <c r="E44" i="69"/>
  <c r="D44" i="69"/>
  <c r="D42" i="69"/>
  <c r="C34" i="69"/>
  <c r="E32" i="69"/>
  <c r="D32" i="69" s="1"/>
  <c r="A17" i="69"/>
  <c r="A29" i="69" s="1"/>
  <c r="D16" i="69"/>
  <c r="D15" i="69"/>
  <c r="B15" i="69"/>
  <c r="B16" i="69" s="1"/>
  <c r="A14" i="69"/>
  <c r="D13" i="69"/>
  <c r="D12" i="69"/>
  <c r="B12" i="69"/>
  <c r="B13" i="69" s="1"/>
  <c r="K119" i="69" l="1"/>
  <c r="D12" i="65" s="1"/>
  <c r="K32" i="73"/>
  <c r="D14" i="65" s="1"/>
  <c r="J32" i="73"/>
  <c r="K85" i="71"/>
  <c r="J42" i="74"/>
  <c r="D64" i="69"/>
  <c r="C67" i="69"/>
  <c r="D67" i="69" s="1"/>
  <c r="C60" i="69"/>
  <c r="D57" i="69"/>
  <c r="E68" i="69"/>
  <c r="D55" i="69"/>
  <c r="D52" i="69"/>
  <c r="A70" i="69"/>
  <c r="B31" i="69"/>
  <c r="B33" i="69" s="1"/>
  <c r="B35" i="69" s="1"/>
  <c r="B37" i="69" s="1"/>
  <c r="B38" i="69" s="1"/>
  <c r="B39" i="69" s="1"/>
  <c r="B41" i="69" s="1"/>
  <c r="B43" i="69" s="1"/>
  <c r="B44" i="69" s="1"/>
  <c r="B45" i="69" s="1"/>
  <c r="B47" i="69" s="1"/>
  <c r="B50" i="69" s="1"/>
  <c r="B53" i="69" s="1"/>
  <c r="B56" i="69" s="1"/>
  <c r="B59" i="69" s="1"/>
  <c r="B62" i="69" s="1"/>
  <c r="B65" i="69" s="1"/>
  <c r="B68" i="69" s="1"/>
  <c r="B69" i="69" s="1"/>
  <c r="D58" i="69"/>
  <c r="D61" i="69"/>
  <c r="C36" i="69"/>
  <c r="D54" i="69"/>
  <c r="E34" i="69"/>
  <c r="E36" i="69" s="1"/>
  <c r="D49" i="69"/>
  <c r="E37" i="69" l="1"/>
  <c r="E40" i="69"/>
  <c r="D36" i="69"/>
  <c r="D68" i="69"/>
  <c r="E69" i="69"/>
  <c r="D60" i="69"/>
  <c r="C63" i="69"/>
  <c r="D34" i="69"/>
  <c r="A75" i="69"/>
  <c r="B71" i="69"/>
  <c r="B72" i="69" s="1"/>
  <c r="B73" i="69" s="1"/>
  <c r="B74" i="69" s="1"/>
  <c r="C66" i="69" l="1"/>
  <c r="D66" i="69" s="1"/>
  <c r="D63" i="69"/>
  <c r="D40" i="69"/>
  <c r="E43" i="69"/>
  <c r="B76" i="69"/>
  <c r="A77" i="69"/>
  <c r="A78" i="69" s="1"/>
  <c r="A79" i="69" s="1"/>
  <c r="A80" i="69" s="1"/>
  <c r="E38" i="69"/>
  <c r="D38" i="69" s="1"/>
  <c r="D37" i="69"/>
  <c r="E45" i="69" l="1"/>
  <c r="D43" i="69"/>
  <c r="B81" i="69"/>
  <c r="B82" i="69" s="1"/>
  <c r="B86" i="69" s="1"/>
  <c r="B87" i="69" s="1"/>
  <c r="B88" i="69" s="1"/>
  <c r="B89" i="69" s="1"/>
  <c r="B92" i="69" s="1"/>
  <c r="A94" i="69"/>
  <c r="A97" i="69" l="1"/>
  <c r="B95" i="69"/>
  <c r="B96" i="69" s="1"/>
  <c r="B98" i="69" l="1"/>
  <c r="B99" i="69" s="1"/>
  <c r="A100" i="69"/>
  <c r="A101" i="69" s="1"/>
  <c r="B102" i="69" l="1"/>
  <c r="B103" i="69" s="1"/>
  <c r="A109" i="69"/>
  <c r="A104" i="69"/>
  <c r="A112" i="69" l="1"/>
  <c r="A113" i="69" s="1"/>
  <c r="A114" i="69" s="1"/>
  <c r="A115" i="69" s="1"/>
  <c r="A116" i="69" s="1"/>
  <c r="A117" i="69" s="1"/>
  <c r="A118" i="69" s="1"/>
  <c r="B110" i="69"/>
  <c r="B111" i="69" s="1"/>
  <c r="A107" i="69"/>
  <c r="B108" i="69" s="1"/>
  <c r="B105" i="69"/>
  <c r="B106" i="69" s="1"/>
  <c r="D17" i="65" l="1"/>
</calcChain>
</file>

<file path=xl/sharedStrings.xml><?xml version="1.0" encoding="utf-8"?>
<sst xmlns="http://schemas.openxmlformats.org/spreadsheetml/2006/main" count="724" uniqueCount="351">
  <si>
    <t>S.NO.</t>
  </si>
  <si>
    <t>DESCRIPTION</t>
  </si>
  <si>
    <t>UNIT</t>
  </si>
  <si>
    <t>Job.</t>
  </si>
  <si>
    <t>Nos.</t>
  </si>
  <si>
    <t>MATERIAL</t>
  </si>
  <si>
    <t>LABOUR</t>
  </si>
  <si>
    <t>TOTAL</t>
  </si>
  <si>
    <t>AMOUNT Rs.</t>
  </si>
  <si>
    <t>Balancing Valve (with self sealing measuring nipples)</t>
  </si>
  <si>
    <t>Strainers</t>
  </si>
  <si>
    <t>Ball  Valve</t>
  </si>
  <si>
    <t>Disc Valves</t>
  </si>
  <si>
    <t xml:space="preserve">RATE </t>
  </si>
  <si>
    <t>AMOUNT</t>
  </si>
  <si>
    <t>A</t>
  </si>
  <si>
    <t>B</t>
  </si>
  <si>
    <t>i.</t>
  </si>
  <si>
    <t>ii.</t>
  </si>
  <si>
    <t>2-Way Motorized Valve with Actuator (0-100% modulating)</t>
  </si>
  <si>
    <t xml:space="preserve">Supply &amp; installation of flexible duct including hangers, jubilee clamp complete in all respects as per specification, drawings &amp; as per instruction of consultant.
</t>
  </si>
  <si>
    <t>Supply &amp; installation of butterfly damper for above flexible duct with gas kits, nut bolts, complete in all respects, ready to operate as per specification, drawings &amp; as per instruction of consultant.</t>
  </si>
  <si>
    <t>ACMV Works</t>
  </si>
  <si>
    <r>
      <rPr>
        <b/>
        <sz val="10"/>
        <rFont val="Arial"/>
        <family val="2"/>
      </rPr>
      <t>Note:</t>
    </r>
    <r>
      <rPr>
        <sz val="10"/>
        <rFont val="Arial"/>
        <family val="2"/>
      </rPr>
      <t xml:space="preserve">
&gt;   Contractor is instructed to visit the site, understand the nature of work and then fill the rates accordingly and submit the quotation. 
     No argument and discussion will be entertained after awarding of work.</t>
    </r>
  </si>
  <si>
    <t>&gt;   Miscellaneous work which was not included in BOQ but necessary to complete the project in all respects and ready to operate as per
     instructions of Consultant. (Bidder should mentioned the type of works).</t>
  </si>
  <si>
    <t>Linear Slots 6000 Series with bird mesh</t>
  </si>
  <si>
    <t>CAVs</t>
  </si>
  <si>
    <t>VAVs</t>
  </si>
  <si>
    <t xml:space="preserve">i. </t>
  </si>
  <si>
    <t xml:space="preserve">ii. </t>
  </si>
  <si>
    <t xml:space="preserve">iii. </t>
  </si>
  <si>
    <t xml:space="preserve">iv. </t>
  </si>
  <si>
    <t xml:space="preserve">v. </t>
  </si>
  <si>
    <t>Testing, balancing and commissioning of water &amp; air side of the system (from independent agency) complete in all respects including flow measurement &amp; balancing, temp, pressure, electrical data of related equipment etc. as per specifications and as per instructions of Consultant.</t>
  </si>
  <si>
    <t>Supply &amp; installation of aluminum fabricated, powder coated grills, diffusers and registers etc for supply, return, exhaust &amp; fresh air of different sizes (Grade A) wooden frame, lindaptor supports and other accessories etc. complete in all respects ready to operate as per specification, drawings and as per instruction of Consultant.</t>
  </si>
  <si>
    <t>25mm dia</t>
  </si>
  <si>
    <t>Rm</t>
  </si>
  <si>
    <t xml:space="preserve">25mm dia </t>
  </si>
  <si>
    <t>Pressure Gauge with  Ball Valve &amp; Siphon, Liquid filled Dial type range
0 psi to 100 psi. (100mm dial Size)</t>
  </si>
  <si>
    <t>Thermometer 150mm Height Scale Type (with Thermo well) 0 ºC to 60 ºC</t>
  </si>
  <si>
    <t>Sqm</t>
  </si>
  <si>
    <t>150mm dia</t>
  </si>
  <si>
    <t>200mm dia</t>
  </si>
  <si>
    <t>1 Slot of 20mm</t>
  </si>
  <si>
    <t>25mm dia (chilled water pipes only)</t>
  </si>
  <si>
    <t>VAV-01</t>
  </si>
  <si>
    <t>VAV-02</t>
  </si>
  <si>
    <t>VAV-03</t>
  </si>
  <si>
    <t>VAV-04</t>
  </si>
  <si>
    <t>VAV-05</t>
  </si>
  <si>
    <t>No.</t>
  </si>
  <si>
    <t>CAV-01</t>
  </si>
  <si>
    <t>CAV-02</t>
  </si>
  <si>
    <t>CAV-03</t>
  </si>
  <si>
    <t>2 Slots of 20mm</t>
  </si>
  <si>
    <t>All works shall be completed, tested and commissioned as per drawings, specifications and as per instruction of consultant</t>
  </si>
  <si>
    <t>CAV-04</t>
  </si>
  <si>
    <t>Making of Shop drawings on Auto CAD latest version with section details, equipment foundation details and Making of As Built drawings, Documentation Technical / Operational Manual &amp; LOG Book for each equipment as per instruction of consultant.</t>
  </si>
  <si>
    <t>Total Cost of ACMV Works (with I.Tax) Rs.</t>
  </si>
  <si>
    <t>Supply, fabrication and installation of machine made G.I sheet metal duct different  sections supply, return, fresh &amp; exhaust air including plenums, splitter dampers, guide vanes, flexible duct connector / connection, access door, transformation, plenums chambers, wooden frame, lindaptor supports, anchors &amp; hangers complete in all respects ready to operate as per drawings, specification, instruction and approval of consultant.</t>
  </si>
  <si>
    <t>32mm dia</t>
  </si>
  <si>
    <t>Fresh Air Louver 100mm x 100mm</t>
  </si>
  <si>
    <t>Supply and installation of Back Draft Damper in MS Sheet with gas kits, nut botls. complete in all respects ready to operate as per specification, drawings &amp; as per instruction of consultant.</t>
  </si>
  <si>
    <t>Supply &amp; installation of Volume Control Damper in 16 SWG G.I sheet metal with gas kits, nut bolts, etc, complete in all respects ready to operate as per specification, drawings and as per instruction, approval of consultant.</t>
  </si>
  <si>
    <t>for DFCUs</t>
  </si>
  <si>
    <t>for WCPU</t>
  </si>
  <si>
    <t>Flexible Connectors</t>
  </si>
  <si>
    <t>Supply &amp; istallation of uPVC (Sch 40.) drain pipe insulated with 10mm thick rubber foam insulation including clamps, bends, tees, drain plugs, sockets, protection treatment, PVC tape wrapping, lindaptor supports &amp; hangers  complete in all respects as per specifications, drawings &amp; as per instructions of Consultant.</t>
  </si>
  <si>
    <t>Supply &amp; installation of acoustical duct sound liner rubberfoam adhesive 12mm thick 30kg/m3 density in supply air &amp; return air duct etc, complete in all respects ready to operate as per drawings, specification and as per instruction of consultant.</t>
  </si>
  <si>
    <t>Supply &amp; installation of SCH-40 M.S.(As per ASME &amp; API standard, Heavy Quality with standard SCH 40 wall thickness) pipes &amp; fitting for chilled &amp; cooling water circulation system complete with bends, tees, unions, sockets, specials, lindaptor support, hangers &amp; anchors, M.S. angle, U channel, roller support, bolts, rods, clamps, concrete fasteners, wooden sleeves at wall opening, etc as required to complete in all respects ready to operate as per specification, drawings and as per instruction of consultant.</t>
  </si>
  <si>
    <t>Grill for Supply, Return, Transfer Air &amp; Cross Talk Silencer outside</t>
  </si>
  <si>
    <t>S.S Wire Mesh with G.I Frame</t>
  </si>
  <si>
    <t>Painting &amp; Identification work on pipes, all ducts, valves &amp; accessories, supports, hangers etc. complete in all respects with one coat of ICI make Red lead oxide primer &amp; two coats of ICI make enamel paint as per instruction of Consultant.</t>
  </si>
  <si>
    <t>CITI BANK</t>
  </si>
  <si>
    <t>13th Floor, Dolmen Sky Tower, Karachi.</t>
  </si>
  <si>
    <t>Supply, installation, testing and commissioning of ducted fan coil unit of different capacities complete in all respects, ready to operate including supply and installation of all accessories, lindaptor supports, hanger steel base, vibration isolators, including interconnecting power &amp; control wiring (terminal connection) with inlet &amp; outlet chilled water connections, drain connection, flexible rubber duct connection / connector etc. complete in all respects ready to operate as per schedule, specification, drawings and as per instruction of consultant.</t>
  </si>
  <si>
    <t>Supply, installation, testing and commissioning of of water cooled pacakge unit complete in all respects, ready to operate including supply and installation of all accessories, lindaptor supports, hanger steel base, vibration isolators, including interconnecting power &amp; control wiring (terminal connection) with inlet &amp; outlet cooling water connections, drain connection, flexible rubber duct connection / connector etc. complete in all respects ready to operate as per schedule, specification, drawings and as per instruction of consultant.</t>
  </si>
  <si>
    <t>Supply &amp; installation of valves &amp; accessories for DFCU &amp; WCPU etc. complete in all respects as per specifications, drawings and as per instructions of consultant.</t>
  </si>
  <si>
    <r>
      <t xml:space="preserve">Supply, installation, testing and commissioning of of VAV &amp; CAV Boxes as per mentioned in schedule with digital thermostat controller, pressure sensor, control wiring, including </t>
    </r>
    <r>
      <rPr>
        <b/>
        <sz val="10"/>
        <rFont val="Arial"/>
        <family val="2"/>
      </rPr>
      <t>supply &amp; installation</t>
    </r>
    <r>
      <rPr>
        <sz val="10"/>
        <rFont val="Arial"/>
        <family val="2"/>
      </rPr>
      <t xml:space="preserve"> of flexible duct connection / connector, power wiring upto 5 meter with connection, lindaptor support &amp; hangers complete in all respects ready to operate as per drawings, specification, instruction and approval of Consultant.</t>
    </r>
  </si>
  <si>
    <t xml:space="preserve">32mm dia </t>
  </si>
  <si>
    <t>Control wiring from controller to sensors, motorized valve and power wiring, up to 5 meter radius</t>
  </si>
  <si>
    <t>Control wiring from controller to sensors and power wiring, up to 5 meter radius</t>
  </si>
  <si>
    <t>500mm x 400mm</t>
  </si>
  <si>
    <t>750mm x 500mm</t>
  </si>
  <si>
    <t>1100mm x 300mm</t>
  </si>
  <si>
    <t>Supply, installation of Motorized Damper with gas kits, nut bolts, including pressure transmeter, controller, control wiring &amp; power wiring upto 5 meter, complete in all respects, ready to operate as per specification, drawings &amp; as per instruction of Consultant.</t>
  </si>
  <si>
    <t>200mm x 200mm</t>
  </si>
  <si>
    <t>Supply &amp; installation of fire damper with linkage &amp; fuse complete in all respects ready to operate as per specification, drawings &amp; as per instruction of Consultant.</t>
  </si>
  <si>
    <t>Supply, installation, testing &amp; commissioning of automatic control mechanism / system (logic based) of both WCPUs &amp; DFCUs, including controls, BMS interfacable thermostat temperature sensors, timers, contactors, relays, communication protocols, input &amp; output modules, interconnecting wiring, power wiring, panel box etc, complete in all respects ready to operate as per instruction of consultant, (refer to I/O summary for details).</t>
  </si>
  <si>
    <t>Supply &amp; installation of BMS interfacable digital display HMI, addressable, wirelessly connected with wifi, communicate through mobile app / software remotely, including fault alarm / notification etc, complete in all respects ready to operate as per instruction of consultant.</t>
  </si>
  <si>
    <t>40mm dia</t>
  </si>
  <si>
    <t>50mm dia</t>
  </si>
  <si>
    <r>
      <t>Supply &amp; installation of adhesive 20mm thick 25kg/m3 density rubber foam (XLPE) insulation with aluminum foil (except toilet exhaust duct),</t>
    </r>
    <r>
      <rPr>
        <b/>
        <sz val="10"/>
        <rFont val="Arial"/>
        <family val="2"/>
      </rPr>
      <t xml:space="preserve"> </t>
    </r>
    <r>
      <rPr>
        <sz val="10"/>
        <rFont val="Arial"/>
        <family val="2"/>
      </rPr>
      <t>complete in all respects ready to operate as per specification, drawings and as per instruction of consultant.</t>
    </r>
  </si>
  <si>
    <t>Supply Air Round Diffuser with Damper</t>
  </si>
  <si>
    <t>250mm dia</t>
  </si>
  <si>
    <t>300mm dia</t>
  </si>
  <si>
    <t>350mm dia</t>
  </si>
  <si>
    <t>iii.</t>
  </si>
  <si>
    <t>Rev.00</t>
  </si>
  <si>
    <t>Bill of Quantities</t>
  </si>
  <si>
    <t>Air Quality Test (from independent agency) complete in all respects, as per specifications and as per instructions of consultant.</t>
  </si>
  <si>
    <t xml:space="preserve">Plumbing &amp; Sanitary Services </t>
  </si>
  <si>
    <t>CITI BANK OFFICES</t>
  </si>
  <si>
    <t xml:space="preserve"> </t>
  </si>
  <si>
    <t>S.No.</t>
  </si>
  <si>
    <t>Description</t>
  </si>
  <si>
    <t>Unit</t>
  </si>
  <si>
    <t>Material</t>
  </si>
  <si>
    <t>Labour</t>
  </si>
  <si>
    <t xml:space="preserve">Total </t>
  </si>
  <si>
    <t>Rate</t>
  </si>
  <si>
    <t>Amount</t>
  </si>
  <si>
    <t>Amount Rs.</t>
  </si>
  <si>
    <t>SECTION - 01, PLUMBING FIXTURES.</t>
  </si>
  <si>
    <t>Supply and installation of plumbing fixtures &amp; faucets complete in all respects including all accessories, support, hangers, etc. ready to use as per specifications, drawings and instructions of Consultant.</t>
  </si>
  <si>
    <t>Type - EWC-WH</t>
  </si>
  <si>
    <t>Toilet Hand Spray with flexible chain &amp; telephone type shower Including tee stop cock etc. complete in all respect.</t>
  </si>
  <si>
    <t xml:space="preserve">Type - TS </t>
  </si>
  <si>
    <t>Wash basin (WB) half pedestal wall mounted including bottle trap, waste, stop cocks, etc.</t>
  </si>
  <si>
    <t xml:space="preserve">Type - WB </t>
  </si>
  <si>
    <t>Type - WB (Vanity)</t>
  </si>
  <si>
    <t>Stainless steel kitchen sink including stop cocks,  P-trap / bottle trap, waste pipe etc complete in all respects.</t>
  </si>
  <si>
    <t>For SK - 1</t>
  </si>
  <si>
    <t xml:space="preserve">Type - M  </t>
  </si>
  <si>
    <t>Toilet accessories complete set.</t>
  </si>
  <si>
    <t>Soap Dispenser</t>
  </si>
  <si>
    <t>Paper Holder</t>
  </si>
  <si>
    <t>iv.</t>
  </si>
  <si>
    <t>Coat Hooks</t>
  </si>
  <si>
    <t>v.</t>
  </si>
  <si>
    <t>Sub Total Rs.</t>
  </si>
  <si>
    <t>SECTION-02 WATER SUPPLY SYSTEM.</t>
  </si>
  <si>
    <t>Supply, installation, testing and commissioning of complete pipe work for cold and hot water system including all accessories required to complete systems ready to operate as per specification, drawings &amp; instruction of Consultant.</t>
  </si>
  <si>
    <t>Polypropylene Random PP-R pipes PN 20 and fittings with fusion  jointing along with all types of unions, tees, bends, sockets, clamps, lindapter supports hangers, sleeves, masking  plates, chiseling, making holes making good, excavation, bedding backfilling as required complete in all respect.</t>
  </si>
  <si>
    <t xml:space="preserve">Dia.   OD 25 mm </t>
  </si>
  <si>
    <t>Rm.</t>
  </si>
  <si>
    <t xml:space="preserve">Dia.   OD 32 mm </t>
  </si>
  <si>
    <t xml:space="preserve">Dia.   OD 40 mm </t>
  </si>
  <si>
    <t xml:space="preserve">Dia.   OD 50 mm </t>
  </si>
  <si>
    <r>
      <t xml:space="preserve">Same as item </t>
    </r>
    <r>
      <rPr>
        <i/>
        <sz val="10"/>
        <rFont val="Arial"/>
        <family val="2"/>
      </rPr>
      <t>#</t>
    </r>
    <r>
      <rPr>
        <sz val="10"/>
        <rFont val="Arial"/>
        <family val="2"/>
      </rPr>
      <t xml:space="preserve"> 2.1 but for hot water supply with Polypropylene Random  PP-R (PN -25) with Aluminium foil.</t>
    </r>
  </si>
  <si>
    <t>Dia    OD 25 mm</t>
  </si>
  <si>
    <t>Dia.   OD 40 mm</t>
  </si>
  <si>
    <t>Dia.   OD 50 mm</t>
  </si>
  <si>
    <t>Open cell rubber foam insulation 3/8" thick &amp; pvc tape wrapping for hot water pipes.</t>
  </si>
  <si>
    <t xml:space="preserve">Dia    OD 25 mm  </t>
  </si>
  <si>
    <t>Dia.   OD 32 mm</t>
  </si>
  <si>
    <t>Brass body gate valves / ball valves with unions.</t>
  </si>
  <si>
    <t xml:space="preserve">Size  50 mm   ( 1-1/2" )  </t>
  </si>
  <si>
    <t>Brass body Bib cock.</t>
  </si>
  <si>
    <t>Size  20 mm   ( 3/4" )</t>
  </si>
  <si>
    <t>Hot water storage heater (Electric) suitable for 30 psi working pressure including  thermostat, inlet/outlet connection. Pressure relief valve.</t>
  </si>
  <si>
    <t>SECTION-03 SOIL, WASTE VENT AND RAIN WATER DRAINAGE SYSTEM</t>
  </si>
  <si>
    <t>Supply, fixing, testing and commissioning of equipment, pipe work required to complete the soil, waste, vent and rain water systems in all respects with accessories ready to operate as per specifications, drawings and instructions of Consultant.</t>
  </si>
  <si>
    <t>uPVC pipes of approved make along with specials, fittings, bends, wye, tees, sockets, lindapter supports hangers, flexible connectors, sleeves, masking plates, chiseling, making hole, excavation, backfilling making good where as  required jointing with rubber ring seal.</t>
  </si>
  <si>
    <t>Dia.  50 mm</t>
  </si>
  <si>
    <t>Dia.  75 mm</t>
  </si>
  <si>
    <t>Dia.  100 mm</t>
  </si>
  <si>
    <t xml:space="preserve">Floor drain including S.S grating with floor trap, inlet outlet connection complete in all respects. </t>
  </si>
  <si>
    <t>FD- 75 mm</t>
  </si>
  <si>
    <t xml:space="preserve">S.S grating for floor trap, inlet outlet connection complete in all respects. </t>
  </si>
  <si>
    <t>G- 600 x 600 mm</t>
  </si>
  <si>
    <t>Cleanout for soil, waste pipes of approved make.</t>
  </si>
  <si>
    <t>For 75 mm Pipe with SS floor cover plate  (FCO)</t>
  </si>
  <si>
    <t>For 100 mm Pipe with SS floor cover plate  (FCO)</t>
  </si>
  <si>
    <t>uPVC cowl for vent pipe of the following dia. including all accessories complete.</t>
  </si>
  <si>
    <t>Size. 50 mm</t>
  </si>
  <si>
    <t>iI.</t>
  </si>
  <si>
    <t>Size. 75 mm</t>
  </si>
  <si>
    <t>Size. 100 mm</t>
  </si>
  <si>
    <t>SECTION-04 SUNDRIES</t>
  </si>
  <si>
    <t>Contractor will priced the  sundries items for all Plumbing &amp; Sanitary (P&amp;S) services as per specifications, drawings and instruction of consultant.</t>
  </si>
  <si>
    <t xml:space="preserve">Submittals, samples, shop drawings, inspections, As-Built drawings, operation and maintenance manuals and the like as required by specification. </t>
  </si>
  <si>
    <t>TOTAL OF ALL SECTIONS RS.</t>
  </si>
  <si>
    <t>Total Cost of FSS Works (with I.Tax) Rs.</t>
  </si>
  <si>
    <t>Flushing of entire fire pipe work according to (NFPA-13), complete in all respects as per instruction of consultant.</t>
  </si>
  <si>
    <t>Painting, identification and tagging to the installations and equipments, complete in all respects as per instruction of consultant.</t>
  </si>
  <si>
    <t>Making of Shop drawings on Auto CAD 2018 with section details, equipment foundation details and Making of As Built drawings, Documentation Technical / Operational Manual &amp; LOG Book for each equipment complete in all respects as per instruction of consultant.</t>
  </si>
  <si>
    <t>Supply &amp; installation of fire stop material (for passive fire fighting / smoke barrier) in all MEP openings and penetrations, either in slab or wall,  complete in all respects, ready to operate as per fire stopper recommended material, and as per instruction of Consultant.</t>
  </si>
  <si>
    <t>Type Class A,B&amp;C  FX-4  (6 Kg. Dry Chemical Powder)</t>
  </si>
  <si>
    <r>
      <t>Type Class B&amp;C FX-3  (5 Kg. CO</t>
    </r>
    <r>
      <rPr>
        <sz val="8"/>
        <rFont val="Arial"/>
        <family val="2"/>
      </rPr>
      <t>2</t>
    </r>
    <r>
      <rPr>
        <sz val="10"/>
        <rFont val="Arial"/>
        <family val="2"/>
      </rPr>
      <t xml:space="preserve"> Carbon Dioxide Gas)</t>
    </r>
  </si>
  <si>
    <t>Fire extinguishers with fixing accessories.</t>
  </si>
  <si>
    <t>Sprinkler Pendent type concealed with C.P cover plate quick response K = 5.6 (Opening Temperature 57ºC)</t>
  </si>
  <si>
    <t>Sprinkler Pendent type quick response K = 5.6 (Opening Temperature 57ºC)</t>
  </si>
  <si>
    <t>Sprinkler Upright type quick response K = 5.6 (Opening Temperature 57ºC)</t>
  </si>
  <si>
    <t xml:space="preserve">Sprinkler Heads </t>
  </si>
  <si>
    <t>Dia. 100 mm         (Welded joints fitting)</t>
  </si>
  <si>
    <t>viI.</t>
  </si>
  <si>
    <t>Dia. 75 mm           (Welded joints fitting)</t>
  </si>
  <si>
    <t>vi.</t>
  </si>
  <si>
    <t>Dia. 65 mm           (Welded joints fitting)</t>
  </si>
  <si>
    <t>Dia  50 mm            (Threaded fitting)</t>
  </si>
  <si>
    <t>Dia  40 mm            (Threaded fitting)</t>
  </si>
  <si>
    <t>Dia  32 mm            (Threaded fitting)</t>
  </si>
  <si>
    <t>Dia  25 mm            (Threaded fitting)</t>
  </si>
  <si>
    <t>MS Sch-40 seamless pipes including all specials M.I &amp; D.I threaded &amp; welded joint fittings UL listed FM approved, flexible pipe, flanges, coupling, masking plates, bends, tees, clamps, lindapter  supports hangers and wooden sleeves at wall opening, masking plates chiseling, cutting holes, making good where required, painting and protection treatment etc. Complete in all respects.</t>
  </si>
  <si>
    <t>Supply, installation, testing &amp; commissioning of fire suppression services including all equipment, pipe works and accessories ready to operate as per specifications, drawings and instructions of consultants.</t>
  </si>
  <si>
    <t xml:space="preserve">FIRE FIGHTING SERVICES </t>
  </si>
  <si>
    <t>Fire Suppression Services</t>
  </si>
  <si>
    <t>NOVEC 1230 SYSYEM</t>
  </si>
  <si>
    <t xml:space="preserve">CLEAN AGENT (FK-5-1-12 Stored In Cylinder -  Ul Listed / Fm Approved) </t>
  </si>
  <si>
    <t>Supply &amp; installation of clean agent in engineered cylinders of FSS with fixing accessories, complete in all respects ready to operate as per drawings, specification, instruction of consultant.</t>
  </si>
  <si>
    <t>a.</t>
  </si>
  <si>
    <t>Clean Agent (FK-5-1-12, Fluoroketone)</t>
  </si>
  <si>
    <t>Kg.</t>
  </si>
  <si>
    <t>b.</t>
  </si>
  <si>
    <t xml:space="preserve">Engineered cylinder with head valve, top plug adapter, siphon tube, pressure gauge, brackets and all other items, complete in all respect. </t>
  </si>
  <si>
    <t>Supply &amp; installation of MS Sch-40 seamless pipes including all specials M.I &amp; D.I threaded &amp; welded joint fittings UL listed FM approved, flexible pipe, flanges, coupling, masking plates, bends, tees, clamps, lindapter supports hangers and sleeves, masking plates chiseling, cutting holes, making good where required, painting and protection treatment etc. complete in all respects ready to operate as per drawings, specification, instruction of consultant.</t>
  </si>
  <si>
    <t>Dia  40 mm          (Threaded fitting)</t>
  </si>
  <si>
    <t xml:space="preserve">SPRINKLER HEADS </t>
  </si>
  <si>
    <t>Supply &amp; installation of nozzles with fixing accessories, complete in all respects ready to operate as per drawings, specification, instruction of consultant.</t>
  </si>
  <si>
    <t xml:space="preserve">Brass Discharge Nozzle - 360 Degrees discharge pattern. </t>
  </si>
  <si>
    <t xml:space="preserve">Dia  40 mm            </t>
  </si>
  <si>
    <t xml:space="preserve">INPUT &amp; OUTPUT DEVICES </t>
  </si>
  <si>
    <t>Supply &amp; installation of input and output devices for the clean agent suppression system (integrated with BMS) with wiring, controls &amp; fixing accessories, complete in all respects ready to operate as per drawings, specification, instruction of consultant</t>
  </si>
  <si>
    <t>Entinguishing Control Panel for the clean agent fire suppression system</t>
  </si>
  <si>
    <t>Manual Abort / Emergency Cut Off Switch</t>
  </si>
  <si>
    <t>Manual Release Switch - Single Action</t>
  </si>
  <si>
    <t>Horn / Strobe</t>
  </si>
  <si>
    <t>Alarm Bell</t>
  </si>
  <si>
    <t>Warning Signs (For eg. "DO NOT ENTER", "MANUAL DISCHARGE STATION", "ROOM PROTECTED")</t>
  </si>
  <si>
    <t>ACTUATION DEVICES</t>
  </si>
  <si>
    <t>Supply &amp; installation of actuation devices with fixing accessories, complete in all respects ready to operate as per drawings, specification, instruction of consultant.</t>
  </si>
  <si>
    <t>Solenoid Actuator for the specified cylinder size</t>
  </si>
  <si>
    <t>Manual Control Head for manual actuation of cylinder with safety pull pin</t>
  </si>
  <si>
    <t>Pressure Switch to indicated system discharge with an external manual reset button</t>
  </si>
  <si>
    <t>Low Pressure Switch to monitor the pressure within the cylinder</t>
  </si>
  <si>
    <t>Photo Electric Smoke Detector</t>
  </si>
  <si>
    <t>Wire Base 4" Detector Base</t>
  </si>
  <si>
    <t xml:space="preserve">WIRING </t>
  </si>
  <si>
    <t>Supply &amp; installation of wiring of 2C, 1.5 Sq.mm fire resistant shielded Cable (Fire rating for 2 hours at 950 C) in 25mm dia MS conduit from fire alarm control panel to all sensors &amp; devices including all installation accessories complete in all respects ready to operate as per drawings, specification, instruction of consultant.</t>
  </si>
  <si>
    <t>Total Cost of Novec System (with I.Tax) Rs.</t>
  </si>
  <si>
    <t>S. No.</t>
  </si>
  <si>
    <t>Material Amount</t>
  </si>
  <si>
    <t>Labour Amount</t>
  </si>
  <si>
    <t>Total Amount Rs.</t>
  </si>
  <si>
    <t>SECTION - 01</t>
  </si>
  <si>
    <t>PLUMBING FIXTURES</t>
  </si>
  <si>
    <t xml:space="preserve">SECTION-02 </t>
  </si>
  <si>
    <t>WATER SUPPLY SYSTEM</t>
  </si>
  <si>
    <t xml:space="preserve">SECTION-03 </t>
  </si>
  <si>
    <t>SOIL, WASTE VENT AND RAIN WATER DRAINAGE SYSTEM</t>
  </si>
  <si>
    <t>SECTION-04</t>
  </si>
  <si>
    <t>SUNDRIES</t>
  </si>
  <si>
    <t>Total Cost of Plumbing Works (with I.Tax) Rs.</t>
  </si>
  <si>
    <t>Note:</t>
  </si>
  <si>
    <t>1)</t>
  </si>
  <si>
    <t>Contractor is instructed to visit the site, understand the nature of work &amp; then fill the rates accordingly and submit the quotation. No argument and discussion will be entertained after awarding of work.</t>
  </si>
  <si>
    <t>2)</t>
  </si>
  <si>
    <t>Miscellaneous work which was not included in BOQ but necessary to complete the project in all respects and ready to operate as per instructions of Consultant. (Bidder should mentioned the type of works).</t>
  </si>
  <si>
    <t xml:space="preserve">Dia.  1-1/4"  </t>
  </si>
  <si>
    <t xml:space="preserve">Dia.  1-1/2"  </t>
  </si>
  <si>
    <t>Size 1"</t>
  </si>
  <si>
    <t xml:space="preserve">Size 1-1/4"   </t>
  </si>
  <si>
    <t>CITIBANK</t>
  </si>
  <si>
    <t xml:space="preserve"> (ISSUED FOR TENDER)</t>
  </si>
  <si>
    <t>ID WORKS BOQ/SPECIFICATIONS SUMMARY</t>
  </si>
  <si>
    <t>Divisions</t>
  </si>
  <si>
    <t>Description of Work</t>
  </si>
  <si>
    <t>Amounts</t>
  </si>
  <si>
    <t>Rates should be inclusive of WHT.</t>
  </si>
  <si>
    <t>Plumbing</t>
  </si>
  <si>
    <t>Fire Suppression</t>
  </si>
  <si>
    <t>Grand Total (in PKR):</t>
  </si>
  <si>
    <t>ACMV</t>
  </si>
  <si>
    <t>PROJECT: CITIBANK OFFICES, DOLMEN SKY TOWERS KARACHI</t>
  </si>
  <si>
    <t>Contractor to verify and coordinate DRAWINGS + BOQ, Discrepancies to be noted to architect. Since it is a lumpsum contract cost variation will not be entertained after awards of work.</t>
  </si>
  <si>
    <t>Quantities are indicative and to the best of our understanding however, vendor to verify all quantities during RFP to ensure nothing is missed.</t>
  </si>
  <si>
    <t>Any item that may be required for a successful closure of project, kindly add it as a separate line item during RFP.</t>
  </si>
  <si>
    <t>Date: 12-01-2024</t>
  </si>
  <si>
    <t>Clean Agent</t>
  </si>
  <si>
    <t>All certifications and documentations to be submitted by GC for respective items as required by LEEDs.</t>
  </si>
  <si>
    <t>BOQ QTY</t>
  </si>
  <si>
    <t>Date: 15-01-2024</t>
  </si>
  <si>
    <t>LEAD TIME</t>
  </si>
  <si>
    <t>BRAND/MAKE</t>
  </si>
  <si>
    <t>VERIFIED QTY</t>
  </si>
  <si>
    <t>DFCU-01 (Lift Lobbies)</t>
  </si>
  <si>
    <t>DFCU-02 (Communication Room)</t>
  </si>
  <si>
    <t>WCPU-01 (Security Room)</t>
  </si>
  <si>
    <t>WCPU-02 (Communication Room)</t>
  </si>
  <si>
    <t>Auto Air Vents</t>
  </si>
  <si>
    <t>Digital Decorative Thermostat Controller (BMS Interfacable) with Duct Mounted Sensor - Timer Limit Setting required</t>
  </si>
  <si>
    <t>Timer Relay for Time Setting as per Landlord's Chilled Water Schedule</t>
  </si>
  <si>
    <t>Pressure Switch - Setting as per Landlord's Condenser Water Flowrate</t>
  </si>
  <si>
    <t>Supply &amp; installation of adhesive 20mm thick 25kg/m3 density rubber foam (XLPE) insulation with aluminum foil, complete in all respects ready to operate as per specification, drawings and as per instruction of consultant.</t>
  </si>
  <si>
    <t>Supply &amp; Return Air Register &amp; Diffuser with Damper
a. 450mm x450 mm
b. 600mm x 600mm</t>
  </si>
  <si>
    <t>Exhaust Air Fans for Ventilation</t>
  </si>
  <si>
    <t>Executive Summary</t>
  </si>
  <si>
    <t>BOQ QUANTITY</t>
  </si>
  <si>
    <t>VERIFIED QUANTITY</t>
  </si>
  <si>
    <r>
      <t xml:space="preserve">European style W.C. wall hung type with seat cover, concealed flush tank with frame, cover plate, automatic sensor base type flushing system and wall mounted fixing accessories etc. </t>
    </r>
    <r>
      <rPr>
        <b/>
        <sz val="10"/>
        <rFont val="Arial"/>
        <family val="2"/>
      </rPr>
      <t>(Low flow water maximum flow rates ~2/4 lpf dual flush).</t>
    </r>
  </si>
  <si>
    <r>
      <t xml:space="preserve">European style W.C wall hung type with seat cover, concealed flush tank with frame, cover plate, automatic sensor base type flushing system, S.S bracket and fixing accessories etc. </t>
    </r>
    <r>
      <rPr>
        <b/>
        <sz val="10"/>
        <rFont val="Arial"/>
        <family val="2"/>
      </rPr>
      <t>(Low flow water maximum flow rates ~2/4 lpf dual flush).</t>
    </r>
  </si>
  <si>
    <r>
      <t xml:space="preserve">Wash basin hot and cold water mixer, automatic sensor base type system etc. </t>
    </r>
    <r>
      <rPr>
        <b/>
        <sz val="10"/>
        <rFont val="Arial"/>
        <family val="2"/>
      </rPr>
      <t>(Low flow water maximum flow rates 0.35 gpm).</t>
    </r>
  </si>
  <si>
    <t>SK - 1 double bowl</t>
  </si>
  <si>
    <r>
      <t xml:space="preserve">Sink hot and cold water mixer </t>
    </r>
    <r>
      <rPr>
        <b/>
        <sz val="10"/>
        <rFont val="Arial"/>
        <family val="2"/>
      </rPr>
      <t>(Low flow water maximum flow rates 1 gpm).</t>
    </r>
  </si>
  <si>
    <t>Installation of S.S Grease Trap 7.5 Kg inlet/outlet connections 50 mm dia complete in all respects.</t>
  </si>
  <si>
    <t xml:space="preserve">Mixer for hot &amp; cold water automatic sensor base type system for Ablution. </t>
  </si>
  <si>
    <t>Grab Rail for Handicapped Toilets</t>
  </si>
  <si>
    <t>Automatic Hand Dryer (With 03 Point Wiring - Phase/Neutral/Earth)</t>
  </si>
  <si>
    <t>HWE-50 (50 Litres Storage Capacity)</t>
  </si>
  <si>
    <t>Testing, and commissioning entire P&amp;S installation (including landlord's existing PPR piping) as per Engineer's approval.</t>
  </si>
  <si>
    <t>S.no</t>
  </si>
  <si>
    <t>Total Rs.</t>
  </si>
  <si>
    <t>FIRE FIGHTING SERVICES</t>
  </si>
  <si>
    <t>MS Sch-40 seamless pipes with fittings.</t>
  </si>
  <si>
    <t>Sprinkler Heads.</t>
  </si>
  <si>
    <t>Fire stop material (for passive fire fighting / smoke barrier) in all MEP openings and penetrations.</t>
  </si>
  <si>
    <t>Shop drawings and Making of As Built drawings.</t>
  </si>
  <si>
    <t>Painting &amp; identification.</t>
  </si>
  <si>
    <t>Flushing of entire fire pipe work.</t>
  </si>
  <si>
    <t>Testing and commissioning.</t>
  </si>
  <si>
    <t>Contractor is instructed to visit the site, understand the nature of work &amp; then fill the rates accordingly and submit the quotation. No argument and 
discussion will be entertained after awarding of work.</t>
  </si>
  <si>
    <t>Miscellaneous work which was not included in BOQ but necessary to complete the project in all respects and ready to operate as per instructions 
of Consultant. (Bidder should mentioned the type of works).</t>
  </si>
  <si>
    <t xml:space="preserve">BOQ QTY </t>
  </si>
  <si>
    <t xml:space="preserve">VERIFIED QTY </t>
  </si>
  <si>
    <t>Supply &amp; Installation of Corrugated Stainless Steel Flexible Connector Ø 1" X 3 ft (UL/FM) (Braided)</t>
  </si>
  <si>
    <t>Testing and commissioning of entire fire fighting and clean agent for fire suppression system complete in all respects as per instruction of consultant.</t>
  </si>
  <si>
    <t>8 to 10 weeks</t>
  </si>
  <si>
    <t>2 to 3 weeks</t>
  </si>
  <si>
    <t>6 to 8 weeks</t>
  </si>
  <si>
    <t>3 to 4 weeks</t>
  </si>
  <si>
    <t>GALA</t>
  </si>
  <si>
    <t>FAST / INDUS</t>
  </si>
  <si>
    <t>DANFOSS</t>
  </si>
  <si>
    <t>PROTEK</t>
  </si>
  <si>
    <t>XLPE AEROFOAM</t>
  </si>
  <si>
    <t>ISL</t>
  </si>
  <si>
    <t>AFFICO</t>
  </si>
  <si>
    <t>MEHRAN / AIR GUIDE</t>
  </si>
  <si>
    <t>DADEX</t>
  </si>
  <si>
    <t>JES/ IMS</t>
  </si>
  <si>
    <t>BERGER</t>
  </si>
  <si>
    <t>GROHE</t>
  </si>
  <si>
    <t xml:space="preserve">IMS / JES </t>
  </si>
  <si>
    <t>WEISS / WEKSLER</t>
  </si>
  <si>
    <t>Honeywell</t>
  </si>
  <si>
    <t>AFS / FLEXIVA</t>
  </si>
  <si>
    <t>BELIMO</t>
  </si>
  <si>
    <t>Super loan</t>
  </si>
  <si>
    <t>ARISTON</t>
  </si>
  <si>
    <t>SABRO / TRANE</t>
  </si>
  <si>
    <t>DADEX / RAKHTHERM</t>
  </si>
  <si>
    <t>SCON VALVE</t>
  </si>
  <si>
    <t>ALPINE</t>
  </si>
  <si>
    <t>H3 HAMMER</t>
  </si>
  <si>
    <t>Sheild / FIREX / LIFFCO</t>
  </si>
  <si>
    <t>FIREX / SHIELD / NAFFCO</t>
  </si>
  <si>
    <t>10 to 12 Weeks</t>
  </si>
  <si>
    <t>SEUNG JIN IND</t>
  </si>
  <si>
    <t>DAIKIN</t>
  </si>
  <si>
    <t>18 to 20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</si>
</sst>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1" formatCode="_-* #,##0_-;\-* #,##0_-;_-* &quot;-&quot;_-;_-@_-"/>
    <numFmt numFmtId="43" formatCode="_-* #,##0.00_-;\-* #,##0.00_-;_-* &quot;-&quot;??_-;_-@_-"/>
    <numFmt numFmtId="164" formatCode="_(* #,##0.00_);_(* \(#,##0.00\);_(* &quot;-&quot;??_);_(@_)"/>
    <numFmt numFmtId="165" formatCode="General_)"/>
    <numFmt numFmtId="166" formatCode="0.0"/>
    <numFmt numFmtId="167" formatCode="#,##0.0"/>
    <numFmt numFmtId="168" formatCode="_(* #,##0_);_(* \(#,##0\);_(* &quot;-&quot;??_);_(@_)"/>
    <numFmt numFmtId="169" formatCode="_(* #,##0.00_);_(* \(#,##0.00\);_(* \-??_);_(@_)"/>
    <numFmt numFmtId="170" formatCode="_(* #,##0_);_(* \(#,##0\);_(* \-??_);_(@_)"/>
    <numFmt numFmtId="171" formatCode="_-* #,##0_-;\-* #,##0_-;_-* &quot;-&quot;??_-;_-@_-"/>
  </numFmts>
  <fonts count="38" x14ac:knownFonts="1">
    <font>
      <sz val="11"/>
      <name val="Arial"/>
    </font>
    <font>
      <sz val="11"/>
      <color theme="1"/>
      <name val="Calibri"/>
      <family val="2"/>
      <scheme val="minor"/>
    </font>
    <font>
      <sz val="10"/>
      <name val="Arial"/>
      <family val="2"/>
    </font>
    <font>
      <sz val="12"/>
      <name val="Arial"/>
      <family val="2"/>
    </font>
    <font>
      <i/>
      <sz val="11"/>
      <name val="Arial"/>
      <family val="2"/>
    </font>
    <font>
      <sz val="11"/>
      <name val="Arial"/>
      <family val="2"/>
    </font>
    <font>
      <b/>
      <sz val="11"/>
      <name val="Arial"/>
      <family val="2"/>
    </font>
    <font>
      <b/>
      <sz val="12"/>
      <name val="Arial"/>
      <family val="2"/>
    </font>
    <font>
      <b/>
      <sz val="10"/>
      <name val="Arial"/>
      <family val="2"/>
    </font>
    <font>
      <sz val="9"/>
      <name val="Arial"/>
      <family val="2"/>
    </font>
    <font>
      <sz val="11"/>
      <color theme="1"/>
      <name val="Arial"/>
      <family val="2"/>
    </font>
    <font>
      <sz val="10"/>
      <color theme="1"/>
      <name val="Arial"/>
      <family val="2"/>
    </font>
    <font>
      <sz val="9"/>
      <color theme="1"/>
      <name val="Arial"/>
      <family val="2"/>
    </font>
    <font>
      <sz val="10"/>
      <color theme="0"/>
      <name val="Arial"/>
      <family val="2"/>
    </font>
    <font>
      <sz val="12"/>
      <color theme="1"/>
      <name val="Arial"/>
      <family val="2"/>
    </font>
    <font>
      <sz val="12"/>
      <name val="Times New Roman"/>
      <family val="1"/>
    </font>
    <font>
      <b/>
      <sz val="10"/>
      <color theme="1"/>
      <name val="Arial"/>
      <family val="2"/>
    </font>
    <font>
      <i/>
      <sz val="10"/>
      <name val="Arial"/>
      <family val="2"/>
    </font>
    <font>
      <sz val="10"/>
      <name val="Helv"/>
    </font>
    <font>
      <sz val="8"/>
      <name val="Arial"/>
      <family val="2"/>
    </font>
    <font>
      <sz val="9"/>
      <color theme="1"/>
      <name val="Arial Narrow"/>
      <family val="2"/>
    </font>
    <font>
      <b/>
      <u/>
      <sz val="10"/>
      <name val="Arial"/>
      <family val="2"/>
    </font>
    <font>
      <sz val="11"/>
      <name val="Helv"/>
    </font>
    <font>
      <b/>
      <sz val="14"/>
      <name val="Arial"/>
      <family val="2"/>
    </font>
    <font>
      <b/>
      <sz val="16"/>
      <name val="Arial"/>
      <family val="2"/>
    </font>
    <font>
      <sz val="10"/>
      <name val="Times New Roman"/>
      <family val="1"/>
    </font>
    <font>
      <sz val="12"/>
      <name val="Garamond"/>
      <family val="1"/>
    </font>
    <font>
      <sz val="12"/>
      <name val="Calibri"/>
      <family val="2"/>
      <scheme val="minor"/>
    </font>
    <font>
      <b/>
      <sz val="14"/>
      <name val="Calibri"/>
      <family val="2"/>
      <scheme val="minor"/>
    </font>
    <font>
      <b/>
      <u/>
      <sz val="12"/>
      <name val="Calibri"/>
      <family val="2"/>
      <scheme val="minor"/>
    </font>
    <font>
      <b/>
      <sz val="12"/>
      <name val="Calibri"/>
      <family val="2"/>
      <scheme val="minor"/>
    </font>
    <font>
      <sz val="10"/>
      <color rgb="FF000000"/>
      <name val="Times New Roman"/>
      <family val="1"/>
    </font>
    <font>
      <b/>
      <sz val="11"/>
      <name val="Calibri"/>
      <family val="2"/>
      <scheme val="minor"/>
    </font>
    <font>
      <sz val="11"/>
      <name val="Calibri"/>
      <family val="2"/>
      <scheme val="minor"/>
    </font>
    <font>
      <sz val="10"/>
      <color theme="1"/>
      <name val="Calibri"/>
      <family val="2"/>
      <scheme val="minor"/>
    </font>
    <font>
      <sz val="10"/>
      <color rgb="FF000000"/>
      <name val="Times New Roman"/>
      <family val="1"/>
    </font>
    <font>
      <sz val="10"/>
      <name val="Arial"/>
      <family val="2"/>
    </font>
    <font>
      <sz val="11"/>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4" tint="-0.249977111117893"/>
        <bgColor indexed="64"/>
      </patternFill>
    </fill>
    <fill>
      <patternFill patternType="solid">
        <fgColor rgb="FF92D050"/>
        <bgColor indexed="64"/>
      </patternFill>
    </fill>
    <fill>
      <patternFill patternType="solid">
        <fgColor theme="4" tint="0.59999389629810485"/>
        <bgColor indexed="60"/>
      </patternFill>
    </fill>
  </fills>
  <borders count="89">
    <border>
      <left/>
      <right/>
      <top/>
      <bottom/>
      <diagonal/>
    </border>
    <border>
      <left style="thin">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medium">
        <color indexed="64"/>
      </right>
      <top/>
      <bottom/>
      <diagonal/>
    </border>
    <border>
      <left style="thin">
        <color indexed="64"/>
      </left>
      <right/>
      <top style="hair">
        <color indexed="64"/>
      </top>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thin">
        <color indexed="64"/>
      </left>
      <right style="medium">
        <color indexed="64"/>
      </right>
      <top style="hair">
        <color indexed="64"/>
      </top>
      <bottom/>
      <diagonal/>
    </border>
    <border>
      <left style="thin">
        <color indexed="64"/>
      </left>
      <right style="thin">
        <color indexed="64"/>
      </right>
      <top style="double">
        <color indexed="64"/>
      </top>
      <bottom style="medium">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style="medium">
        <color indexed="64"/>
      </left>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thin">
        <color indexed="64"/>
      </right>
      <top/>
      <bottom/>
      <diagonal/>
    </border>
    <border>
      <left/>
      <right style="thin">
        <color indexed="64"/>
      </right>
      <top style="double">
        <color indexed="64"/>
      </top>
      <bottom style="medium">
        <color indexed="64"/>
      </bottom>
      <diagonal/>
    </border>
    <border>
      <left style="medium">
        <color indexed="64"/>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top/>
      <bottom/>
      <diagonal/>
    </border>
    <border>
      <left style="thin">
        <color auto="1"/>
      </left>
      <right style="medium">
        <color auto="1"/>
      </right>
      <top style="medium">
        <color auto="1"/>
      </top>
      <bottom/>
      <diagonal/>
    </border>
    <border>
      <left style="thin">
        <color auto="1"/>
      </left>
      <right style="thin">
        <color auto="1"/>
      </right>
      <top style="medium">
        <color auto="1"/>
      </top>
      <bottom style="medium">
        <color indexed="64"/>
      </bottom>
      <diagonal/>
    </border>
    <border>
      <left style="thin">
        <color auto="1"/>
      </left>
      <right style="thin">
        <color auto="1"/>
      </right>
      <top style="medium">
        <color auto="1"/>
      </top>
      <bottom/>
      <diagonal/>
    </border>
    <border>
      <left style="medium">
        <color auto="1"/>
      </left>
      <right style="thin">
        <color auto="1"/>
      </right>
      <top style="medium">
        <color auto="1"/>
      </top>
      <bottom style="medium">
        <color indexed="64"/>
      </bottom>
      <diagonal/>
    </border>
    <border>
      <left style="medium">
        <color auto="1"/>
      </left>
      <right style="thin">
        <color indexed="64"/>
      </right>
      <top style="medium">
        <color indexed="64"/>
      </top>
      <bottom style="double">
        <color indexed="64"/>
      </bottom>
      <diagonal/>
    </border>
    <border>
      <left style="medium">
        <color indexed="64"/>
      </left>
      <right style="thin">
        <color indexed="64"/>
      </right>
      <top style="double">
        <color indexed="64"/>
      </top>
      <bottom style="medium">
        <color indexed="64"/>
      </bottom>
      <diagonal/>
    </border>
    <border>
      <left style="thin">
        <color indexed="64"/>
      </left>
      <right/>
      <top style="double">
        <color indexed="64"/>
      </top>
      <bottom style="medium">
        <color indexed="64"/>
      </bottom>
      <diagonal/>
    </border>
    <border>
      <left style="medium">
        <color auto="1"/>
      </left>
      <right style="thin">
        <color auto="1"/>
      </right>
      <top/>
      <bottom/>
      <diagonal/>
    </border>
    <border>
      <left style="medium">
        <color auto="1"/>
      </left>
      <right style="thin">
        <color auto="1"/>
      </right>
      <top/>
      <bottom style="hair">
        <color indexed="64"/>
      </bottom>
      <diagonal/>
    </border>
    <border>
      <left style="medium">
        <color auto="1"/>
      </left>
      <right style="thin">
        <color auto="1"/>
      </right>
      <top style="hair">
        <color indexed="64"/>
      </top>
      <bottom/>
      <diagonal/>
    </border>
    <border>
      <left style="medium">
        <color auto="1"/>
      </left>
      <right style="thin">
        <color auto="1"/>
      </right>
      <top style="hair">
        <color indexed="64"/>
      </top>
      <bottom style="hair">
        <color indexed="64"/>
      </bottom>
      <diagonal/>
    </border>
    <border>
      <left style="medium">
        <color auto="1"/>
      </left>
      <right/>
      <top style="hair">
        <color indexed="64"/>
      </top>
      <bottom style="hair">
        <color indexed="64"/>
      </bottom>
      <diagonal/>
    </border>
    <border>
      <left/>
      <right style="thin">
        <color indexed="64"/>
      </right>
      <top/>
      <bottom style="double">
        <color indexed="64"/>
      </bottom>
      <diagonal/>
    </border>
    <border>
      <left style="thin">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style="medium">
        <color auto="1"/>
      </left>
      <right style="thin">
        <color auto="1"/>
      </right>
      <top style="hair">
        <color indexed="64"/>
      </top>
      <bottom style="double">
        <color indexed="64"/>
      </bottom>
      <diagonal/>
    </border>
    <border>
      <left style="thin">
        <color indexed="64"/>
      </left>
      <right style="medium">
        <color indexed="64"/>
      </right>
      <top style="hair">
        <color indexed="64"/>
      </top>
      <bottom style="double">
        <color indexed="64"/>
      </bottom>
      <diagonal/>
    </border>
    <border>
      <left style="medium">
        <color indexed="64"/>
      </left>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medium">
        <color auto="1"/>
      </left>
      <right style="thin">
        <color auto="1"/>
      </right>
      <top/>
      <bottom style="medium">
        <color indexed="64"/>
      </bottom>
      <diagonal/>
    </border>
    <border>
      <left style="thin">
        <color indexed="64"/>
      </left>
      <right style="medium">
        <color indexed="64"/>
      </right>
      <top/>
      <bottom style="medium">
        <color indexed="64"/>
      </bottom>
      <diagonal/>
    </border>
    <border>
      <left/>
      <right/>
      <top style="hair">
        <color indexed="64"/>
      </top>
      <bottom/>
      <diagonal/>
    </border>
    <border>
      <left/>
      <right style="thin">
        <color indexed="64"/>
      </right>
      <top/>
      <bottom style="medium">
        <color indexed="64"/>
      </bottom>
      <diagonal/>
    </border>
    <border>
      <left style="medium">
        <color auto="1"/>
      </left>
      <right/>
      <top/>
      <bottom style="hair">
        <color indexed="64"/>
      </bottom>
      <diagonal/>
    </border>
    <border>
      <left style="medium">
        <color indexed="64"/>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medium">
        <color auto="1"/>
      </left>
      <right style="thin">
        <color auto="1"/>
      </right>
      <top style="medium">
        <color indexed="64"/>
      </top>
      <bottom/>
      <diagonal/>
    </border>
    <border>
      <left/>
      <right/>
      <top/>
      <bottom style="medium">
        <color indexed="64"/>
      </bottom>
      <diagonal/>
    </border>
    <border>
      <left style="thin">
        <color indexed="64"/>
      </left>
      <right/>
      <top style="medium">
        <color indexed="64"/>
      </top>
      <bottom style="hair">
        <color indexed="64"/>
      </bottom>
      <diagonal/>
    </border>
    <border>
      <left style="thin">
        <color indexed="64"/>
      </left>
      <right style="thin">
        <color indexed="64"/>
      </right>
      <top style="medium">
        <color indexed="64"/>
      </top>
      <bottom style="hair">
        <color indexed="64"/>
      </bottom>
      <diagonal/>
    </border>
    <border>
      <left style="medium">
        <color auto="1"/>
      </left>
      <right style="thin">
        <color auto="1"/>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bottom style="double">
        <color indexed="64"/>
      </bottom>
      <diagonal/>
    </border>
    <border>
      <left style="thin">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right/>
      <top/>
      <bottom style="hair">
        <color indexed="64"/>
      </bottom>
      <diagonal/>
    </border>
    <border>
      <left/>
      <right/>
      <top style="hair">
        <color indexed="64"/>
      </top>
      <bottom style="hair">
        <color indexed="64"/>
      </bottom>
      <diagonal/>
    </border>
    <border>
      <left/>
      <right/>
      <top style="double">
        <color indexed="64"/>
      </top>
      <bottom style="medium">
        <color indexed="64"/>
      </bottom>
      <diagonal/>
    </border>
    <border>
      <left style="thin">
        <color indexed="64"/>
      </left>
      <right style="medium">
        <color indexed="64"/>
      </right>
      <top style="double">
        <color indexed="64"/>
      </top>
      <bottom/>
      <diagonal/>
    </border>
    <border>
      <left/>
      <right style="thin">
        <color indexed="64"/>
      </right>
      <top style="double">
        <color indexed="64"/>
      </top>
      <bottom/>
      <diagonal/>
    </border>
    <border>
      <left style="medium">
        <color indexed="64"/>
      </left>
      <right/>
      <top style="double">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auto="1"/>
      </left>
      <right style="medium">
        <color indexed="64"/>
      </right>
      <top style="medium">
        <color auto="1"/>
      </top>
      <bottom/>
      <diagonal/>
    </border>
    <border>
      <left style="medium">
        <color auto="1"/>
      </left>
      <right style="medium">
        <color indexed="64"/>
      </right>
      <top/>
      <bottom style="double">
        <color indexed="64"/>
      </bottom>
      <diagonal/>
    </border>
    <border>
      <left style="thin">
        <color indexed="64"/>
      </left>
      <right style="thin">
        <color indexed="64"/>
      </right>
      <top style="medium">
        <color indexed="64"/>
      </top>
      <bottom style="thin">
        <color indexed="64"/>
      </bottom>
      <diagonal/>
    </border>
    <border>
      <left style="thin">
        <color indexed="64"/>
      </left>
      <right/>
      <top/>
      <bottom style="double">
        <color indexed="64"/>
      </bottom>
      <diagonal/>
    </border>
    <border>
      <left/>
      <right style="medium">
        <color indexed="64"/>
      </right>
      <top/>
      <bottom style="hair">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s>
  <cellStyleXfs count="29">
    <xf numFmtId="0" fontId="0" fillId="0" borderId="0"/>
    <xf numFmtId="164" fontId="5" fillId="0" borderId="0" applyFont="0" applyFill="0" applyBorder="0" applyAlignment="0" applyProtection="0"/>
    <xf numFmtId="164" fontId="5" fillId="0" borderId="0" applyFont="0" applyFill="0" applyBorder="0" applyAlignment="0" applyProtection="0"/>
    <xf numFmtId="0" fontId="5" fillId="0" borderId="0"/>
    <xf numFmtId="0" fontId="2" fillId="0" borderId="0"/>
    <xf numFmtId="9" fontId="5" fillId="0" borderId="0" applyFont="0" applyFill="0" applyBorder="0" applyAlignment="0" applyProtection="0"/>
    <xf numFmtId="0" fontId="5" fillId="0" borderId="0"/>
    <xf numFmtId="0" fontId="2" fillId="0" borderId="0"/>
    <xf numFmtId="0" fontId="2" fillId="0" borderId="0"/>
    <xf numFmtId="0" fontId="3" fillId="0" borderId="0">
      <alignment vertical="center"/>
    </xf>
    <xf numFmtId="164" fontId="15" fillId="0" borderId="0" applyFont="0" applyFill="0" applyBorder="0" applyAlignment="0" applyProtection="0"/>
    <xf numFmtId="0" fontId="18" fillId="0" borderId="0"/>
    <xf numFmtId="164" fontId="2" fillId="0" borderId="0" applyFont="0" applyFill="0" applyBorder="0" applyAlignment="0" applyProtection="0"/>
    <xf numFmtId="164" fontId="2" fillId="0" borderId="0" applyFont="0" applyFill="0" applyBorder="0" applyAlignment="0" applyProtection="0"/>
    <xf numFmtId="0" fontId="25" fillId="0" borderId="0"/>
    <xf numFmtId="0" fontId="25" fillId="0" borderId="0"/>
    <xf numFmtId="9" fontId="25" fillId="0" borderId="0" applyFont="0" applyFill="0" applyBorder="0" applyAlignment="0" applyProtection="0"/>
    <xf numFmtId="0" fontId="25" fillId="0" borderId="0"/>
    <xf numFmtId="0" fontId="26" fillId="0" borderId="0"/>
    <xf numFmtId="0" fontId="31" fillId="0" borderId="0"/>
    <xf numFmtId="169" fontId="26" fillId="0" borderId="0" applyFill="0" applyBorder="0" applyAlignment="0" applyProtection="0"/>
    <xf numFmtId="0" fontId="34" fillId="0" borderId="0"/>
    <xf numFmtId="164" fontId="34" fillId="0" borderId="0" applyFont="0" applyFill="0" applyBorder="0" applyAlignment="0" applyProtection="0"/>
    <xf numFmtId="43" fontId="35" fillId="0" borderId="0" applyFont="0" applyFill="0" applyBorder="0" applyAlignment="0" applyProtection="0"/>
    <xf numFmtId="164" fontId="1" fillId="0" borderId="0" applyFont="0" applyFill="0" applyBorder="0" applyAlignment="0" applyProtection="0"/>
    <xf numFmtId="0" fontId="36" fillId="0" borderId="0"/>
    <xf numFmtId="0" fontId="25" fillId="0" borderId="0"/>
    <xf numFmtId="41" fontId="36" fillId="0" borderId="0" applyFont="0" applyFill="0" applyBorder="0" applyAlignment="0" applyProtection="0"/>
    <xf numFmtId="43" fontId="37" fillId="0" borderId="0" applyFont="0" applyFill="0" applyBorder="0" applyAlignment="0" applyProtection="0"/>
  </cellStyleXfs>
  <cellXfs count="694">
    <xf numFmtId="0" fontId="0" fillId="0" borderId="0" xfId="0"/>
    <xf numFmtId="0" fontId="5" fillId="0" borderId="0" xfId="3" applyAlignment="1">
      <alignment vertical="center"/>
    </xf>
    <xf numFmtId="0" fontId="5" fillId="0" borderId="0" xfId="3"/>
    <xf numFmtId="0" fontId="5" fillId="0" borderId="0" xfId="3" applyAlignment="1">
      <alignment horizontal="center"/>
    </xf>
    <xf numFmtId="0" fontId="2" fillId="0" borderId="0" xfId="3" applyFont="1"/>
    <xf numFmtId="0" fontId="2" fillId="0" borderId="1" xfId="3" applyFont="1" applyBorder="1" applyAlignment="1">
      <alignment horizontal="center" vertical="center"/>
    </xf>
    <xf numFmtId="0" fontId="2" fillId="0" borderId="4" xfId="3" applyFont="1" applyBorder="1" applyAlignment="1">
      <alignment horizontal="center"/>
    </xf>
    <xf numFmtId="0" fontId="2" fillId="0" borderId="0" xfId="3" applyFont="1" applyAlignment="1">
      <alignment vertical="center"/>
    </xf>
    <xf numFmtId="165" fontId="2" fillId="0" borderId="2" xfId="3" applyNumberFormat="1" applyFont="1" applyBorder="1" applyAlignment="1">
      <alignment horizontal="center" vertical="center"/>
    </xf>
    <xf numFmtId="0" fontId="4" fillId="0" borderId="0" xfId="3" applyFont="1" applyAlignment="1">
      <alignment horizontal="center" vertical="center"/>
    </xf>
    <xf numFmtId="0" fontId="6" fillId="3" borderId="0" xfId="3" applyFont="1" applyFill="1" applyAlignment="1">
      <alignment vertical="center"/>
    </xf>
    <xf numFmtId="165" fontId="2" fillId="0" borderId="7" xfId="3" applyNumberFormat="1" applyFont="1" applyBorder="1" applyAlignment="1">
      <alignment horizontal="justify" vertical="center"/>
    </xf>
    <xf numFmtId="0" fontId="9" fillId="0" borderId="0" xfId="3" applyFont="1" applyAlignment="1">
      <alignment vertical="center"/>
    </xf>
    <xf numFmtId="165" fontId="2" fillId="0" borderId="4" xfId="3" applyNumberFormat="1" applyFont="1" applyBorder="1" applyAlignment="1">
      <alignment horizontal="center" vertical="center"/>
    </xf>
    <xf numFmtId="0" fontId="3" fillId="0" borderId="13" xfId="3" applyFont="1" applyBorder="1" applyAlignment="1">
      <alignment horizontal="center" vertical="center"/>
    </xf>
    <xf numFmtId="165" fontId="6" fillId="0" borderId="14" xfId="3" applyNumberFormat="1" applyFont="1" applyBorder="1" applyAlignment="1">
      <alignment horizontal="center" vertical="center"/>
    </xf>
    <xf numFmtId="165" fontId="6" fillId="0" borderId="16" xfId="3" applyNumberFormat="1" applyFont="1" applyBorder="1" applyAlignment="1">
      <alignment horizontal="center" vertical="center"/>
    </xf>
    <xf numFmtId="0" fontId="2" fillId="0" borderId="6" xfId="3" applyFont="1" applyBorder="1" applyAlignment="1">
      <alignment vertical="center"/>
    </xf>
    <xf numFmtId="0" fontId="2" fillId="0" borderId="5" xfId="3" applyFont="1" applyBorder="1" applyAlignment="1">
      <alignment horizontal="justify" vertical="top"/>
    </xf>
    <xf numFmtId="0" fontId="2" fillId="0" borderId="5" xfId="3" applyFont="1" applyBorder="1" applyAlignment="1">
      <alignment vertical="center"/>
    </xf>
    <xf numFmtId="165" fontId="2" fillId="0" borderId="6" xfId="3" applyNumberFormat="1" applyFont="1" applyBorder="1" applyAlignment="1">
      <alignment horizontal="left" vertical="center"/>
    </xf>
    <xf numFmtId="165" fontId="7" fillId="0" borderId="0" xfId="3" applyNumberFormat="1" applyFont="1" applyAlignment="1">
      <alignment horizontal="left" vertical="center"/>
    </xf>
    <xf numFmtId="0" fontId="5" fillId="2" borderId="0" xfId="3" applyFill="1"/>
    <xf numFmtId="0" fontId="5" fillId="2" borderId="0" xfId="3" applyFill="1" applyAlignment="1">
      <alignment horizontal="center"/>
    </xf>
    <xf numFmtId="3" fontId="5" fillId="2" borderId="0" xfId="3" applyNumberFormat="1" applyFill="1" applyAlignment="1">
      <alignment vertical="center"/>
    </xf>
    <xf numFmtId="3" fontId="2" fillId="2" borderId="0" xfId="3" applyNumberFormat="1" applyFont="1" applyFill="1" applyAlignment="1">
      <alignment horizontal="right" vertical="center"/>
    </xf>
    <xf numFmtId="3" fontId="2" fillId="2" borderId="0" xfId="3" applyNumberFormat="1" applyFont="1" applyFill="1" applyAlignment="1">
      <alignment vertical="center"/>
    </xf>
    <xf numFmtId="3" fontId="6" fillId="2" borderId="14" xfId="3" applyNumberFormat="1" applyFont="1" applyFill="1" applyBorder="1" applyAlignment="1">
      <alignment horizontal="center" vertical="center"/>
    </xf>
    <xf numFmtId="3" fontId="6" fillId="2" borderId="15" xfId="3" applyNumberFormat="1" applyFont="1" applyFill="1" applyBorder="1" applyAlignment="1">
      <alignment horizontal="center" vertical="center"/>
    </xf>
    <xf numFmtId="3" fontId="2" fillId="2" borderId="1" xfId="3" applyNumberFormat="1" applyFont="1" applyFill="1" applyBorder="1"/>
    <xf numFmtId="3" fontId="2" fillId="2" borderId="8" xfId="3" applyNumberFormat="1" applyFont="1" applyFill="1" applyBorder="1"/>
    <xf numFmtId="3" fontId="2" fillId="2" borderId="1" xfId="3" applyNumberFormat="1" applyFont="1" applyFill="1" applyBorder="1" applyAlignment="1">
      <alignment vertical="center"/>
    </xf>
    <xf numFmtId="3" fontId="2" fillId="2" borderId="8" xfId="3" applyNumberFormat="1" applyFont="1" applyFill="1" applyBorder="1" applyAlignment="1">
      <alignment vertical="center"/>
    </xf>
    <xf numFmtId="3" fontId="2" fillId="2" borderId="4" xfId="3" applyNumberFormat="1" applyFont="1" applyFill="1" applyBorder="1" applyAlignment="1">
      <alignment vertical="center"/>
    </xf>
    <xf numFmtId="3" fontId="2" fillId="2" borderId="12" xfId="3" applyNumberFormat="1" applyFont="1" applyFill="1" applyBorder="1" applyAlignment="1">
      <alignment vertical="center"/>
    </xf>
    <xf numFmtId="3" fontId="5" fillId="2" borderId="0" xfId="3" applyNumberFormat="1" applyFill="1"/>
    <xf numFmtId="3" fontId="4" fillId="0" borderId="0" xfId="3" applyNumberFormat="1" applyFont="1" applyAlignment="1">
      <alignment horizontal="center" vertical="center"/>
    </xf>
    <xf numFmtId="3" fontId="5" fillId="2" borderId="0" xfId="3" applyNumberFormat="1" applyFill="1" applyAlignment="1">
      <alignment horizontal="center"/>
    </xf>
    <xf numFmtId="0" fontId="2" fillId="0" borderId="23" xfId="3" applyFont="1" applyBorder="1" applyAlignment="1">
      <alignment horizontal="center"/>
    </xf>
    <xf numFmtId="166" fontId="13" fillId="2" borderId="23" xfId="3" applyNumberFormat="1" applyFont="1" applyFill="1" applyBorder="1" applyAlignment="1">
      <alignment horizontal="center" vertical="center"/>
    </xf>
    <xf numFmtId="1" fontId="2" fillId="0" borderId="23" xfId="3" applyNumberFormat="1" applyFont="1" applyBorder="1" applyAlignment="1">
      <alignment horizontal="center" vertical="top"/>
    </xf>
    <xf numFmtId="0" fontId="2" fillId="0" borderId="23" xfId="3" applyFont="1" applyBorder="1" applyAlignment="1">
      <alignment horizontal="center" vertical="center"/>
    </xf>
    <xf numFmtId="0" fontId="9" fillId="0" borderId="23" xfId="3" applyFont="1" applyBorder="1" applyAlignment="1">
      <alignment horizontal="center" vertical="center"/>
    </xf>
    <xf numFmtId="165" fontId="2" fillId="0" borderId="23" xfId="3" applyNumberFormat="1" applyFont="1" applyBorder="1" applyAlignment="1">
      <alignment horizontal="center" vertical="top"/>
    </xf>
    <xf numFmtId="0" fontId="2" fillId="0" borderId="17" xfId="3" applyFont="1" applyBorder="1" applyAlignment="1">
      <alignment horizontal="center" vertical="center"/>
    </xf>
    <xf numFmtId="0" fontId="11" fillId="0" borderId="19" xfId="3" applyFont="1" applyBorder="1" applyAlignment="1">
      <alignment horizontal="left" vertical="center"/>
    </xf>
    <xf numFmtId="0" fontId="11" fillId="0" borderId="19" xfId="3" applyFont="1" applyBorder="1" applyAlignment="1">
      <alignment horizontal="left" vertical="top"/>
    </xf>
    <xf numFmtId="0" fontId="11" fillId="0" borderId="20" xfId="3" applyFont="1" applyBorder="1" applyAlignment="1">
      <alignment horizontal="left" vertical="center"/>
    </xf>
    <xf numFmtId="0" fontId="10" fillId="2" borderId="0" xfId="3" applyFont="1" applyFill="1" applyAlignment="1">
      <alignment horizontal="left"/>
    </xf>
    <xf numFmtId="0" fontId="10" fillId="0" borderId="0" xfId="3" applyFont="1" applyAlignment="1">
      <alignment horizontal="left"/>
    </xf>
    <xf numFmtId="165" fontId="14" fillId="0" borderId="0" xfId="3" applyNumberFormat="1" applyFont="1" applyAlignment="1">
      <alignment horizontal="left" vertical="center"/>
    </xf>
    <xf numFmtId="0" fontId="8" fillId="0" borderId="23" xfId="3" applyFont="1" applyBorder="1" applyAlignment="1">
      <alignment horizontal="center" vertical="center"/>
    </xf>
    <xf numFmtId="3" fontId="6" fillId="2" borderId="28" xfId="3" applyNumberFormat="1" applyFont="1" applyFill="1" applyBorder="1" applyAlignment="1">
      <alignment horizontal="center" vertical="center"/>
    </xf>
    <xf numFmtId="0" fontId="6" fillId="0" borderId="24" xfId="3" applyFont="1" applyBorder="1" applyAlignment="1">
      <alignment horizontal="center" vertical="center"/>
    </xf>
    <xf numFmtId="3" fontId="7" fillId="2" borderId="29" xfId="3" applyNumberFormat="1" applyFont="1" applyFill="1" applyBorder="1" applyAlignment="1">
      <alignment vertical="center"/>
    </xf>
    <xf numFmtId="3" fontId="7" fillId="2" borderId="13" xfId="3" applyNumberFormat="1" applyFont="1" applyFill="1" applyBorder="1" applyAlignment="1">
      <alignment vertical="center"/>
    </xf>
    <xf numFmtId="3" fontId="2" fillId="0" borderId="5" xfId="3" applyNumberFormat="1" applyFont="1" applyBorder="1" applyAlignment="1">
      <alignment horizontal="center"/>
    </xf>
    <xf numFmtId="3" fontId="2" fillId="0" borderId="6" xfId="3" applyNumberFormat="1" applyFont="1" applyBorder="1" applyAlignment="1">
      <alignment horizontal="center" vertical="center"/>
    </xf>
    <xf numFmtId="3" fontId="2" fillId="0" borderId="5" xfId="3" applyNumberFormat="1" applyFont="1" applyBorder="1" applyAlignment="1">
      <alignment horizontal="center" vertical="center"/>
    </xf>
    <xf numFmtId="3" fontId="2" fillId="0" borderId="9" xfId="3" applyNumberFormat="1" applyFont="1" applyBorder="1" applyAlignment="1">
      <alignment horizontal="center"/>
    </xf>
    <xf numFmtId="3" fontId="2" fillId="0" borderId="7" xfId="3" applyNumberFormat="1" applyFont="1" applyBorder="1" applyAlignment="1">
      <alignment horizontal="center" vertical="center"/>
    </xf>
    <xf numFmtId="3" fontId="2" fillId="0" borderId="9" xfId="3" applyNumberFormat="1" applyFont="1" applyBorder="1" applyAlignment="1">
      <alignment horizontal="center" vertical="center"/>
    </xf>
    <xf numFmtId="3" fontId="2" fillId="0" borderId="7" xfId="3" applyNumberFormat="1" applyFont="1" applyBorder="1" applyAlignment="1">
      <alignment horizontal="center"/>
    </xf>
    <xf numFmtId="3" fontId="2" fillId="2" borderId="31" xfId="3" applyNumberFormat="1" applyFont="1" applyFill="1" applyBorder="1"/>
    <xf numFmtId="3" fontId="2" fillId="2" borderId="32" xfId="3" applyNumberFormat="1" applyFont="1" applyFill="1" applyBorder="1" applyAlignment="1">
      <alignment vertical="center"/>
    </xf>
    <xf numFmtId="3" fontId="2" fillId="2" borderId="31" xfId="3" applyNumberFormat="1" applyFont="1" applyFill="1" applyBorder="1" applyAlignment="1">
      <alignment vertical="center"/>
    </xf>
    <xf numFmtId="3" fontId="2" fillId="2" borderId="33" xfId="3" applyNumberFormat="1" applyFont="1" applyFill="1" applyBorder="1" applyAlignment="1">
      <alignment vertical="center"/>
    </xf>
    <xf numFmtId="3" fontId="2" fillId="2" borderId="32" xfId="3" applyNumberFormat="1" applyFont="1" applyFill="1" applyBorder="1" applyAlignment="1">
      <alignment horizontal="right" vertical="center"/>
    </xf>
    <xf numFmtId="165" fontId="11" fillId="0" borderId="19" xfId="3" applyNumberFormat="1" applyFont="1" applyBorder="1" applyAlignment="1">
      <alignment horizontal="left" vertical="center"/>
    </xf>
    <xf numFmtId="0" fontId="2" fillId="0" borderId="23" xfId="3" applyFont="1" applyBorder="1" applyAlignment="1">
      <alignment horizontal="center" vertical="top"/>
    </xf>
    <xf numFmtId="0" fontId="2" fillId="0" borderId="1" xfId="3" applyFont="1" applyBorder="1" applyAlignment="1">
      <alignment horizontal="center"/>
    </xf>
    <xf numFmtId="0" fontId="2" fillId="0" borderId="2" xfId="3" applyFont="1" applyBorder="1" applyAlignment="1">
      <alignment horizontal="center" vertical="center"/>
    </xf>
    <xf numFmtId="3" fontId="5" fillId="2" borderId="0" xfId="3" applyNumberFormat="1" applyFill="1" applyAlignment="1">
      <alignment horizontal="right" vertical="center"/>
    </xf>
    <xf numFmtId="165" fontId="3" fillId="0" borderId="0" xfId="3" applyNumberFormat="1" applyFont="1" applyAlignment="1">
      <alignment horizontal="left" vertical="center"/>
    </xf>
    <xf numFmtId="0" fontId="2" fillId="0" borderId="3" xfId="3" applyFont="1" applyBorder="1" applyAlignment="1">
      <alignment horizontal="center" vertical="center"/>
    </xf>
    <xf numFmtId="0" fontId="2" fillId="0" borderId="3" xfId="3" applyFont="1" applyBorder="1" applyAlignment="1">
      <alignment horizontal="center"/>
    </xf>
    <xf numFmtId="165" fontId="11" fillId="0" borderId="19" xfId="3" quotePrefix="1" applyNumberFormat="1" applyFont="1" applyBorder="1" applyAlignment="1">
      <alignment horizontal="left" vertical="center"/>
    </xf>
    <xf numFmtId="3" fontId="5" fillId="0" borderId="0" xfId="3" applyNumberFormat="1" applyAlignment="1">
      <alignment horizontal="center" vertical="center"/>
    </xf>
    <xf numFmtId="3" fontId="5" fillId="0" borderId="0" xfId="3" applyNumberFormat="1" applyAlignment="1">
      <alignment horizontal="center"/>
    </xf>
    <xf numFmtId="0" fontId="3" fillId="0" borderId="0" xfId="3" applyFont="1" applyAlignment="1">
      <alignment vertical="center"/>
    </xf>
    <xf numFmtId="1" fontId="2" fillId="0" borderId="0" xfId="3" applyNumberFormat="1" applyFont="1" applyAlignment="1">
      <alignment vertical="center"/>
    </xf>
    <xf numFmtId="3" fontId="2" fillId="0" borderId="1" xfId="3" applyNumberFormat="1" applyFont="1" applyBorder="1" applyAlignment="1">
      <alignment vertical="center"/>
    </xf>
    <xf numFmtId="3" fontId="2" fillId="0" borderId="4" xfId="3" applyNumberFormat="1" applyFont="1" applyBorder="1" applyAlignment="1">
      <alignment vertical="center"/>
    </xf>
    <xf numFmtId="3" fontId="6" fillId="0" borderId="30" xfId="3" applyNumberFormat="1" applyFont="1" applyBorder="1" applyAlignment="1">
      <alignment horizontal="center" vertical="center"/>
    </xf>
    <xf numFmtId="165" fontId="7" fillId="0" borderId="13" xfId="3" applyNumberFormat="1" applyFont="1" applyBorder="1" applyAlignment="1">
      <alignment horizontal="right" vertical="center"/>
    </xf>
    <xf numFmtId="3" fontId="2" fillId="2" borderId="35" xfId="3" applyNumberFormat="1" applyFont="1" applyFill="1" applyBorder="1" applyAlignment="1">
      <alignment vertical="center" wrapText="1"/>
    </xf>
    <xf numFmtId="1" fontId="11" fillId="0" borderId="19" xfId="3" applyNumberFormat="1" applyFont="1" applyBorder="1" applyAlignment="1">
      <alignment horizontal="left" vertical="top"/>
    </xf>
    <xf numFmtId="165" fontId="2" fillId="0" borderId="9" xfId="3" applyNumberFormat="1" applyFont="1" applyBorder="1" applyAlignment="1">
      <alignment horizontal="left" vertical="center"/>
    </xf>
    <xf numFmtId="3" fontId="2" fillId="2" borderId="34" xfId="3" applyNumberFormat="1" applyFont="1" applyFill="1" applyBorder="1" applyAlignment="1">
      <alignment vertical="center"/>
    </xf>
    <xf numFmtId="0" fontId="8" fillId="0" borderId="5" xfId="3" applyFont="1" applyBorder="1" applyAlignment="1">
      <alignment horizontal="justify" vertical="center"/>
    </xf>
    <xf numFmtId="165" fontId="2" fillId="0" borderId="23" xfId="3" applyNumberFormat="1" applyFont="1" applyBorder="1" applyAlignment="1">
      <alignment horizontal="center" vertical="center"/>
    </xf>
    <xf numFmtId="1" fontId="16" fillId="0" borderId="19" xfId="3" applyNumberFormat="1" applyFont="1" applyBorder="1" applyAlignment="1">
      <alignment horizontal="left" vertical="center"/>
    </xf>
    <xf numFmtId="165" fontId="11" fillId="0" borderId="36" xfId="3" quotePrefix="1" applyNumberFormat="1" applyFont="1" applyBorder="1" applyAlignment="1">
      <alignment horizontal="left" vertical="center"/>
    </xf>
    <xf numFmtId="166" fontId="12" fillId="0" borderId="19" xfId="3" applyNumberFormat="1" applyFont="1" applyBorder="1" applyAlignment="1">
      <alignment horizontal="left" vertical="center"/>
    </xf>
    <xf numFmtId="0" fontId="2" fillId="0" borderId="2" xfId="3" applyFont="1" applyBorder="1" applyAlignment="1">
      <alignment horizontal="center"/>
    </xf>
    <xf numFmtId="167" fontId="2" fillId="0" borderId="6" xfId="3" applyNumberFormat="1" applyFont="1" applyBorder="1" applyAlignment="1">
      <alignment horizontal="center" vertical="center"/>
    </xf>
    <xf numFmtId="0" fontId="2" fillId="0" borderId="41" xfId="3" applyFont="1" applyBorder="1" applyAlignment="1">
      <alignment horizontal="center" vertical="center"/>
    </xf>
    <xf numFmtId="3" fontId="2" fillId="2" borderId="43" xfId="3" applyNumberFormat="1" applyFont="1" applyFill="1" applyBorder="1" applyAlignment="1">
      <alignment vertical="center"/>
    </xf>
    <xf numFmtId="165" fontId="6" fillId="0" borderId="23" xfId="3" applyNumberFormat="1" applyFont="1" applyBorder="1" applyAlignment="1">
      <alignment horizontal="center" vertical="center"/>
    </xf>
    <xf numFmtId="165" fontId="6" fillId="0" borderId="0" xfId="3" applyNumberFormat="1" applyFont="1" applyAlignment="1">
      <alignment horizontal="center" vertical="center"/>
    </xf>
    <xf numFmtId="165" fontId="6" fillId="0" borderId="5" xfId="3" applyNumberFormat="1" applyFont="1" applyBorder="1" applyAlignment="1">
      <alignment horizontal="center" vertical="center"/>
    </xf>
    <xf numFmtId="165" fontId="6" fillId="0" borderId="1" xfId="3" applyNumberFormat="1" applyFont="1" applyBorder="1" applyAlignment="1">
      <alignment horizontal="center" vertical="center"/>
    </xf>
    <xf numFmtId="3" fontId="6" fillId="0" borderId="5" xfId="3" applyNumberFormat="1" applyFont="1" applyBorder="1" applyAlignment="1">
      <alignment horizontal="center" vertical="center"/>
    </xf>
    <xf numFmtId="3" fontId="6" fillId="2" borderId="31" xfId="3" applyNumberFormat="1" applyFont="1" applyFill="1" applyBorder="1" applyAlignment="1">
      <alignment horizontal="center" vertical="center"/>
    </xf>
    <xf numFmtId="3" fontId="6" fillId="2" borderId="1" xfId="3" applyNumberFormat="1" applyFont="1" applyFill="1" applyBorder="1" applyAlignment="1">
      <alignment horizontal="center" vertical="center"/>
    </xf>
    <xf numFmtId="3" fontId="6" fillId="2" borderId="8" xfId="3" applyNumberFormat="1" applyFont="1" applyFill="1" applyBorder="1" applyAlignment="1">
      <alignment horizontal="center" vertical="center"/>
    </xf>
    <xf numFmtId="0" fontId="11" fillId="0" borderId="0" xfId="3" applyFont="1" applyAlignment="1">
      <alignment horizontal="left"/>
    </xf>
    <xf numFmtId="0" fontId="2" fillId="0" borderId="2" xfId="3" applyFont="1" applyBorder="1" applyAlignment="1">
      <alignment horizontal="justify" vertical="top"/>
    </xf>
    <xf numFmtId="0" fontId="2" fillId="0" borderId="46" xfId="3" applyFont="1" applyBorder="1" applyAlignment="1">
      <alignment vertical="center"/>
    </xf>
    <xf numFmtId="0" fontId="8" fillId="0" borderId="1" xfId="3" applyFont="1" applyBorder="1" applyAlignment="1">
      <alignment horizontal="center" vertical="center"/>
    </xf>
    <xf numFmtId="165" fontId="2" fillId="0" borderId="7" xfId="3" applyNumberFormat="1" applyFont="1" applyBorder="1" applyAlignment="1">
      <alignment horizontal="justify" vertical="center" wrapText="1"/>
    </xf>
    <xf numFmtId="0" fontId="2" fillId="0" borderId="1" xfId="3" applyFont="1" applyBorder="1" applyAlignment="1">
      <alignment horizontal="justify" vertical="top"/>
    </xf>
    <xf numFmtId="165" fontId="2" fillId="0" borderId="1" xfId="3" applyNumberFormat="1" applyFont="1" applyBorder="1" applyAlignment="1">
      <alignment horizontal="center" vertical="center"/>
    </xf>
    <xf numFmtId="165" fontId="2" fillId="0" borderId="7" xfId="3" applyNumberFormat="1" applyFont="1" applyBorder="1" applyAlignment="1">
      <alignment horizontal="left" vertical="center"/>
    </xf>
    <xf numFmtId="165" fontId="2" fillId="0" borderId="3" xfId="3" applyNumberFormat="1" applyFont="1" applyBorder="1" applyAlignment="1">
      <alignment horizontal="center" vertical="center"/>
    </xf>
    <xf numFmtId="3" fontId="5" fillId="0" borderId="0" xfId="3" applyNumberFormat="1" applyAlignment="1">
      <alignment vertical="center"/>
    </xf>
    <xf numFmtId="0" fontId="11" fillId="0" borderId="5" xfId="3" applyFont="1" applyBorder="1" applyAlignment="1">
      <alignment horizontal="justify" vertical="top"/>
    </xf>
    <xf numFmtId="1" fontId="2" fillId="0" borderId="23" xfId="3" applyNumberFormat="1" applyFont="1" applyBorder="1" applyAlignment="1">
      <alignment horizontal="center" vertical="center"/>
    </xf>
    <xf numFmtId="0" fontId="16" fillId="0" borderId="19" xfId="3" applyFont="1" applyBorder="1" applyAlignment="1">
      <alignment horizontal="left" vertical="center"/>
    </xf>
    <xf numFmtId="0" fontId="11" fillId="0" borderId="47" xfId="3" applyFont="1" applyBorder="1" applyAlignment="1">
      <alignment horizontal="left" vertical="center"/>
    </xf>
    <xf numFmtId="0" fontId="2" fillId="0" borderId="42" xfId="3" applyFont="1" applyBorder="1" applyAlignment="1">
      <alignment vertical="center"/>
    </xf>
    <xf numFmtId="0" fontId="2" fillId="0" borderId="43" xfId="3" applyFont="1" applyBorder="1" applyAlignment="1">
      <alignment horizontal="center" vertical="center"/>
    </xf>
    <xf numFmtId="3" fontId="2" fillId="0" borderId="42" xfId="3" applyNumberFormat="1" applyFont="1" applyBorder="1" applyAlignment="1">
      <alignment horizontal="center" vertical="center"/>
    </xf>
    <xf numFmtId="165" fontId="2" fillId="0" borderId="6" xfId="3" applyNumberFormat="1" applyFont="1" applyBorder="1" applyAlignment="1">
      <alignment horizontal="justify" vertical="center"/>
    </xf>
    <xf numFmtId="165" fontId="2" fillId="0" borderId="1" xfId="3" applyNumberFormat="1" applyFont="1" applyBorder="1" applyAlignment="1">
      <alignment horizontal="center"/>
    </xf>
    <xf numFmtId="3" fontId="2" fillId="0" borderId="6" xfId="3" applyNumberFormat="1" applyFont="1" applyBorder="1" applyAlignment="1">
      <alignment horizontal="center"/>
    </xf>
    <xf numFmtId="167" fontId="2" fillId="0" borderId="9" xfId="3" applyNumberFormat="1" applyFont="1" applyBorder="1" applyAlignment="1">
      <alignment horizontal="center" vertical="center"/>
    </xf>
    <xf numFmtId="3" fontId="2" fillId="2" borderId="32" xfId="3" applyNumberFormat="1" applyFont="1" applyFill="1" applyBorder="1" applyAlignment="1">
      <alignment horizontal="right" vertical="center" wrapText="1"/>
    </xf>
    <xf numFmtId="0" fontId="2" fillId="0" borderId="49" xfId="3" applyFont="1" applyBorder="1" applyAlignment="1">
      <alignment horizontal="center" vertical="center"/>
    </xf>
    <xf numFmtId="1" fontId="16" fillId="0" borderId="50" xfId="3" applyNumberFormat="1" applyFont="1" applyBorder="1" applyAlignment="1">
      <alignment horizontal="left" vertical="center"/>
    </xf>
    <xf numFmtId="0" fontId="8" fillId="0" borderId="51" xfId="3" applyFont="1" applyBorder="1" applyAlignment="1">
      <alignment vertical="center"/>
    </xf>
    <xf numFmtId="0" fontId="2" fillId="0" borderId="26" xfId="3" applyFont="1" applyBorder="1" applyAlignment="1">
      <alignment horizontal="center" vertical="center"/>
    </xf>
    <xf numFmtId="3" fontId="2" fillId="0" borderId="51" xfId="3" applyNumberFormat="1" applyFont="1" applyBorder="1" applyAlignment="1">
      <alignment horizontal="center" vertical="center"/>
    </xf>
    <xf numFmtId="3" fontId="2" fillId="2" borderId="52" xfId="3" applyNumberFormat="1" applyFont="1" applyFill="1" applyBorder="1" applyAlignment="1">
      <alignment vertical="center"/>
    </xf>
    <xf numFmtId="3" fontId="2" fillId="2" borderId="26" xfId="3" applyNumberFormat="1" applyFont="1" applyFill="1" applyBorder="1" applyAlignment="1">
      <alignment vertical="center"/>
    </xf>
    <xf numFmtId="3" fontId="2" fillId="2" borderId="24" xfId="3" applyNumberFormat="1" applyFont="1" applyFill="1" applyBorder="1" applyAlignment="1">
      <alignment vertical="center"/>
    </xf>
    <xf numFmtId="2" fontId="11" fillId="0" borderId="50" xfId="3" applyNumberFormat="1" applyFont="1" applyBorder="1" applyAlignment="1">
      <alignment horizontal="left" vertical="center"/>
    </xf>
    <xf numFmtId="0" fontId="2" fillId="0" borderId="51" xfId="3" applyFont="1" applyBorder="1" applyAlignment="1">
      <alignment vertical="center"/>
    </xf>
    <xf numFmtId="3" fontId="2" fillId="2" borderId="51" xfId="3" applyNumberFormat="1" applyFont="1" applyFill="1" applyBorder="1" applyAlignment="1">
      <alignment horizontal="center" vertical="center"/>
    </xf>
    <xf numFmtId="3" fontId="2" fillId="0" borderId="26" xfId="3" applyNumberFormat="1" applyFont="1" applyBorder="1" applyAlignment="1">
      <alignment vertical="center"/>
    </xf>
    <xf numFmtId="0" fontId="12" fillId="0" borderId="53" xfId="3" applyFont="1" applyBorder="1" applyAlignment="1">
      <alignment horizontal="left" vertical="center"/>
    </xf>
    <xf numFmtId="165" fontId="2" fillId="0" borderId="42" xfId="3" applyNumberFormat="1" applyFont="1" applyBorder="1" applyAlignment="1">
      <alignment horizontal="left" vertical="center"/>
    </xf>
    <xf numFmtId="165" fontId="2" fillId="0" borderId="43" xfId="3" applyNumberFormat="1" applyFont="1" applyBorder="1" applyAlignment="1">
      <alignment horizontal="center" vertical="center"/>
    </xf>
    <xf numFmtId="165" fontId="2" fillId="0" borderId="26" xfId="3" applyNumberFormat="1" applyFont="1" applyBorder="1" applyAlignment="1">
      <alignment horizontal="center" vertical="center"/>
    </xf>
    <xf numFmtId="0" fontId="9" fillId="0" borderId="41" xfId="3" applyFont="1" applyBorder="1" applyAlignment="1">
      <alignment horizontal="center" vertical="center"/>
    </xf>
    <xf numFmtId="165" fontId="11" fillId="0" borderId="47" xfId="3" applyNumberFormat="1" applyFont="1" applyBorder="1" applyAlignment="1">
      <alignment horizontal="left" vertical="center"/>
    </xf>
    <xf numFmtId="0" fontId="2" fillId="0" borderId="0" xfId="3" applyFont="1" applyAlignment="1">
      <alignment horizontal="left" vertical="center" wrapText="1"/>
    </xf>
    <xf numFmtId="165" fontId="7" fillId="0" borderId="0" xfId="3" applyNumberFormat="1" applyFont="1" applyAlignment="1">
      <alignment horizontal="left"/>
    </xf>
    <xf numFmtId="0" fontId="17" fillId="0" borderId="0" xfId="3" applyFont="1" applyAlignment="1">
      <alignment horizontal="center"/>
    </xf>
    <xf numFmtId="3" fontId="2" fillId="0" borderId="0" xfId="3" applyNumberFormat="1" applyFont="1" applyAlignment="1">
      <alignment horizontal="right"/>
    </xf>
    <xf numFmtId="14" fontId="2" fillId="0" borderId="0" xfId="3" applyNumberFormat="1" applyFont="1" applyAlignment="1">
      <alignment horizontal="right"/>
    </xf>
    <xf numFmtId="165" fontId="5" fillId="0" borderId="0" xfId="3" applyNumberFormat="1" applyAlignment="1">
      <alignment horizontal="left"/>
    </xf>
    <xf numFmtId="165" fontId="6" fillId="0" borderId="0" xfId="3" applyNumberFormat="1" applyFont="1" applyAlignment="1">
      <alignment horizontal="left"/>
    </xf>
    <xf numFmtId="165" fontId="7" fillId="0" borderId="0" xfId="3" applyNumberFormat="1" applyFont="1"/>
    <xf numFmtId="0" fontId="2" fillId="0" borderId="0" xfId="3" applyFont="1" applyAlignment="1">
      <alignment horizontal="right"/>
    </xf>
    <xf numFmtId="0" fontId="8" fillId="0" borderId="0" xfId="3" applyFont="1" applyAlignment="1">
      <alignment horizontal="center"/>
    </xf>
    <xf numFmtId="165" fontId="8" fillId="0" borderId="24" xfId="3" applyNumberFormat="1" applyFont="1" applyBorder="1" applyAlignment="1">
      <alignment horizontal="center" vertical="center" wrapText="1"/>
    </xf>
    <xf numFmtId="165" fontId="8" fillId="0" borderId="65" xfId="11" applyNumberFormat="1" applyFont="1" applyBorder="1" applyAlignment="1">
      <alignment horizontal="center" vertical="center"/>
    </xf>
    <xf numFmtId="165" fontId="8" fillId="0" borderId="36" xfId="11" applyNumberFormat="1" applyFont="1" applyBorder="1" applyAlignment="1">
      <alignment horizontal="center" vertical="center"/>
    </xf>
    <xf numFmtId="165" fontId="8" fillId="0" borderId="66" xfId="11" applyNumberFormat="1" applyFont="1" applyBorder="1" applyAlignment="1">
      <alignment horizontal="center" vertical="center"/>
    </xf>
    <xf numFmtId="165" fontId="8" fillId="0" borderId="1" xfId="3" applyNumberFormat="1" applyFont="1" applyBorder="1" applyAlignment="1">
      <alignment horizontal="justify" vertical="center" wrapText="1"/>
    </xf>
    <xf numFmtId="165" fontId="2" fillId="0" borderId="5" xfId="3" applyNumberFormat="1" applyFont="1" applyBorder="1" applyAlignment="1">
      <alignment horizontal="center"/>
    </xf>
    <xf numFmtId="0" fontId="2" fillId="0" borderId="1" xfId="3" applyFont="1" applyBorder="1"/>
    <xf numFmtId="0" fontId="2" fillId="0" borderId="8" xfId="3" applyFont="1" applyBorder="1"/>
    <xf numFmtId="0" fontId="2" fillId="0" borderId="19" xfId="3" applyFont="1" applyBorder="1" applyAlignment="1">
      <alignment horizontal="center" vertical="top"/>
    </xf>
    <xf numFmtId="0" fontId="2" fillId="0" borderId="5" xfId="3" applyFont="1" applyBorder="1" applyAlignment="1">
      <alignment horizontal="center"/>
    </xf>
    <xf numFmtId="0" fontId="2" fillId="0" borderId="1" xfId="3" applyFont="1" applyBorder="1" applyAlignment="1">
      <alignment horizontal="left" vertical="top"/>
    </xf>
    <xf numFmtId="0" fontId="2" fillId="0" borderId="0" xfId="3" applyFont="1" applyAlignment="1">
      <alignment horizontal="left" vertical="top"/>
    </xf>
    <xf numFmtId="0" fontId="2" fillId="0" borderId="8" xfId="3" applyFont="1" applyBorder="1" applyAlignment="1">
      <alignment horizontal="left" vertical="top"/>
    </xf>
    <xf numFmtId="166" fontId="2" fillId="0" borderId="23" xfId="3" applyNumberFormat="1" applyFont="1" applyBorder="1" applyAlignment="1">
      <alignment horizontal="center" vertical="top"/>
    </xf>
    <xf numFmtId="0" fontId="2" fillId="0" borderId="19" xfId="3" applyFont="1" applyBorder="1" applyAlignment="1">
      <alignment horizontal="right" vertical="top"/>
    </xf>
    <xf numFmtId="0" fontId="2" fillId="0" borderId="1" xfId="3" applyFont="1" applyBorder="1" applyAlignment="1">
      <alignment horizontal="justify" vertical="top" wrapText="1"/>
    </xf>
    <xf numFmtId="0" fontId="2" fillId="0" borderId="2" xfId="3" applyFont="1" applyBorder="1" applyAlignment="1">
      <alignment horizontal="justify" vertical="center"/>
    </xf>
    <xf numFmtId="166" fontId="2" fillId="0" borderId="19" xfId="3" quotePrefix="1" applyNumberFormat="1" applyFont="1" applyBorder="1" applyAlignment="1">
      <alignment horizontal="right" vertical="top"/>
    </xf>
    <xf numFmtId="2" fontId="2" fillId="0" borderId="23" xfId="3" applyNumberFormat="1" applyFont="1" applyBorder="1" applyAlignment="1">
      <alignment horizontal="center" vertical="top"/>
    </xf>
    <xf numFmtId="0" fontId="2" fillId="0" borderId="2" xfId="3" applyFont="1" applyBorder="1" applyAlignment="1">
      <alignment horizontal="left" vertical="top"/>
    </xf>
    <xf numFmtId="166" fontId="2" fillId="0" borderId="23" xfId="3" quotePrefix="1" applyNumberFormat="1" applyFont="1" applyBorder="1" applyAlignment="1">
      <alignment horizontal="center" vertical="top"/>
    </xf>
    <xf numFmtId="166" fontId="2" fillId="0" borderId="19" xfId="3" applyNumberFormat="1" applyFont="1" applyBorder="1" applyAlignment="1">
      <alignment horizontal="right" vertical="center"/>
    </xf>
    <xf numFmtId="0" fontId="2" fillId="0" borderId="3" xfId="3" applyFont="1" applyBorder="1" applyAlignment="1">
      <alignment horizontal="justify" vertical="center"/>
    </xf>
    <xf numFmtId="166" fontId="2" fillId="0" borderId="19" xfId="3" applyNumberFormat="1" applyFont="1" applyBorder="1" applyAlignment="1">
      <alignment horizontal="right" vertical="top"/>
    </xf>
    <xf numFmtId="166" fontId="2" fillId="0" borderId="41" xfId="3" applyNumberFormat="1" applyFont="1" applyBorder="1" applyAlignment="1">
      <alignment horizontal="center" vertical="top"/>
    </xf>
    <xf numFmtId="166" fontId="2" fillId="0" borderId="47" xfId="3" applyNumberFormat="1" applyFont="1" applyBorder="1" applyAlignment="1">
      <alignment horizontal="right" vertical="center"/>
    </xf>
    <xf numFmtId="0" fontId="2" fillId="0" borderId="67" xfId="3" applyFont="1" applyBorder="1" applyAlignment="1">
      <alignment horizontal="justify" vertical="center"/>
    </xf>
    <xf numFmtId="2" fontId="2" fillId="0" borderId="23" xfId="3" quotePrefix="1" applyNumberFormat="1" applyFont="1" applyBorder="1" applyAlignment="1">
      <alignment horizontal="center" vertical="top"/>
    </xf>
    <xf numFmtId="166" fontId="2" fillId="0" borderId="19" xfId="3" quotePrefix="1" applyNumberFormat="1" applyFont="1" applyBorder="1" applyAlignment="1">
      <alignment horizontal="right" vertical="center"/>
    </xf>
    <xf numFmtId="0" fontId="2" fillId="0" borderId="4" xfId="3" applyFont="1" applyBorder="1" applyAlignment="1">
      <alignment horizontal="justify" vertical="top"/>
    </xf>
    <xf numFmtId="0" fontId="2" fillId="0" borderId="6" xfId="3" applyFont="1" applyBorder="1" applyAlignment="1">
      <alignment horizontal="justify" vertical="top"/>
    </xf>
    <xf numFmtId="2" fontId="2" fillId="0" borderId="19" xfId="3" applyNumberFormat="1" applyFont="1" applyBorder="1" applyAlignment="1">
      <alignment horizontal="right" vertical="top"/>
    </xf>
    <xf numFmtId="0" fontId="2" fillId="0" borderId="3" xfId="3" applyFont="1" applyBorder="1" applyAlignment="1">
      <alignment horizontal="left" vertical="top"/>
    </xf>
    <xf numFmtId="2" fontId="2" fillId="0" borderId="19" xfId="3" applyNumberFormat="1" applyFont="1" applyBorder="1" applyAlignment="1">
      <alignment horizontal="right" vertical="center"/>
    </xf>
    <xf numFmtId="0" fontId="2" fillId="0" borderId="3" xfId="3" applyFont="1" applyBorder="1" applyAlignment="1">
      <alignment horizontal="left" vertical="center"/>
    </xf>
    <xf numFmtId="2" fontId="2" fillId="0" borderId="36" xfId="3" applyNumberFormat="1" applyFont="1" applyBorder="1" applyAlignment="1">
      <alignment horizontal="right" vertical="top"/>
    </xf>
    <xf numFmtId="0" fontId="2" fillId="0" borderId="38" xfId="3" applyFont="1" applyBorder="1" applyAlignment="1">
      <alignment horizontal="left" vertical="top"/>
    </xf>
    <xf numFmtId="0" fontId="8" fillId="0" borderId="17" xfId="3" applyFont="1" applyBorder="1" applyAlignment="1">
      <alignment horizontal="center" vertical="center"/>
    </xf>
    <xf numFmtId="0" fontId="8" fillId="0" borderId="20" xfId="3" applyFont="1" applyBorder="1" applyAlignment="1">
      <alignment horizontal="center" vertical="center"/>
    </xf>
    <xf numFmtId="0" fontId="8" fillId="0" borderId="23" xfId="3" quotePrefix="1" applyFont="1" applyBorder="1" applyAlignment="1">
      <alignment horizontal="center"/>
    </xf>
    <xf numFmtId="0" fontId="8" fillId="0" borderId="19" xfId="3" quotePrefix="1" applyFont="1" applyBorder="1" applyAlignment="1">
      <alignment horizontal="center"/>
    </xf>
    <xf numFmtId="0" fontId="8" fillId="0" borderId="26" xfId="3" applyFont="1" applyBorder="1" applyAlignment="1">
      <alignment horizontal="left" vertical="center"/>
    </xf>
    <xf numFmtId="0" fontId="2" fillId="0" borderId="19" xfId="3" applyFont="1" applyBorder="1" applyAlignment="1">
      <alignment horizontal="center"/>
    </xf>
    <xf numFmtId="0" fontId="2" fillId="0" borderId="2" xfId="3" applyFont="1" applyBorder="1" applyAlignment="1">
      <alignment horizontal="left" vertical="center"/>
    </xf>
    <xf numFmtId="0" fontId="2" fillId="0" borderId="41" xfId="3" applyFont="1" applyBorder="1" applyAlignment="1">
      <alignment horizontal="center" vertical="top"/>
    </xf>
    <xf numFmtId="2" fontId="2" fillId="0" borderId="47" xfId="3" applyNumberFormat="1" applyFont="1" applyBorder="1" applyAlignment="1">
      <alignment horizontal="right" vertical="top"/>
    </xf>
    <xf numFmtId="168" fontId="2" fillId="0" borderId="8" xfId="3" applyNumberFormat="1" applyFont="1" applyBorder="1" applyAlignment="1">
      <alignment horizontal="right"/>
    </xf>
    <xf numFmtId="0" fontId="2" fillId="0" borderId="23" xfId="3" applyFont="1" applyBorder="1" applyAlignment="1">
      <alignment horizontal="right" vertical="center"/>
    </xf>
    <xf numFmtId="0" fontId="2" fillId="0" borderId="0" xfId="3" applyFont="1" applyAlignment="1">
      <alignment horizontal="right" vertical="center"/>
    </xf>
    <xf numFmtId="0" fontId="2" fillId="0" borderId="19" xfId="3" applyFont="1" applyBorder="1" applyAlignment="1">
      <alignment horizontal="right" vertical="center"/>
    </xf>
    <xf numFmtId="166" fontId="2" fillId="0" borderId="19" xfId="3" applyNumberFormat="1" applyFont="1" applyBorder="1" applyAlignment="1">
      <alignment horizontal="center" vertical="top"/>
    </xf>
    <xf numFmtId="0" fontId="2" fillId="0" borderId="1" xfId="3" applyFont="1" applyBorder="1" applyAlignment="1">
      <alignment horizontal="justify" vertical="center"/>
    </xf>
    <xf numFmtId="0" fontId="2" fillId="0" borderId="4" xfId="3" applyFont="1" applyBorder="1" applyAlignment="1">
      <alignment horizontal="left"/>
    </xf>
    <xf numFmtId="0" fontId="2" fillId="0" borderId="2" xfId="3" applyFont="1" applyBorder="1" applyAlignment="1">
      <alignment horizontal="left"/>
    </xf>
    <xf numFmtId="2" fontId="2" fillId="0" borderId="19" xfId="3" applyNumberFormat="1" applyFont="1" applyBorder="1" applyAlignment="1">
      <alignment horizontal="center" vertical="top"/>
    </xf>
    <xf numFmtId="168" fontId="2" fillId="0" borderId="8" xfId="13" applyNumberFormat="1" applyFont="1" applyFill="1" applyBorder="1"/>
    <xf numFmtId="0" fontId="8" fillId="0" borderId="17" xfId="3" applyFont="1" applyBorder="1" applyAlignment="1">
      <alignment horizontal="center"/>
    </xf>
    <xf numFmtId="0" fontId="8" fillId="0" borderId="20" xfId="3" applyFont="1" applyBorder="1" applyAlignment="1">
      <alignment horizontal="center"/>
    </xf>
    <xf numFmtId="0" fontId="8" fillId="0" borderId="1" xfId="3" applyFont="1" applyBorder="1" applyAlignment="1">
      <alignment horizontal="justify" vertical="top" wrapText="1"/>
    </xf>
    <xf numFmtId="0" fontId="2" fillId="0" borderId="2" xfId="3" applyFont="1" applyBorder="1" applyAlignment="1">
      <alignment horizontal="justify" vertical="top" wrapText="1"/>
    </xf>
    <xf numFmtId="0" fontId="2" fillId="0" borderId="3" xfId="3" applyFont="1" applyBorder="1" applyAlignment="1">
      <alignment horizontal="left"/>
    </xf>
    <xf numFmtId="0" fontId="2" fillId="0" borderId="1" xfId="3" quotePrefix="1" applyFont="1" applyBorder="1" applyAlignment="1">
      <alignment horizontal="justify" vertical="top" wrapText="1"/>
    </xf>
    <xf numFmtId="0" fontId="2" fillId="2" borderId="2" xfId="3" applyFont="1" applyFill="1" applyBorder="1" applyAlignment="1">
      <alignment horizontal="left"/>
    </xf>
    <xf numFmtId="0" fontId="2" fillId="0" borderId="1" xfId="3" quotePrefix="1" applyFont="1" applyBorder="1" applyAlignment="1">
      <alignment horizontal="left"/>
    </xf>
    <xf numFmtId="0" fontId="2" fillId="0" borderId="62" xfId="3" applyFont="1" applyBorder="1" applyAlignment="1">
      <alignment horizontal="center" vertical="top"/>
    </xf>
    <xf numFmtId="0" fontId="2" fillId="0" borderId="47" xfId="3" applyFont="1" applyBorder="1" applyAlignment="1">
      <alignment horizontal="center" vertical="top"/>
    </xf>
    <xf numFmtId="0" fontId="8" fillId="0" borderId="26" xfId="3" applyFont="1" applyBorder="1" applyAlignment="1">
      <alignment horizontal="justify"/>
    </xf>
    <xf numFmtId="165" fontId="2" fillId="0" borderId="2" xfId="3" applyNumberFormat="1" applyFont="1" applyBorder="1" applyAlignment="1">
      <alignment horizontal="justify" vertical="top"/>
    </xf>
    <xf numFmtId="0" fontId="2" fillId="0" borderId="17" xfId="3" applyFont="1" applyBorder="1" applyAlignment="1">
      <alignment horizontal="center" vertical="top"/>
    </xf>
    <xf numFmtId="0" fontId="2" fillId="0" borderId="20" xfId="3" applyFont="1" applyBorder="1" applyAlignment="1">
      <alignment horizontal="center" vertical="top"/>
    </xf>
    <xf numFmtId="0" fontId="2" fillId="0" borderId="14" xfId="3" applyFont="1" applyBorder="1" applyAlignment="1">
      <alignment horizontal="center"/>
    </xf>
    <xf numFmtId="0" fontId="8" fillId="0" borderId="71" xfId="3" quotePrefix="1" applyFont="1" applyBorder="1" applyAlignment="1">
      <alignment horizontal="right" vertical="center"/>
    </xf>
    <xf numFmtId="0" fontId="2" fillId="0" borderId="0" xfId="3" applyFont="1" applyAlignment="1">
      <alignment horizontal="left"/>
    </xf>
    <xf numFmtId="0" fontId="2" fillId="0" borderId="0" xfId="3" applyFont="1" applyAlignment="1">
      <alignment horizontal="center"/>
    </xf>
    <xf numFmtId="0" fontId="5" fillId="4" borderId="0" xfId="3" applyFill="1" applyAlignment="1">
      <alignment horizontal="center"/>
    </xf>
    <xf numFmtId="0" fontId="5" fillId="4" borderId="0" xfId="3" applyFill="1"/>
    <xf numFmtId="168" fontId="6" fillId="0" borderId="18" xfId="3" applyNumberFormat="1" applyFont="1" applyBorder="1" applyAlignment="1">
      <alignment vertical="center"/>
    </xf>
    <xf numFmtId="168" fontId="6" fillId="0" borderId="13" xfId="3" applyNumberFormat="1" applyFont="1" applyBorder="1" applyAlignment="1">
      <alignment vertical="center"/>
    </xf>
    <xf numFmtId="0" fontId="6" fillId="0" borderId="71" xfId="3" applyFont="1" applyBorder="1" applyAlignment="1">
      <alignment horizontal="center" vertical="center"/>
    </xf>
    <xf numFmtId="0" fontId="6" fillId="0" borderId="13" xfId="3" applyFont="1" applyBorder="1" applyAlignment="1">
      <alignment horizontal="center" vertical="center"/>
    </xf>
    <xf numFmtId="165" fontId="6" fillId="0" borderId="13" xfId="3" applyNumberFormat="1" applyFont="1" applyBorder="1" applyAlignment="1">
      <alignment horizontal="right" vertical="center"/>
    </xf>
    <xf numFmtId="168" fontId="2" fillId="0" borderId="10" xfId="13" applyNumberFormat="1" applyFont="1" applyFill="1" applyBorder="1" applyAlignment="1">
      <alignment horizontal="right"/>
    </xf>
    <xf numFmtId="3" fontId="2" fillId="0" borderId="3" xfId="3" applyNumberFormat="1" applyFont="1" applyBorder="1" applyAlignment="1">
      <alignment horizontal="center"/>
    </xf>
    <xf numFmtId="168" fontId="2" fillId="0" borderId="3" xfId="3" applyNumberFormat="1" applyFont="1" applyBorder="1" applyAlignment="1">
      <alignment horizontal="center"/>
    </xf>
    <xf numFmtId="0" fontId="2" fillId="0" borderId="3" xfId="3" applyFont="1" applyBorder="1" applyAlignment="1">
      <alignment horizontal="justify" vertical="top" wrapText="1"/>
    </xf>
    <xf numFmtId="0" fontId="5" fillId="2" borderId="0" xfId="3" applyFill="1" applyAlignment="1">
      <alignment vertical="center"/>
    </xf>
    <xf numFmtId="168" fontId="2" fillId="0" borderId="2" xfId="13" applyNumberFormat="1" applyFont="1" applyFill="1" applyBorder="1" applyAlignment="1">
      <alignment horizontal="right"/>
    </xf>
    <xf numFmtId="3" fontId="2" fillId="0" borderId="2" xfId="3" applyNumberFormat="1" applyFont="1" applyBorder="1" applyAlignment="1">
      <alignment horizontal="center"/>
    </xf>
    <xf numFmtId="168" fontId="2" fillId="0" borderId="2" xfId="3" applyNumberFormat="1" applyFont="1" applyBorder="1" applyAlignment="1">
      <alignment horizontal="center"/>
    </xf>
    <xf numFmtId="0" fontId="2" fillId="0" borderId="2" xfId="3" applyFont="1" applyBorder="1" applyAlignment="1">
      <alignment horizontal="justify" vertical="center" wrapText="1"/>
    </xf>
    <xf numFmtId="0" fontId="2" fillId="0" borderId="19" xfId="3" applyFont="1" applyBorder="1" applyAlignment="1">
      <alignment horizontal="center" vertical="center"/>
    </xf>
    <xf numFmtId="168" fontId="2" fillId="0" borderId="11" xfId="13" applyNumberFormat="1" applyFont="1" applyFill="1" applyBorder="1" applyAlignment="1">
      <alignment horizontal="right"/>
    </xf>
    <xf numFmtId="0" fontId="2" fillId="0" borderId="3" xfId="3" applyFont="1" applyBorder="1" applyAlignment="1">
      <alignment horizontal="justify" vertical="center" wrapText="1"/>
    </xf>
    <xf numFmtId="168" fontId="2" fillId="0" borderId="45" xfId="13" applyNumberFormat="1" applyFont="1" applyFill="1" applyBorder="1" applyAlignment="1">
      <alignment horizontal="right"/>
    </xf>
    <xf numFmtId="168" fontId="2" fillId="0" borderId="43" xfId="13" applyNumberFormat="1" applyFont="1" applyFill="1" applyBorder="1" applyAlignment="1">
      <alignment horizontal="right"/>
    </xf>
    <xf numFmtId="3" fontId="2" fillId="0" borderId="43" xfId="3" applyNumberFormat="1" applyFont="1" applyBorder="1" applyAlignment="1">
      <alignment horizontal="center"/>
    </xf>
    <xf numFmtId="168" fontId="2" fillId="0" borderId="43" xfId="3" applyNumberFormat="1" applyFont="1" applyBorder="1" applyAlignment="1">
      <alignment horizontal="center"/>
    </xf>
    <xf numFmtId="0" fontId="2" fillId="0" borderId="43" xfId="3" applyFont="1" applyBorder="1" applyAlignment="1">
      <alignment horizontal="justify" vertical="center" wrapText="1"/>
    </xf>
    <xf numFmtId="0" fontId="2" fillId="0" borderId="47" xfId="3" applyFont="1" applyBorder="1" applyAlignment="1">
      <alignment horizontal="right" vertical="center"/>
    </xf>
    <xf numFmtId="168" fontId="2" fillId="0" borderId="8" xfId="13" applyNumberFormat="1" applyFont="1" applyFill="1" applyBorder="1" applyAlignment="1">
      <alignment horizontal="right"/>
    </xf>
    <xf numFmtId="168" fontId="2" fillId="0" borderId="5" xfId="13" applyNumberFormat="1" applyFont="1" applyFill="1" applyBorder="1" applyAlignment="1">
      <alignment horizontal="right"/>
    </xf>
    <xf numFmtId="168" fontId="2" fillId="0" borderId="1" xfId="13" applyNumberFormat="1" applyFont="1" applyFill="1" applyBorder="1" applyAlignment="1">
      <alignment horizontal="right"/>
    </xf>
    <xf numFmtId="3" fontId="2" fillId="0" borderId="1" xfId="3" applyNumberFormat="1" applyFont="1" applyBorder="1" applyAlignment="1">
      <alignment horizontal="center"/>
    </xf>
    <xf numFmtId="168" fontId="2" fillId="0" borderId="1" xfId="3" applyNumberFormat="1" applyFont="1" applyBorder="1" applyAlignment="1">
      <alignment horizontal="center"/>
    </xf>
    <xf numFmtId="0" fontId="8" fillId="0" borderId="4" xfId="3" applyFont="1" applyBorder="1" applyAlignment="1">
      <alignment horizontal="justify" vertical="center" wrapText="1"/>
    </xf>
    <xf numFmtId="168" fontId="2" fillId="0" borderId="10" xfId="13" applyNumberFormat="1" applyFont="1" applyFill="1" applyBorder="1" applyAlignment="1">
      <alignment horizontal="right" vertical="center"/>
    </xf>
    <xf numFmtId="168" fontId="2" fillId="0" borderId="2" xfId="13" applyNumberFormat="1" applyFont="1" applyFill="1" applyBorder="1" applyAlignment="1">
      <alignment horizontal="right" vertical="center"/>
    </xf>
    <xf numFmtId="3" fontId="2" fillId="0" borderId="2" xfId="3" applyNumberFormat="1" applyFont="1" applyBorder="1" applyAlignment="1">
      <alignment horizontal="center" vertical="center"/>
    </xf>
    <xf numFmtId="168" fontId="2" fillId="0" borderId="2" xfId="3" applyNumberFormat="1" applyFont="1" applyBorder="1" applyAlignment="1">
      <alignment horizontal="center" vertical="center"/>
    </xf>
    <xf numFmtId="0" fontId="20" fillId="0" borderId="19" xfId="3" applyFont="1" applyBorder="1" applyAlignment="1">
      <alignment horizontal="center" vertical="center"/>
    </xf>
    <xf numFmtId="0" fontId="8" fillId="0" borderId="1" xfId="3" applyFont="1" applyBorder="1" applyAlignment="1">
      <alignment horizontal="justify" vertical="center" wrapText="1"/>
    </xf>
    <xf numFmtId="1" fontId="2" fillId="2" borderId="0" xfId="3" applyNumberFormat="1" applyFont="1" applyFill="1" applyAlignment="1">
      <alignment vertical="center"/>
    </xf>
    <xf numFmtId="3" fontId="2" fillId="0" borderId="3" xfId="3" applyNumberFormat="1" applyFont="1" applyBorder="1" applyAlignment="1">
      <alignment horizontal="center" vertical="center"/>
    </xf>
    <xf numFmtId="168" fontId="2" fillId="0" borderId="8" xfId="3" applyNumberFormat="1" applyFont="1" applyBorder="1"/>
    <xf numFmtId="168" fontId="2" fillId="0" borderId="5" xfId="3" applyNumberFormat="1" applyFont="1" applyBorder="1"/>
    <xf numFmtId="3" fontId="2" fillId="0" borderId="8" xfId="3" applyNumberFormat="1" applyFont="1" applyBorder="1" applyAlignment="1">
      <alignment horizontal="center" vertical="center"/>
    </xf>
    <xf numFmtId="3" fontId="2" fillId="0" borderId="1" xfId="3" applyNumberFormat="1" applyFont="1" applyBorder="1" applyAlignment="1">
      <alignment horizontal="center" vertical="center"/>
    </xf>
    <xf numFmtId="165" fontId="2" fillId="0" borderId="2" xfId="3" applyNumberFormat="1" applyFont="1" applyBorder="1" applyAlignment="1">
      <alignment horizontal="justify" vertical="top" wrapText="1"/>
    </xf>
    <xf numFmtId="165" fontId="2" fillId="0" borderId="19" xfId="3" applyNumberFormat="1" applyFont="1" applyBorder="1" applyAlignment="1">
      <alignment horizontal="center" vertical="top"/>
    </xf>
    <xf numFmtId="3" fontId="2" fillId="0" borderId="72" xfId="3" applyNumberFormat="1" applyFont="1" applyBorder="1" applyAlignment="1">
      <alignment horizontal="center" vertical="center"/>
    </xf>
    <xf numFmtId="165" fontId="21" fillId="0" borderId="1" xfId="3" applyNumberFormat="1" applyFont="1" applyBorder="1" applyAlignment="1">
      <alignment horizontal="left" vertical="center"/>
    </xf>
    <xf numFmtId="165" fontId="8" fillId="0" borderId="1" xfId="3" applyNumberFormat="1" applyFont="1" applyBorder="1" applyAlignment="1">
      <alignment horizontal="left" vertical="center" wrapText="1"/>
    </xf>
    <xf numFmtId="165" fontId="22" fillId="2" borderId="0" xfId="11" applyNumberFormat="1" applyFont="1" applyFill="1"/>
    <xf numFmtId="165" fontId="8" fillId="0" borderId="64" xfId="11" applyNumberFormat="1" applyFont="1" applyBorder="1" applyAlignment="1">
      <alignment horizontal="center" vertical="center"/>
    </xf>
    <xf numFmtId="165" fontId="8" fillId="0" borderId="75" xfId="3" applyNumberFormat="1" applyFont="1" applyBorder="1" applyAlignment="1">
      <alignment horizontal="center" vertical="center" wrapText="1"/>
    </xf>
    <xf numFmtId="0" fontId="4" fillId="0" borderId="0" xfId="3" applyFont="1" applyAlignment="1">
      <alignment horizontal="center"/>
    </xf>
    <xf numFmtId="165" fontId="3" fillId="0" borderId="0" xfId="3" applyNumberFormat="1" applyFont="1" applyAlignment="1">
      <alignment horizontal="left"/>
    </xf>
    <xf numFmtId="165" fontId="2" fillId="0" borderId="0" xfId="3" applyNumberFormat="1" applyFont="1"/>
    <xf numFmtId="0" fontId="6" fillId="0" borderId="0" xfId="3" applyFont="1" applyAlignment="1">
      <alignment horizontal="center" vertical="center"/>
    </xf>
    <xf numFmtId="0" fontId="2" fillId="2" borderId="0" xfId="3" applyFont="1" applyFill="1"/>
    <xf numFmtId="0" fontId="23" fillId="0" borderId="0" xfId="3" applyFont="1"/>
    <xf numFmtId="0" fontId="3" fillId="0" borderId="0" xfId="3" applyFont="1" applyAlignment="1">
      <alignment horizontal="left" vertical="center"/>
    </xf>
    <xf numFmtId="165" fontId="5" fillId="0" borderId="0" xfId="3" applyNumberFormat="1"/>
    <xf numFmtId="0" fontId="24" fillId="0" borderId="0" xfId="3" applyFont="1" applyAlignment="1">
      <alignment horizontal="left"/>
    </xf>
    <xf numFmtId="165" fontId="23" fillId="0" borderId="0" xfId="3" applyNumberFormat="1" applyFont="1"/>
    <xf numFmtId="165" fontId="8" fillId="0" borderId="26" xfId="3" applyNumberFormat="1" applyFont="1" applyBorder="1" applyAlignment="1">
      <alignment horizontal="left" vertical="center" wrapText="1"/>
    </xf>
    <xf numFmtId="165" fontId="21" fillId="0" borderId="26" xfId="3" applyNumberFormat="1" applyFont="1" applyBorder="1" applyAlignment="1">
      <alignment horizontal="left" vertical="center"/>
    </xf>
    <xf numFmtId="3" fontId="2" fillId="0" borderId="26" xfId="3" applyNumberFormat="1" applyFont="1" applyBorder="1" applyAlignment="1">
      <alignment horizontal="center" vertical="center"/>
    </xf>
    <xf numFmtId="3" fontId="2" fillId="0" borderId="24" xfId="3" applyNumberFormat="1" applyFont="1" applyBorder="1" applyAlignment="1">
      <alignment horizontal="center" vertical="center"/>
    </xf>
    <xf numFmtId="0" fontId="9" fillId="0" borderId="19" xfId="3" applyFont="1" applyBorder="1" applyAlignment="1">
      <alignment horizontal="right" vertical="center"/>
    </xf>
    <xf numFmtId="0" fontId="5" fillId="5" borderId="0" xfId="3" applyFill="1"/>
    <xf numFmtId="0" fontId="9" fillId="0" borderId="19" xfId="3" applyFont="1" applyBorder="1" applyAlignment="1">
      <alignment horizontal="right" vertical="top"/>
    </xf>
    <xf numFmtId="0" fontId="2" fillId="0" borderId="2" xfId="3" applyFont="1" applyBorder="1" applyAlignment="1">
      <alignment horizontal="left" vertical="center" wrapText="1"/>
    </xf>
    <xf numFmtId="0" fontId="5" fillId="3" borderId="0" xfId="3" applyFill="1"/>
    <xf numFmtId="1" fontId="2" fillId="0" borderId="23" xfId="3" applyNumberFormat="1" applyFont="1" applyBorder="1" applyAlignment="1">
      <alignment horizontal="center"/>
    </xf>
    <xf numFmtId="0" fontId="2" fillId="0" borderId="4" xfId="3" applyFont="1" applyBorder="1" applyAlignment="1">
      <alignment horizontal="left" vertical="center" wrapText="1"/>
    </xf>
    <xf numFmtId="0" fontId="2" fillId="0" borderId="3" xfId="3" applyFont="1" applyBorder="1" applyAlignment="1">
      <alignment horizontal="left" vertical="center" wrapText="1"/>
    </xf>
    <xf numFmtId="168" fontId="2" fillId="0" borderId="4" xfId="3" applyNumberFormat="1" applyFont="1" applyBorder="1" applyAlignment="1">
      <alignment horizontal="center"/>
    </xf>
    <xf numFmtId="3" fontId="2" fillId="0" borderId="4" xfId="3" applyNumberFormat="1" applyFont="1" applyBorder="1" applyAlignment="1">
      <alignment horizontal="center"/>
    </xf>
    <xf numFmtId="168" fontId="2" fillId="0" borderId="4" xfId="13" applyNumberFormat="1" applyFont="1" applyFill="1" applyBorder="1" applyAlignment="1">
      <alignment horizontal="right"/>
    </xf>
    <xf numFmtId="168" fontId="2" fillId="0" borderId="9" xfId="13" applyNumberFormat="1" applyFont="1" applyFill="1" applyBorder="1" applyAlignment="1">
      <alignment horizontal="right"/>
    </xf>
    <xf numFmtId="168" fontId="2" fillId="0" borderId="12" xfId="13" applyNumberFormat="1" applyFont="1" applyFill="1" applyBorder="1" applyAlignment="1">
      <alignment horizontal="right"/>
    </xf>
    <xf numFmtId="1" fontId="2" fillId="0" borderId="41" xfId="3" applyNumberFormat="1" applyFont="1" applyBorder="1" applyAlignment="1">
      <alignment horizontal="center"/>
    </xf>
    <xf numFmtId="0" fontId="2" fillId="0" borderId="47" xfId="3" applyFont="1" applyBorder="1" applyAlignment="1">
      <alignment horizontal="right" vertical="top"/>
    </xf>
    <xf numFmtId="0" fontId="2" fillId="0" borderId="7" xfId="3" applyFont="1" applyBorder="1" applyAlignment="1">
      <alignment horizontal="left" vertical="center" wrapText="1"/>
    </xf>
    <xf numFmtId="0" fontId="2" fillId="0" borderId="3" xfId="3" applyFont="1" applyBorder="1" applyAlignment="1">
      <alignment horizontal="left" wrapText="1"/>
    </xf>
    <xf numFmtId="0" fontId="9" fillId="0" borderId="47" xfId="3" applyFont="1" applyBorder="1" applyAlignment="1">
      <alignment horizontal="right" vertical="top"/>
    </xf>
    <xf numFmtId="0" fontId="2" fillId="0" borderId="43" xfId="3" applyFont="1" applyBorder="1" applyAlignment="1">
      <alignment horizontal="left" vertical="center" wrapText="1"/>
    </xf>
    <xf numFmtId="0" fontId="8" fillId="0" borderId="1" xfId="3" applyFont="1" applyBorder="1" applyAlignment="1">
      <alignment horizontal="justify" wrapText="1"/>
    </xf>
    <xf numFmtId="0" fontId="2" fillId="0" borderId="2" xfId="3" applyFont="1" applyBorder="1" applyAlignment="1">
      <alignment horizontal="left" wrapText="1"/>
    </xf>
    <xf numFmtId="165" fontId="6" fillId="0" borderId="30" xfId="3" applyNumberFormat="1" applyFont="1" applyBorder="1" applyAlignment="1">
      <alignment horizontal="right" vertical="center"/>
    </xf>
    <xf numFmtId="0" fontId="3" fillId="0" borderId="0" xfId="3" applyFont="1" applyAlignment="1">
      <alignment horizontal="center"/>
    </xf>
    <xf numFmtId="14" fontId="3" fillId="0" borderId="0" xfId="3" applyNumberFormat="1" applyFont="1" applyAlignment="1">
      <alignment horizontal="right"/>
    </xf>
    <xf numFmtId="0" fontId="3" fillId="0" borderId="0" xfId="3" applyFont="1" applyAlignment="1">
      <alignment horizontal="right"/>
    </xf>
    <xf numFmtId="0" fontId="3" fillId="0" borderId="0" xfId="3" applyFont="1"/>
    <xf numFmtId="0" fontId="7" fillId="0" borderId="0" xfId="3" applyFont="1" applyAlignment="1">
      <alignment horizontal="center"/>
    </xf>
    <xf numFmtId="14" fontId="5" fillId="0" borderId="0" xfId="3" applyNumberFormat="1" applyAlignment="1">
      <alignment horizontal="right"/>
    </xf>
    <xf numFmtId="0" fontId="8" fillId="0" borderId="28" xfId="3" applyFont="1" applyBorder="1" applyAlignment="1">
      <alignment horizontal="center" vertical="center"/>
    </xf>
    <xf numFmtId="0" fontId="8" fillId="0" borderId="16" xfId="3" applyFont="1" applyBorder="1" applyAlignment="1">
      <alignment horizontal="center" vertical="center"/>
    </xf>
    <xf numFmtId="0" fontId="8" fillId="0" borderId="14" xfId="3" applyFont="1" applyBorder="1" applyAlignment="1">
      <alignment horizontal="center" vertical="center"/>
    </xf>
    <xf numFmtId="0" fontId="8" fillId="0" borderId="15" xfId="3" applyFont="1" applyBorder="1" applyAlignment="1">
      <alignment horizontal="center" vertical="center"/>
    </xf>
    <xf numFmtId="0" fontId="6" fillId="0" borderId="31" xfId="3" applyFont="1" applyBorder="1" applyAlignment="1">
      <alignment horizontal="center" vertical="center"/>
    </xf>
    <xf numFmtId="0" fontId="6" fillId="0" borderId="1" xfId="3" applyFont="1" applyBorder="1" applyAlignment="1">
      <alignment horizontal="left" vertical="center"/>
    </xf>
    <xf numFmtId="0" fontId="8" fillId="0" borderId="5" xfId="3" applyFont="1" applyBorder="1" applyAlignment="1">
      <alignment horizontal="center" vertical="center"/>
    </xf>
    <xf numFmtId="0" fontId="8" fillId="0" borderId="77" xfId="3" applyFont="1" applyBorder="1" applyAlignment="1">
      <alignment horizontal="center" vertical="center"/>
    </xf>
    <xf numFmtId="0" fontId="5" fillId="0" borderId="31" xfId="3" applyBorder="1" applyAlignment="1">
      <alignment horizontal="center" vertical="top"/>
    </xf>
    <xf numFmtId="165" fontId="5" fillId="0" borderId="1" xfId="3" applyNumberFormat="1" applyBorder="1" applyAlignment="1">
      <alignment horizontal="justify" vertical="top" wrapText="1"/>
    </xf>
    <xf numFmtId="0" fontId="5" fillId="0" borderId="32" xfId="3" applyBorder="1" applyAlignment="1">
      <alignment horizontal="center" vertical="top"/>
    </xf>
    <xf numFmtId="165" fontId="5" fillId="0" borderId="2" xfId="3" applyNumberFormat="1" applyBorder="1" applyAlignment="1">
      <alignment horizontal="justify" wrapText="1"/>
    </xf>
    <xf numFmtId="168" fontId="5" fillId="0" borderId="2" xfId="13" applyNumberFormat="1" applyFont="1" applyBorder="1" applyAlignment="1">
      <alignment horizontal="center"/>
    </xf>
    <xf numFmtId="168" fontId="5" fillId="0" borderId="8" xfId="13" applyNumberFormat="1" applyFont="1" applyBorder="1"/>
    <xf numFmtId="0" fontId="2" fillId="0" borderId="31" xfId="3" applyFont="1" applyBorder="1" applyAlignment="1">
      <alignment horizontal="center" vertical="top"/>
    </xf>
    <xf numFmtId="0" fontId="2" fillId="0" borderId="1" xfId="3" applyFont="1" applyBorder="1" applyAlignment="1">
      <alignment horizontal="justify"/>
    </xf>
    <xf numFmtId="168" fontId="5" fillId="0" borderId="1" xfId="13" applyNumberFormat="1" applyFont="1" applyBorder="1" applyAlignment="1">
      <alignment horizontal="center"/>
    </xf>
    <xf numFmtId="168" fontId="5" fillId="0" borderId="12" xfId="13" applyNumberFormat="1" applyFont="1" applyBorder="1"/>
    <xf numFmtId="0" fontId="5" fillId="0" borderId="1" xfId="3" applyBorder="1" applyAlignment="1">
      <alignment horizontal="left"/>
    </xf>
    <xf numFmtId="0" fontId="5" fillId="0" borderId="2" xfId="3" applyBorder="1" applyAlignment="1">
      <alignment horizontal="left"/>
    </xf>
    <xf numFmtId="168" fontId="5" fillId="0" borderId="10" xfId="13" applyNumberFormat="1" applyFont="1" applyBorder="1"/>
    <xf numFmtId="0" fontId="2" fillId="0" borderId="1" xfId="3" applyFont="1" applyBorder="1" applyAlignment="1">
      <alignment horizontal="left"/>
    </xf>
    <xf numFmtId="0" fontId="5" fillId="0" borderId="1" xfId="3" applyBorder="1" applyAlignment="1">
      <alignment horizontal="justify" vertical="top" wrapText="1"/>
    </xf>
    <xf numFmtId="0" fontId="5" fillId="0" borderId="2" xfId="3" applyBorder="1" applyAlignment="1">
      <alignment horizontal="justify" wrapText="1"/>
    </xf>
    <xf numFmtId="168" fontId="5" fillId="0" borderId="5" xfId="13" applyNumberFormat="1" applyFont="1" applyBorder="1" applyAlignment="1">
      <alignment horizontal="center"/>
    </xf>
    <xf numFmtId="168" fontId="5" fillId="0" borderId="77" xfId="13" applyNumberFormat="1" applyFont="1" applyBorder="1" applyAlignment="1">
      <alignment horizontal="center"/>
    </xf>
    <xf numFmtId="0" fontId="5" fillId="0" borderId="1" xfId="3" applyBorder="1" applyAlignment="1">
      <alignment horizontal="justify"/>
    </xf>
    <xf numFmtId="168" fontId="5" fillId="0" borderId="1" xfId="13" applyNumberFormat="1" applyFont="1" applyBorder="1"/>
    <xf numFmtId="0" fontId="5" fillId="0" borderId="31" xfId="3" applyBorder="1"/>
    <xf numFmtId="168" fontId="5" fillId="0" borderId="66" xfId="13" applyNumberFormat="1" applyFont="1" applyBorder="1"/>
    <xf numFmtId="0" fontId="2" fillId="0" borderId="29" xfId="3" applyFont="1" applyBorder="1" applyAlignment="1">
      <alignment vertical="center"/>
    </xf>
    <xf numFmtId="168" fontId="6" fillId="0" borderId="30" xfId="3" applyNumberFormat="1" applyFont="1" applyBorder="1" applyAlignment="1">
      <alignment vertical="center"/>
    </xf>
    <xf numFmtId="0" fontId="0" fillId="0" borderId="0" xfId="3" applyFont="1" applyAlignment="1">
      <alignment horizontal="center" vertical="top"/>
    </xf>
    <xf numFmtId="0" fontId="0" fillId="0" borderId="0" xfId="3" applyFont="1" applyAlignment="1">
      <alignment vertical="top" wrapText="1"/>
    </xf>
    <xf numFmtId="0" fontId="5" fillId="0" borderId="0" xfId="3" applyAlignment="1">
      <alignment vertical="top" wrapText="1"/>
    </xf>
    <xf numFmtId="0" fontId="5" fillId="0" borderId="69" xfId="3" applyBorder="1"/>
    <xf numFmtId="0" fontId="5" fillId="0" borderId="70" xfId="3" applyBorder="1"/>
    <xf numFmtId="0" fontId="5" fillId="0" borderId="46" xfId="3" applyBorder="1"/>
    <xf numFmtId="0" fontId="27" fillId="0" borderId="0" xfId="18" applyFont="1" applyAlignment="1">
      <alignment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30" fillId="0" borderId="0" xfId="18" applyFont="1" applyAlignment="1">
      <alignment horizontal="center" vertical="center"/>
    </xf>
    <xf numFmtId="0" fontId="31" fillId="0" borderId="0" xfId="19" applyAlignment="1">
      <alignment horizontal="left" vertical="top"/>
    </xf>
    <xf numFmtId="0" fontId="32" fillId="0" borderId="76" xfId="18" applyFont="1" applyBorder="1" applyAlignment="1">
      <alignment horizontal="center" vertical="center"/>
    </xf>
    <xf numFmtId="0" fontId="32" fillId="0" borderId="0" xfId="18" applyFont="1" applyAlignment="1">
      <alignment horizontal="center" vertical="center"/>
    </xf>
    <xf numFmtId="0" fontId="33" fillId="0" borderId="76" xfId="18" applyFont="1" applyBorder="1" applyAlignment="1">
      <alignment horizontal="center" vertical="center"/>
    </xf>
    <xf numFmtId="0" fontId="33" fillId="0" borderId="76" xfId="18" applyFont="1" applyBorder="1" applyAlignment="1">
      <alignment vertical="top" wrapText="1"/>
    </xf>
    <xf numFmtId="170" fontId="33" fillId="0" borderId="76" xfId="20" applyNumberFormat="1" applyFont="1" applyFill="1" applyBorder="1" applyAlignment="1" applyProtection="1">
      <alignment horizontal="center" vertical="center"/>
    </xf>
    <xf numFmtId="170" fontId="33" fillId="0" borderId="0" xfId="20" applyNumberFormat="1" applyFont="1" applyFill="1" applyBorder="1" applyAlignment="1" applyProtection="1">
      <alignment horizontal="center" vertical="center"/>
    </xf>
    <xf numFmtId="0" fontId="33" fillId="0" borderId="76" xfId="18" applyFont="1" applyBorder="1" applyAlignment="1">
      <alignment horizontal="center" vertical="top"/>
    </xf>
    <xf numFmtId="169" fontId="26" fillId="0" borderId="0" xfId="20" applyAlignment="1">
      <alignment vertical="center"/>
    </xf>
    <xf numFmtId="170" fontId="26" fillId="0" borderId="0" xfId="20" applyNumberFormat="1" applyAlignment="1">
      <alignment vertical="center"/>
    </xf>
    <xf numFmtId="0" fontId="33" fillId="0" borderId="76" xfId="18" applyFont="1" applyBorder="1" applyAlignment="1">
      <alignment vertical="top"/>
    </xf>
    <xf numFmtId="0" fontId="33" fillId="0" borderId="76" xfId="18" applyFont="1" applyBorder="1" applyAlignment="1">
      <alignment horizontal="left" vertical="top" indent="2"/>
    </xf>
    <xf numFmtId="0" fontId="32" fillId="0" borderId="76" xfId="18" applyFont="1" applyBorder="1" applyAlignment="1">
      <alignment horizontal="right" vertical="center"/>
    </xf>
    <xf numFmtId="170" fontId="32" fillId="0" borderId="76" xfId="20" applyNumberFormat="1" applyFont="1" applyFill="1" applyBorder="1" applyAlignment="1" applyProtection="1">
      <alignment horizontal="center" vertical="center"/>
    </xf>
    <xf numFmtId="170" fontId="32" fillId="0" borderId="0" xfId="20" applyNumberFormat="1" applyFont="1" applyFill="1" applyBorder="1" applyAlignment="1" applyProtection="1">
      <alignment horizontal="center" vertical="center"/>
    </xf>
    <xf numFmtId="0" fontId="27" fillId="0" borderId="0" xfId="18" applyFont="1" applyAlignment="1">
      <alignment horizontal="center" vertical="top"/>
    </xf>
    <xf numFmtId="0" fontId="30" fillId="0" borderId="0" xfId="18" applyFont="1" applyAlignment="1">
      <alignment horizontal="right" vertical="center"/>
    </xf>
    <xf numFmtId="168" fontId="30" fillId="0" borderId="0" xfId="18" applyNumberFormat="1" applyFont="1" applyAlignment="1">
      <alignment vertical="center" wrapText="1"/>
    </xf>
    <xf numFmtId="168" fontId="27" fillId="0" borderId="0" xfId="18" applyNumberFormat="1" applyFont="1" applyAlignment="1">
      <alignment vertical="top" wrapText="1"/>
    </xf>
    <xf numFmtId="0" fontId="30" fillId="0" borderId="0" xfId="18" applyFont="1" applyAlignment="1">
      <alignment horizontal="left" vertical="center"/>
    </xf>
    <xf numFmtId="0" fontId="27" fillId="0" borderId="0" xfId="18" applyFont="1" applyAlignment="1">
      <alignment horizontal="left" vertical="top" wrapText="1"/>
    </xf>
    <xf numFmtId="0" fontId="27" fillId="0" borderId="0" xfId="18" applyFont="1" applyAlignment="1">
      <alignment vertical="top"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0" fontId="6" fillId="0" borderId="53" xfId="3" applyFont="1" applyBorder="1" applyAlignment="1">
      <alignment horizontal="center" vertical="center"/>
    </xf>
    <xf numFmtId="3" fontId="6" fillId="0" borderId="16" xfId="3" applyNumberFormat="1" applyFont="1" applyBorder="1" applyAlignment="1">
      <alignment horizontal="center" vertical="center" wrapText="1"/>
    </xf>
    <xf numFmtId="2" fontId="11" fillId="0" borderId="19" xfId="3" applyNumberFormat="1" applyFont="1" applyBorder="1" applyAlignment="1">
      <alignment horizontal="left" vertical="center"/>
    </xf>
    <xf numFmtId="165" fontId="2" fillId="0" borderId="6" xfId="3" applyNumberFormat="1" applyFont="1" applyBorder="1" applyAlignment="1">
      <alignment horizontal="left" vertical="center" wrapText="1"/>
    </xf>
    <xf numFmtId="0" fontId="2" fillId="0" borderId="1" xfId="3" applyFont="1" applyBorder="1" applyAlignment="1">
      <alignment horizontal="center" vertical="top"/>
    </xf>
    <xf numFmtId="168" fontId="2" fillId="0" borderId="2" xfId="13" applyNumberFormat="1" applyFont="1" applyBorder="1" applyAlignment="1">
      <alignment horizontal="center"/>
    </xf>
    <xf numFmtId="0" fontId="2" fillId="0" borderId="6" xfId="13" applyNumberFormat="1" applyFont="1" applyBorder="1" applyAlignment="1">
      <alignment horizontal="center"/>
    </xf>
    <xf numFmtId="168" fontId="2" fillId="0" borderId="2" xfId="13" applyNumberFormat="1" applyFont="1" applyFill="1" applyBorder="1" applyAlignment="1">
      <alignment horizontal="center"/>
    </xf>
    <xf numFmtId="168" fontId="2" fillId="0" borderId="10" xfId="13" applyNumberFormat="1" applyFont="1" applyFill="1" applyBorder="1"/>
    <xf numFmtId="168" fontId="2" fillId="0" borderId="1" xfId="13" applyNumberFormat="1" applyFont="1" applyBorder="1" applyAlignment="1">
      <alignment horizontal="center"/>
    </xf>
    <xf numFmtId="0" fontId="2" fillId="0" borderId="5" xfId="13" applyNumberFormat="1" applyFont="1" applyBorder="1" applyAlignment="1">
      <alignment horizontal="center"/>
    </xf>
    <xf numFmtId="168" fontId="2" fillId="0" borderId="1" xfId="13" applyNumberFormat="1" applyFont="1" applyFill="1" applyBorder="1" applyAlignment="1">
      <alignment horizontal="center"/>
    </xf>
    <xf numFmtId="168" fontId="2" fillId="0" borderId="8" xfId="13" applyNumberFormat="1" applyFont="1" applyFill="1" applyBorder="1" applyAlignment="1">
      <alignment horizontal="left" vertical="top"/>
    </xf>
    <xf numFmtId="0" fontId="2" fillId="0" borderId="9" xfId="13" applyNumberFormat="1" applyFont="1" applyBorder="1" applyAlignment="1">
      <alignment horizontal="center"/>
    </xf>
    <xf numFmtId="168" fontId="2" fillId="0" borderId="4" xfId="13" applyNumberFormat="1" applyFont="1" applyFill="1" applyBorder="1" applyAlignment="1">
      <alignment horizontal="center"/>
    </xf>
    <xf numFmtId="168" fontId="2" fillId="0" borderId="3" xfId="13" applyNumberFormat="1" applyFont="1" applyBorder="1" applyAlignment="1">
      <alignment horizontal="center"/>
    </xf>
    <xf numFmtId="0" fontId="2" fillId="0" borderId="7" xfId="13" applyNumberFormat="1" applyFont="1" applyBorder="1" applyAlignment="1">
      <alignment horizontal="center"/>
    </xf>
    <xf numFmtId="168" fontId="2" fillId="0" borderId="67" xfId="13" applyNumberFormat="1" applyFont="1" applyBorder="1" applyAlignment="1">
      <alignment horizontal="center"/>
    </xf>
    <xf numFmtId="0" fontId="2" fillId="0" borderId="68" xfId="13" applyNumberFormat="1" applyFont="1" applyBorder="1" applyAlignment="1">
      <alignment horizontal="center"/>
    </xf>
    <xf numFmtId="168" fontId="2" fillId="0" borderId="45" xfId="13" applyNumberFormat="1" applyFont="1" applyFill="1" applyBorder="1"/>
    <xf numFmtId="0" fontId="2" fillId="0" borderId="19" xfId="3" applyFont="1" applyBorder="1" applyAlignment="1">
      <alignment horizontal="right"/>
    </xf>
    <xf numFmtId="3" fontId="2" fillId="2" borderId="2" xfId="3" applyNumberFormat="1" applyFont="1" applyFill="1" applyBorder="1" applyAlignment="1">
      <alignment horizontal="justify" vertical="center"/>
    </xf>
    <xf numFmtId="0" fontId="2" fillId="0" borderId="69" xfId="13" applyNumberFormat="1" applyFont="1" applyBorder="1" applyAlignment="1">
      <alignment horizontal="center"/>
    </xf>
    <xf numFmtId="168" fontId="2" fillId="0" borderId="10" xfId="13" applyNumberFormat="1" applyFont="1" applyBorder="1"/>
    <xf numFmtId="0" fontId="2" fillId="0" borderId="7" xfId="3" applyFont="1" applyBorder="1" applyAlignment="1">
      <alignment horizontal="center"/>
    </xf>
    <xf numFmtId="168" fontId="8" fillId="0" borderId="13" xfId="13" applyNumberFormat="1" applyFont="1" applyBorder="1" applyAlignment="1">
      <alignment horizontal="right" vertical="center"/>
    </xf>
    <xf numFmtId="168" fontId="8" fillId="0" borderId="13" xfId="13" applyNumberFormat="1" applyFont="1" applyBorder="1" applyAlignment="1">
      <alignment horizontal="center" vertical="center"/>
    </xf>
    <xf numFmtId="168" fontId="8" fillId="0" borderId="30" xfId="13" quotePrefix="1" applyNumberFormat="1" applyFont="1" applyBorder="1" applyAlignment="1">
      <alignment horizontal="center" vertical="center"/>
    </xf>
    <xf numFmtId="168" fontId="8" fillId="0" borderId="13" xfId="13" applyNumberFormat="1" applyFont="1" applyFill="1" applyBorder="1" applyAlignment="1">
      <alignment vertical="center"/>
    </xf>
    <xf numFmtId="168" fontId="8" fillId="0" borderId="18" xfId="13" applyNumberFormat="1" applyFont="1" applyFill="1" applyBorder="1" applyAlignment="1">
      <alignment vertical="center"/>
    </xf>
    <xf numFmtId="168" fontId="2" fillId="0" borderId="26" xfId="13" applyNumberFormat="1" applyFont="1" applyBorder="1" applyAlignment="1">
      <alignment horizontal="center"/>
    </xf>
    <xf numFmtId="168" fontId="2" fillId="0" borderId="51" xfId="13" applyNumberFormat="1" applyFont="1" applyBorder="1" applyAlignment="1">
      <alignment horizontal="center"/>
    </xf>
    <xf numFmtId="168" fontId="2" fillId="0" borderId="26" xfId="13" applyNumberFormat="1" applyFont="1" applyBorder="1"/>
    <xf numFmtId="168" fontId="2" fillId="0" borderId="24" xfId="13" applyNumberFormat="1" applyFont="1" applyBorder="1"/>
    <xf numFmtId="168" fontId="2" fillId="0" borderId="5" xfId="13" applyNumberFormat="1" applyFont="1" applyBorder="1" applyAlignment="1">
      <alignment horizontal="center"/>
    </xf>
    <xf numFmtId="168" fontId="2" fillId="0" borderId="1" xfId="13" applyNumberFormat="1" applyFont="1" applyBorder="1"/>
    <xf numFmtId="168" fontId="2" fillId="0" borderId="8" xfId="13" applyNumberFormat="1" applyFont="1" applyBorder="1"/>
    <xf numFmtId="168" fontId="2" fillId="0" borderId="11" xfId="13" applyNumberFormat="1" applyFont="1" applyBorder="1"/>
    <xf numFmtId="1" fontId="2" fillId="0" borderId="5" xfId="3" applyNumberFormat="1" applyFont="1" applyBorder="1" applyAlignment="1">
      <alignment horizontal="center" vertical="center"/>
    </xf>
    <xf numFmtId="168" fontId="2" fillId="0" borderId="1" xfId="13" applyNumberFormat="1" applyFont="1" applyFill="1" applyBorder="1" applyAlignment="1">
      <alignment horizontal="right" vertical="center"/>
    </xf>
    <xf numFmtId="1" fontId="2" fillId="0" borderId="6" xfId="3" applyNumberFormat="1" applyFont="1" applyBorder="1" applyAlignment="1">
      <alignment horizontal="center"/>
    </xf>
    <xf numFmtId="1" fontId="2" fillId="0" borderId="7" xfId="3" applyNumberFormat="1" applyFont="1" applyBorder="1" applyAlignment="1">
      <alignment horizontal="center"/>
    </xf>
    <xf numFmtId="0" fontId="2" fillId="0" borderId="5" xfId="3" applyFont="1" applyBorder="1" applyAlignment="1">
      <alignment horizontal="center" vertical="center"/>
    </xf>
    <xf numFmtId="0" fontId="2" fillId="0" borderId="9" xfId="13" applyNumberFormat="1" applyFont="1" applyFill="1" applyBorder="1" applyAlignment="1">
      <alignment horizontal="center"/>
    </xf>
    <xf numFmtId="168" fontId="2" fillId="0" borderId="4" xfId="13" applyNumberFormat="1" applyFont="1" applyFill="1" applyBorder="1"/>
    <xf numFmtId="168" fontId="2" fillId="0" borderId="1" xfId="13" applyNumberFormat="1" applyFont="1" applyFill="1" applyBorder="1"/>
    <xf numFmtId="2" fontId="2" fillId="0" borderId="47" xfId="3" applyNumberFormat="1" applyFont="1" applyBorder="1" applyAlignment="1">
      <alignment horizontal="right" vertical="center"/>
    </xf>
    <xf numFmtId="0" fontId="2" fillId="0" borderId="43" xfId="3" applyFont="1" applyBorder="1" applyAlignment="1">
      <alignment horizontal="left"/>
    </xf>
    <xf numFmtId="168" fontId="2" fillId="0" borderId="43" xfId="13" applyNumberFormat="1" applyFont="1" applyFill="1" applyBorder="1" applyAlignment="1">
      <alignment horizontal="center"/>
    </xf>
    <xf numFmtId="0" fontId="2" fillId="0" borderId="42" xfId="13" applyNumberFormat="1" applyFont="1" applyFill="1" applyBorder="1" applyAlignment="1">
      <alignment horizontal="center"/>
    </xf>
    <xf numFmtId="0" fontId="2" fillId="0" borderId="5" xfId="13" applyNumberFormat="1" applyFont="1" applyFill="1" applyBorder="1" applyAlignment="1">
      <alignment horizontal="center"/>
    </xf>
    <xf numFmtId="0" fontId="2" fillId="0" borderId="6" xfId="13" applyNumberFormat="1" applyFont="1" applyFill="1" applyBorder="1" applyAlignment="1">
      <alignment horizontal="center"/>
    </xf>
    <xf numFmtId="0" fontId="2" fillId="0" borderId="6" xfId="3" quotePrefix="1" applyFont="1" applyBorder="1" applyAlignment="1">
      <alignment horizontal="center"/>
    </xf>
    <xf numFmtId="168" fontId="8" fillId="0" borderId="13" xfId="13" applyNumberFormat="1" applyFont="1" applyBorder="1" applyAlignment="1">
      <alignment horizontal="right"/>
    </xf>
    <xf numFmtId="168" fontId="8" fillId="0" borderId="13" xfId="13" applyNumberFormat="1" applyFont="1" applyBorder="1" applyAlignment="1"/>
    <xf numFmtId="168" fontId="8" fillId="0" borderId="30" xfId="13" quotePrefix="1" applyNumberFormat="1" applyFont="1" applyBorder="1" applyAlignment="1"/>
    <xf numFmtId="168" fontId="8" fillId="0" borderId="13" xfId="13" quotePrefix="1" applyNumberFormat="1" applyFont="1" applyBorder="1" applyAlignment="1">
      <alignment horizontal="center"/>
    </xf>
    <xf numFmtId="168" fontId="8" fillId="0" borderId="18" xfId="13" quotePrefix="1" applyNumberFormat="1" applyFont="1" applyBorder="1" applyAlignment="1">
      <alignment horizontal="center"/>
    </xf>
    <xf numFmtId="0" fontId="2" fillId="2" borderId="23" xfId="3" applyFont="1" applyFill="1" applyBorder="1" applyAlignment="1">
      <alignment horizontal="center" vertical="top"/>
    </xf>
    <xf numFmtId="0" fontId="2" fillId="2" borderId="19" xfId="3" applyFont="1" applyFill="1" applyBorder="1" applyAlignment="1">
      <alignment horizontal="center" vertical="top"/>
    </xf>
    <xf numFmtId="0" fontId="2" fillId="2" borderId="1" xfId="3" quotePrefix="1" applyFont="1" applyFill="1" applyBorder="1" applyAlignment="1">
      <alignment horizontal="justify" vertical="top" wrapText="1"/>
    </xf>
    <xf numFmtId="168" fontId="2" fillId="2" borderId="1" xfId="13" applyNumberFormat="1" applyFont="1" applyFill="1" applyBorder="1" applyAlignment="1">
      <alignment horizontal="center"/>
    </xf>
    <xf numFmtId="0" fontId="2" fillId="2" borderId="5" xfId="13" applyNumberFormat="1" applyFont="1" applyFill="1" applyBorder="1" applyAlignment="1">
      <alignment horizontal="center"/>
    </xf>
    <xf numFmtId="168" fontId="2" fillId="2" borderId="1" xfId="13" applyNumberFormat="1" applyFont="1" applyFill="1" applyBorder="1"/>
    <xf numFmtId="168" fontId="2" fillId="2" borderId="8" xfId="13" applyNumberFormat="1" applyFont="1" applyFill="1" applyBorder="1"/>
    <xf numFmtId="0" fontId="2" fillId="2" borderId="23" xfId="3" applyFont="1" applyFill="1" applyBorder="1" applyAlignment="1">
      <alignment horizontal="center" vertical="center"/>
    </xf>
    <xf numFmtId="2" fontId="2" fillId="2" borderId="19" xfId="3" applyNumberFormat="1" applyFont="1" applyFill="1" applyBorder="1" applyAlignment="1">
      <alignment horizontal="right" vertical="center"/>
    </xf>
    <xf numFmtId="168" fontId="2" fillId="2" borderId="2" xfId="13" applyNumberFormat="1" applyFont="1" applyFill="1" applyBorder="1" applyAlignment="1">
      <alignment horizontal="center"/>
    </xf>
    <xf numFmtId="0" fontId="2" fillId="2" borderId="6" xfId="13" applyNumberFormat="1" applyFont="1" applyFill="1" applyBorder="1" applyAlignment="1">
      <alignment horizontal="center"/>
    </xf>
    <xf numFmtId="168" fontId="2" fillId="2" borderId="10" xfId="13" applyNumberFormat="1" applyFont="1" applyFill="1" applyBorder="1"/>
    <xf numFmtId="0" fontId="2" fillId="2" borderId="0" xfId="3" applyFont="1" applyFill="1" applyAlignment="1">
      <alignment vertical="center"/>
    </xf>
    <xf numFmtId="168" fontId="2" fillId="0" borderId="43" xfId="13" applyNumberFormat="1" applyFont="1" applyBorder="1" applyAlignment="1">
      <alignment horizontal="center"/>
    </xf>
    <xf numFmtId="0" fontId="2" fillId="0" borderId="42" xfId="13" applyNumberFormat="1" applyFont="1" applyBorder="1" applyAlignment="1">
      <alignment horizontal="center"/>
    </xf>
    <xf numFmtId="168" fontId="2" fillId="0" borderId="45" xfId="13" applyNumberFormat="1" applyFont="1" applyBorder="1"/>
    <xf numFmtId="168" fontId="8" fillId="0" borderId="30" xfId="13" applyNumberFormat="1" applyFont="1" applyBorder="1" applyAlignment="1">
      <alignment horizontal="right"/>
    </xf>
    <xf numFmtId="168" fontId="8" fillId="0" borderId="30" xfId="13" applyNumberFormat="1" applyFont="1" applyBorder="1" applyAlignment="1"/>
    <xf numFmtId="168" fontId="8" fillId="0" borderId="13" xfId="13" applyNumberFormat="1" applyFont="1" applyBorder="1" applyAlignment="1">
      <alignment horizontal="center"/>
    </xf>
    <xf numFmtId="168" fontId="2" fillId="0" borderId="13" xfId="13" applyNumberFormat="1" applyFont="1" applyBorder="1"/>
    <xf numFmtId="168" fontId="8" fillId="0" borderId="18" xfId="13" applyNumberFormat="1" applyFont="1" applyBorder="1" applyAlignment="1">
      <alignment horizontal="center"/>
    </xf>
    <xf numFmtId="168" fontId="8" fillId="0" borderId="13" xfId="13" applyNumberFormat="1" applyFont="1" applyBorder="1"/>
    <xf numFmtId="168" fontId="8" fillId="0" borderId="18" xfId="13" applyNumberFormat="1" applyFont="1" applyBorder="1"/>
    <xf numFmtId="0" fontId="5" fillId="0" borderId="17" xfId="3" applyBorder="1" applyAlignment="1">
      <alignment horizontal="center"/>
    </xf>
    <xf numFmtId="0" fontId="5" fillId="0" borderId="71" xfId="3" applyBorder="1" applyAlignment="1">
      <alignment horizontal="center"/>
    </xf>
    <xf numFmtId="0" fontId="6" fillId="0" borderId="13" xfId="3" quotePrefix="1" applyFont="1" applyBorder="1" applyAlignment="1">
      <alignment horizontal="right" vertical="center"/>
    </xf>
    <xf numFmtId="0" fontId="5" fillId="0" borderId="71" xfId="3" quotePrefix="1" applyBorder="1" applyAlignment="1">
      <alignment vertical="center"/>
    </xf>
    <xf numFmtId="168" fontId="6" fillId="0" borderId="13" xfId="13" quotePrefix="1" applyNumberFormat="1" applyFont="1" applyBorder="1" applyAlignment="1">
      <alignment vertical="center"/>
    </xf>
    <xf numFmtId="168" fontId="6" fillId="0" borderId="18" xfId="13" quotePrefix="1" applyNumberFormat="1" applyFont="1" applyBorder="1" applyAlignment="1">
      <alignment vertical="center"/>
    </xf>
    <xf numFmtId="165" fontId="8" fillId="0" borderId="16" xfId="3" applyNumberFormat="1" applyFont="1" applyBorder="1" applyAlignment="1">
      <alignment horizontal="center" vertical="center"/>
    </xf>
    <xf numFmtId="165" fontId="8" fillId="0" borderId="14" xfId="3" applyNumberFormat="1" applyFont="1" applyBorder="1" applyAlignment="1">
      <alignment horizontal="center" vertical="center" wrapText="1"/>
    </xf>
    <xf numFmtId="165" fontId="8" fillId="0" borderId="15" xfId="3" applyNumberFormat="1" applyFont="1" applyBorder="1" applyAlignment="1">
      <alignment horizontal="center" vertical="center" wrapText="1"/>
    </xf>
    <xf numFmtId="165" fontId="8" fillId="0" borderId="5" xfId="3" applyNumberFormat="1" applyFont="1" applyBorder="1" applyAlignment="1">
      <alignment horizontal="center" vertical="center"/>
    </xf>
    <xf numFmtId="165" fontId="8" fillId="0" borderId="1" xfId="3" applyNumberFormat="1" applyFont="1" applyBorder="1" applyAlignment="1">
      <alignment horizontal="center" vertical="center" wrapText="1"/>
    </xf>
    <xf numFmtId="165" fontId="8" fillId="0" borderId="8" xfId="3" applyNumberFormat="1" applyFont="1" applyBorder="1" applyAlignment="1">
      <alignment horizontal="center" vertical="center" wrapText="1"/>
    </xf>
    <xf numFmtId="165" fontId="8" fillId="0" borderId="5" xfId="3" applyNumberFormat="1" applyFont="1" applyBorder="1" applyAlignment="1">
      <alignment horizontal="left" vertical="center"/>
    </xf>
    <xf numFmtId="0" fontId="2" fillId="0" borderId="6" xfId="3" applyFont="1" applyBorder="1" applyAlignment="1">
      <alignment horizontal="justify" vertical="center" wrapText="1"/>
    </xf>
    <xf numFmtId="168" fontId="2" fillId="0" borderId="2" xfId="13" applyNumberFormat="1" applyFont="1" applyFill="1" applyBorder="1" applyAlignment="1">
      <alignment horizontal="center" vertical="center"/>
    </xf>
    <xf numFmtId="168" fontId="2" fillId="0" borderId="10" xfId="13" applyNumberFormat="1" applyFont="1" applyFill="1" applyBorder="1" applyAlignment="1">
      <alignment horizontal="center" vertical="center"/>
    </xf>
    <xf numFmtId="0" fontId="2" fillId="0" borderId="7" xfId="3" applyFont="1" applyBorder="1" applyAlignment="1">
      <alignment horizontal="justify" vertical="center" wrapText="1"/>
    </xf>
    <xf numFmtId="168" fontId="2" fillId="0" borderId="11" xfId="13" applyNumberFormat="1" applyFont="1" applyFill="1" applyBorder="1" applyAlignment="1">
      <alignment horizontal="center" vertical="center"/>
    </xf>
    <xf numFmtId="0" fontId="2" fillId="0" borderId="37" xfId="3" applyFont="1" applyBorder="1" applyAlignment="1">
      <alignment horizontal="justify" vertical="center" wrapText="1"/>
    </xf>
    <xf numFmtId="168" fontId="2" fillId="0" borderId="64" xfId="13" applyNumberFormat="1" applyFont="1" applyFill="1" applyBorder="1" applyAlignment="1">
      <alignment horizontal="center" vertical="center"/>
    </xf>
    <xf numFmtId="0" fontId="2" fillId="0" borderId="0" xfId="3" applyFont="1" applyAlignment="1">
      <alignment horizontal="center" vertical="top"/>
    </xf>
    <xf numFmtId="171" fontId="2" fillId="2" borderId="45" xfId="28" applyNumberFormat="1" applyFont="1" applyFill="1" applyBorder="1" applyAlignment="1">
      <alignment vertical="center"/>
    </xf>
    <xf numFmtId="171" fontId="7" fillId="2" borderId="18" xfId="28" applyNumberFormat="1" applyFont="1" applyFill="1" applyBorder="1" applyAlignment="1">
      <alignment vertical="center"/>
    </xf>
    <xf numFmtId="171" fontId="2" fillId="0" borderId="68" xfId="28" applyNumberFormat="1" applyFont="1" applyBorder="1" applyAlignment="1">
      <alignment horizontal="center"/>
    </xf>
    <xf numFmtId="168" fontId="2" fillId="0" borderId="82" xfId="13" applyNumberFormat="1" applyFont="1" applyFill="1" applyBorder="1"/>
    <xf numFmtId="0" fontId="2" fillId="0" borderId="77" xfId="3" applyFont="1" applyBorder="1" applyAlignment="1">
      <alignment horizontal="left" vertical="top"/>
    </xf>
    <xf numFmtId="171" fontId="2" fillId="0" borderId="43" xfId="28" applyNumberFormat="1" applyFont="1" applyBorder="1" applyAlignment="1">
      <alignment horizontal="center"/>
    </xf>
    <xf numFmtId="171" fontId="2" fillId="0" borderId="2" xfId="28" applyNumberFormat="1" applyFont="1" applyFill="1" applyBorder="1" applyAlignment="1">
      <alignment horizontal="right"/>
    </xf>
    <xf numFmtId="171" fontId="2" fillId="0" borderId="10" xfId="28" applyNumberFormat="1" applyFont="1" applyFill="1" applyBorder="1" applyAlignment="1">
      <alignment horizontal="right"/>
    </xf>
    <xf numFmtId="0" fontId="11" fillId="0" borderId="19" xfId="3" applyFont="1" applyBorder="1" applyAlignment="1">
      <alignment horizontal="left"/>
    </xf>
    <xf numFmtId="0" fontId="2" fillId="0" borderId="6" xfId="3" applyFont="1" applyBorder="1"/>
    <xf numFmtId="3" fontId="2" fillId="2" borderId="32" xfId="3" applyNumberFormat="1" applyFont="1" applyFill="1" applyBorder="1"/>
    <xf numFmtId="165" fontId="2" fillId="0" borderId="7" xfId="3" applyNumberFormat="1" applyFont="1" applyBorder="1" applyAlignment="1">
      <alignment horizontal="justify" wrapText="1"/>
    </xf>
    <xf numFmtId="3" fontId="2" fillId="0" borderId="1" xfId="3" applyNumberFormat="1" applyFont="1" applyBorder="1"/>
    <xf numFmtId="0" fontId="8" fillId="0" borderId="23" xfId="3" applyFont="1" applyBorder="1" applyAlignment="1">
      <alignment horizontal="center"/>
    </xf>
    <xf numFmtId="3" fontId="2" fillId="2" borderId="35" xfId="3" applyNumberFormat="1" applyFont="1" applyFill="1" applyBorder="1" applyAlignment="1">
      <alignment wrapText="1"/>
    </xf>
    <xf numFmtId="3" fontId="2" fillId="2" borderId="33" xfId="3" applyNumberFormat="1" applyFont="1" applyFill="1" applyBorder="1"/>
    <xf numFmtId="3" fontId="2" fillId="2" borderId="12" xfId="3" applyNumberFormat="1" applyFont="1" applyFill="1" applyBorder="1"/>
    <xf numFmtId="3" fontId="2" fillId="0" borderId="4" xfId="3" applyNumberFormat="1" applyFont="1" applyBorder="1"/>
    <xf numFmtId="1" fontId="2" fillId="0" borderId="23" xfId="3" quotePrefix="1" applyNumberFormat="1" applyFont="1" applyBorder="1" applyAlignment="1">
      <alignment horizontal="center" vertical="center"/>
    </xf>
    <xf numFmtId="0" fontId="11" fillId="0" borderId="19" xfId="3" quotePrefix="1" applyFont="1" applyBorder="1" applyAlignment="1">
      <alignment horizontal="left" vertical="center"/>
    </xf>
    <xf numFmtId="0" fontId="2" fillId="0" borderId="5" xfId="3" applyFont="1" applyBorder="1" applyAlignment="1">
      <alignment horizontal="justify" vertical="center"/>
    </xf>
    <xf numFmtId="0" fontId="2" fillId="2" borderId="23" xfId="3" quotePrefix="1" applyFont="1" applyFill="1" applyBorder="1" applyAlignment="1">
      <alignment horizontal="center" vertical="center"/>
    </xf>
    <xf numFmtId="0" fontId="11" fillId="2" borderId="19" xfId="3" quotePrefix="1" applyFont="1" applyFill="1" applyBorder="1" applyAlignment="1">
      <alignment horizontal="left" vertical="center"/>
    </xf>
    <xf numFmtId="0" fontId="2" fillId="2" borderId="9" xfId="3" applyFont="1" applyFill="1" applyBorder="1" applyAlignment="1">
      <alignment horizontal="justify" vertical="center"/>
    </xf>
    <xf numFmtId="0" fontId="2" fillId="2" borderId="4" xfId="3" applyFont="1" applyFill="1" applyBorder="1" applyAlignment="1">
      <alignment horizontal="center" vertical="center"/>
    </xf>
    <xf numFmtId="3" fontId="2" fillId="2" borderId="9" xfId="3" applyNumberFormat="1" applyFont="1" applyFill="1" applyBorder="1" applyAlignment="1">
      <alignment horizontal="center" vertical="center"/>
    </xf>
    <xf numFmtId="165" fontId="2" fillId="0" borderId="49" xfId="3" applyNumberFormat="1" applyFont="1" applyBorder="1" applyAlignment="1">
      <alignment horizontal="center" vertical="center"/>
    </xf>
    <xf numFmtId="165" fontId="11" fillId="0" borderId="50" xfId="3" applyNumberFormat="1" applyFont="1" applyBorder="1" applyAlignment="1">
      <alignment horizontal="left" vertical="center"/>
    </xf>
    <xf numFmtId="165" fontId="2" fillId="0" borderId="54" xfId="3" applyNumberFormat="1" applyFont="1" applyBorder="1" applyAlignment="1">
      <alignment horizontal="justify" vertical="center"/>
    </xf>
    <xf numFmtId="0" fontId="2" fillId="0" borderId="55" xfId="3" applyFont="1" applyBorder="1" applyAlignment="1">
      <alignment horizontal="center" vertical="center"/>
    </xf>
    <xf numFmtId="3" fontId="2" fillId="2" borderId="54" xfId="3" applyNumberFormat="1" applyFont="1" applyFill="1" applyBorder="1" applyAlignment="1">
      <alignment horizontal="center" vertical="center"/>
    </xf>
    <xf numFmtId="3" fontId="2" fillId="2" borderId="56" xfId="3" applyNumberFormat="1" applyFont="1" applyFill="1" applyBorder="1" applyAlignment="1">
      <alignment horizontal="right" vertical="center"/>
    </xf>
    <xf numFmtId="165" fontId="2" fillId="2" borderId="7" xfId="3" applyNumberFormat="1" applyFont="1" applyFill="1" applyBorder="1" applyAlignment="1">
      <alignment horizontal="justify" vertical="center"/>
    </xf>
    <xf numFmtId="3" fontId="2" fillId="2" borderId="6" xfId="3" applyNumberFormat="1" applyFont="1" applyFill="1" applyBorder="1" applyAlignment="1">
      <alignment horizontal="center" vertical="center"/>
    </xf>
    <xf numFmtId="3" fontId="2" fillId="0" borderId="32" xfId="3" applyNumberFormat="1" applyFont="1" applyBorder="1" applyAlignment="1">
      <alignment horizontal="right" vertical="center"/>
    </xf>
    <xf numFmtId="165" fontId="2" fillId="0" borderId="23" xfId="3" quotePrefix="1" applyNumberFormat="1" applyFont="1" applyBorder="1" applyAlignment="1">
      <alignment horizontal="center" vertical="center"/>
    </xf>
    <xf numFmtId="165" fontId="2" fillId="0" borderId="9" xfId="3" quotePrefix="1" applyNumberFormat="1" applyFont="1" applyBorder="1" applyAlignment="1">
      <alignment horizontal="justify" vertical="center"/>
    </xf>
    <xf numFmtId="0" fontId="2" fillId="0" borderId="4" xfId="3" applyFont="1" applyBorder="1" applyAlignment="1">
      <alignment horizontal="center" vertical="center"/>
    </xf>
    <xf numFmtId="3" fontId="2" fillId="2" borderId="33" xfId="3" applyNumberFormat="1" applyFont="1" applyFill="1" applyBorder="1" applyAlignment="1">
      <alignment horizontal="right" vertical="center"/>
    </xf>
    <xf numFmtId="3" fontId="2" fillId="0" borderId="4" xfId="3" applyNumberFormat="1" applyFont="1" applyBorder="1" applyAlignment="1">
      <alignment horizontal="right" vertical="center"/>
    </xf>
    <xf numFmtId="0" fontId="2" fillId="0" borderId="51" xfId="3" applyFont="1" applyBorder="1" applyAlignment="1">
      <alignment horizontal="justify" vertical="center" wrapText="1"/>
    </xf>
    <xf numFmtId="0" fontId="2" fillId="2" borderId="7" xfId="3" quotePrefix="1" applyFont="1" applyFill="1" applyBorder="1" applyAlignment="1">
      <alignment horizontal="justify" vertical="center"/>
    </xf>
    <xf numFmtId="0" fontId="2" fillId="0" borderId="5" xfId="3" quotePrefix="1" applyFont="1" applyBorder="1" applyAlignment="1">
      <alignment horizontal="justify" vertical="center"/>
    </xf>
    <xf numFmtId="3" fontId="2" fillId="0" borderId="31" xfId="3" applyNumberFormat="1" applyFont="1" applyBorder="1" applyAlignment="1">
      <alignment horizontal="right" vertical="center"/>
    </xf>
    <xf numFmtId="3" fontId="2" fillId="0" borderId="1" xfId="3" applyNumberFormat="1" applyFont="1" applyBorder="1" applyAlignment="1">
      <alignment horizontal="right" vertical="center"/>
    </xf>
    <xf numFmtId="3" fontId="2" fillId="0" borderId="8" xfId="3" applyNumberFormat="1" applyFont="1" applyBorder="1" applyAlignment="1">
      <alignment vertical="center"/>
    </xf>
    <xf numFmtId="165" fontId="2" fillId="0" borderId="49" xfId="3" quotePrefix="1" applyNumberFormat="1" applyFont="1" applyBorder="1" applyAlignment="1">
      <alignment horizontal="center" vertical="center"/>
    </xf>
    <xf numFmtId="165" fontId="11" fillId="0" borderId="50" xfId="3" quotePrefix="1" applyNumberFormat="1" applyFont="1" applyBorder="1" applyAlignment="1">
      <alignment horizontal="left" vertical="center"/>
    </xf>
    <xf numFmtId="0" fontId="2" fillId="0" borderId="54" xfId="3" applyFont="1" applyBorder="1" applyAlignment="1">
      <alignment horizontal="justify" vertical="center"/>
    </xf>
    <xf numFmtId="3" fontId="2" fillId="0" borderId="54" xfId="3" applyNumberFormat="1" applyFont="1" applyBorder="1" applyAlignment="1">
      <alignment horizontal="center" vertical="center"/>
    </xf>
    <xf numFmtId="3" fontId="2" fillId="2" borderId="56" xfId="3" applyNumberFormat="1" applyFont="1" applyFill="1" applyBorder="1" applyAlignment="1">
      <alignment vertical="center"/>
    </xf>
    <xf numFmtId="0" fontId="2" fillId="0" borderId="7" xfId="3" applyFont="1" applyBorder="1" applyAlignment="1">
      <alignment horizontal="justify" vertical="center"/>
    </xf>
    <xf numFmtId="165" fontId="2" fillId="0" borderId="37" xfId="3" applyNumberFormat="1" applyFont="1" applyBorder="1" applyAlignment="1">
      <alignment horizontal="justify" vertical="center"/>
    </xf>
    <xf numFmtId="165" fontId="2" fillId="0" borderId="38" xfId="3" applyNumberFormat="1" applyFont="1" applyBorder="1" applyAlignment="1">
      <alignment horizontal="center" vertical="center"/>
    </xf>
    <xf numFmtId="3" fontId="2" fillId="0" borderId="37" xfId="3" applyNumberFormat="1" applyFont="1" applyBorder="1" applyAlignment="1">
      <alignment horizontal="center" vertical="center"/>
    </xf>
    <xf numFmtId="3" fontId="2" fillId="2" borderId="39" xfId="3" applyNumberFormat="1" applyFont="1" applyFill="1" applyBorder="1" applyAlignment="1">
      <alignment vertical="center"/>
    </xf>
    <xf numFmtId="171" fontId="2" fillId="0" borderId="42" xfId="28" applyNumberFormat="1" applyFont="1" applyBorder="1" applyAlignment="1">
      <alignment horizontal="center" vertical="center"/>
    </xf>
    <xf numFmtId="3" fontId="2" fillId="0" borderId="44" xfId="3" applyNumberFormat="1" applyFont="1" applyBorder="1" applyAlignment="1">
      <alignment horizontal="right" vertical="center"/>
    </xf>
    <xf numFmtId="171" fontId="2" fillId="0" borderId="45" xfId="28" applyNumberFormat="1" applyFont="1" applyFill="1" applyBorder="1" applyAlignment="1">
      <alignment horizontal="right"/>
    </xf>
    <xf numFmtId="171" fontId="2" fillId="0" borderId="1" xfId="28" applyNumberFormat="1" applyFont="1" applyBorder="1" applyAlignment="1">
      <alignment horizontal="left" vertical="top"/>
    </xf>
    <xf numFmtId="171" fontId="2" fillId="0" borderId="10" xfId="28" applyNumberFormat="1" applyFont="1" applyFill="1" applyBorder="1"/>
    <xf numFmtId="171" fontId="2" fillId="0" borderId="8" xfId="28" applyNumberFormat="1" applyFont="1" applyFill="1" applyBorder="1" applyAlignment="1">
      <alignment horizontal="left" vertical="top"/>
    </xf>
    <xf numFmtId="171" fontId="2" fillId="0" borderId="1" xfId="28" applyNumberFormat="1" applyFont="1" applyBorder="1" applyAlignment="1">
      <alignment horizontal="center"/>
    </xf>
    <xf numFmtId="171" fontId="2" fillId="0" borderId="1" xfId="28" applyNumberFormat="1" applyFont="1" applyFill="1" applyBorder="1" applyAlignment="1">
      <alignment horizontal="center"/>
    </xf>
    <xf numFmtId="171" fontId="2" fillId="0" borderId="1" xfId="28" applyNumberFormat="1" applyFont="1" applyBorder="1" applyAlignment="1">
      <alignment horizontal="left" vertical="center"/>
    </xf>
    <xf numFmtId="171" fontId="2" fillId="0" borderId="10" xfId="28" applyNumberFormat="1" applyFont="1" applyFill="1" applyBorder="1" applyAlignment="1">
      <alignment vertical="center"/>
    </xf>
    <xf numFmtId="171" fontId="2" fillId="0" borderId="8" xfId="28" applyNumberFormat="1" applyFont="1" applyBorder="1" applyAlignment="1">
      <alignment horizontal="right"/>
    </xf>
    <xf numFmtId="171" fontId="2" fillId="0" borderId="4" xfId="28" applyNumberFormat="1" applyFont="1" applyFill="1" applyBorder="1" applyAlignment="1">
      <alignment horizontal="center"/>
    </xf>
    <xf numFmtId="171" fontId="2" fillId="0" borderId="1" xfId="28" applyNumberFormat="1" applyFont="1" applyFill="1" applyBorder="1" applyAlignment="1">
      <alignment horizontal="right"/>
    </xf>
    <xf numFmtId="171" fontId="8" fillId="0" borderId="13" xfId="28" quotePrefix="1" applyNumberFormat="1" applyFont="1" applyBorder="1" applyAlignment="1">
      <alignment horizontal="center"/>
    </xf>
    <xf numFmtId="171" fontId="8" fillId="0" borderId="18" xfId="28" quotePrefix="1" applyNumberFormat="1" applyFont="1" applyBorder="1" applyAlignment="1">
      <alignment horizontal="center"/>
    </xf>
    <xf numFmtId="171" fontId="8" fillId="0" borderId="13" xfId="28" applyNumberFormat="1" applyFont="1" applyBorder="1" applyAlignment="1">
      <alignment horizontal="center"/>
    </xf>
    <xf numFmtId="171" fontId="8" fillId="0" borderId="18" xfId="28" applyNumberFormat="1" applyFont="1" applyBorder="1" applyAlignment="1">
      <alignment horizontal="center"/>
    </xf>
    <xf numFmtId="171" fontId="2" fillId="0" borderId="1" xfId="28" applyNumberFormat="1" applyFont="1" applyBorder="1" applyAlignment="1">
      <alignment horizontal="left"/>
    </xf>
    <xf numFmtId="171" fontId="2" fillId="0" borderId="10" xfId="28" applyNumberFormat="1" applyFont="1" applyFill="1" applyBorder="1" applyAlignment="1"/>
    <xf numFmtId="171" fontId="2" fillId="0" borderId="8" xfId="28" applyNumberFormat="1" applyFont="1" applyFill="1" applyBorder="1" applyAlignment="1"/>
    <xf numFmtId="171" fontId="2" fillId="0" borderId="1" xfId="28" applyNumberFormat="1" applyFont="1" applyBorder="1" applyAlignment="1"/>
    <xf numFmtId="171" fontId="2" fillId="0" borderId="8" xfId="28" applyNumberFormat="1" applyFont="1" applyBorder="1" applyAlignment="1"/>
    <xf numFmtId="171" fontId="2" fillId="2" borderId="8" xfId="28" applyNumberFormat="1" applyFont="1" applyFill="1" applyBorder="1" applyAlignment="1"/>
    <xf numFmtId="171" fontId="2" fillId="0" borderId="26" xfId="28" applyNumberFormat="1" applyFont="1" applyBorder="1" applyAlignment="1"/>
    <xf numFmtId="171" fontId="2" fillId="0" borderId="24" xfId="28" applyNumberFormat="1" applyFont="1" applyBorder="1" applyAlignment="1"/>
    <xf numFmtId="171" fontId="2" fillId="0" borderId="10" xfId="28" applyNumberFormat="1" applyFont="1" applyFill="1" applyBorder="1" applyAlignment="1">
      <alignment horizontal="right" vertical="center"/>
    </xf>
    <xf numFmtId="171" fontId="2" fillId="0" borderId="2" xfId="28" applyNumberFormat="1" applyFont="1" applyBorder="1" applyAlignment="1">
      <alignment horizontal="center"/>
    </xf>
    <xf numFmtId="171" fontId="2" fillId="0" borderId="6" xfId="28" applyNumberFormat="1" applyFont="1" applyFill="1" applyBorder="1" applyAlignment="1">
      <alignment horizontal="right"/>
    </xf>
    <xf numFmtId="0" fontId="2" fillId="0" borderId="9" xfId="3" applyFont="1" applyBorder="1" applyAlignment="1">
      <alignment horizontal="justify"/>
    </xf>
    <xf numFmtId="0" fontId="16" fillId="0" borderId="19" xfId="3" applyFont="1" applyBorder="1" applyAlignment="1">
      <alignment horizontal="left"/>
    </xf>
    <xf numFmtId="0" fontId="8" fillId="0" borderId="5" xfId="3" applyFont="1" applyBorder="1" applyAlignment="1">
      <alignment horizontal="justify"/>
    </xf>
    <xf numFmtId="0" fontId="2" fillId="0" borderId="5" xfId="3" applyFont="1" applyBorder="1"/>
    <xf numFmtId="3" fontId="2" fillId="2" borderId="5" xfId="3" applyNumberFormat="1" applyFont="1" applyFill="1" applyBorder="1" applyAlignment="1">
      <alignment horizontal="center"/>
    </xf>
    <xf numFmtId="165" fontId="2" fillId="0" borderId="6" xfId="3" applyNumberFormat="1" applyFont="1" applyBorder="1" applyAlignment="1">
      <alignment horizontal="justify"/>
    </xf>
    <xf numFmtId="3" fontId="2" fillId="2" borderId="48" xfId="3" applyNumberFormat="1" applyFont="1" applyFill="1" applyBorder="1" applyAlignment="1">
      <alignment wrapText="1"/>
    </xf>
    <xf numFmtId="3" fontId="2" fillId="0" borderId="34" xfId="3" applyNumberFormat="1" applyFont="1" applyBorder="1" applyAlignment="1">
      <alignment vertical="center"/>
    </xf>
    <xf numFmtId="3" fontId="2" fillId="2" borderId="10"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171" fontId="9" fillId="0" borderId="0" xfId="28" applyNumberFormat="1" applyFont="1" applyAlignment="1">
      <alignment vertical="center"/>
    </xf>
    <xf numFmtId="171" fontId="5" fillId="2" borderId="0" xfId="28" applyNumberFormat="1" applyFont="1" applyFill="1" applyAlignment="1">
      <alignment vertical="center"/>
    </xf>
    <xf numFmtId="3" fontId="2" fillId="2" borderId="0" xfId="3" applyNumberFormat="1" applyFont="1" applyFill="1" applyAlignment="1">
      <alignment horizontal="center" vertical="center"/>
    </xf>
    <xf numFmtId="3" fontId="5" fillId="2" borderId="0" xfId="3" applyNumberFormat="1" applyFill="1" applyAlignment="1">
      <alignment horizontal="center" vertical="center"/>
    </xf>
    <xf numFmtId="3" fontId="2" fillId="2" borderId="8" xfId="3" applyNumberFormat="1" applyFont="1" applyFill="1" applyBorder="1" applyAlignment="1">
      <alignment horizontal="center"/>
    </xf>
    <xf numFmtId="3" fontId="2" fillId="2" borderId="11" xfId="3" applyNumberFormat="1" applyFont="1" applyFill="1" applyBorder="1" applyAlignment="1">
      <alignment horizontal="center" vertical="center"/>
    </xf>
    <xf numFmtId="3" fontId="2" fillId="2" borderId="45" xfId="3" applyNumberFormat="1" applyFont="1" applyFill="1" applyBorder="1" applyAlignment="1">
      <alignment horizontal="center" vertical="center"/>
    </xf>
    <xf numFmtId="3" fontId="2" fillId="2" borderId="10" xfId="3" applyNumberFormat="1" applyFont="1" applyFill="1" applyBorder="1" applyAlignment="1">
      <alignment horizontal="center"/>
    </xf>
    <xf numFmtId="3" fontId="2" fillId="2" borderId="12" xfId="3" applyNumberFormat="1" applyFont="1" applyFill="1" applyBorder="1" applyAlignment="1">
      <alignment horizontal="center"/>
    </xf>
    <xf numFmtId="3" fontId="2" fillId="2" borderId="12" xfId="3" applyNumberFormat="1" applyFont="1" applyFill="1" applyBorder="1" applyAlignment="1">
      <alignment horizontal="center" vertical="center"/>
    </xf>
    <xf numFmtId="3" fontId="2" fillId="2" borderId="57" xfId="3" applyNumberFormat="1" applyFont="1" applyFill="1" applyBorder="1" applyAlignment="1">
      <alignment horizontal="center" vertical="center"/>
    </xf>
    <xf numFmtId="3" fontId="2" fillId="2" borderId="40" xfId="3" applyNumberFormat="1" applyFont="1" applyFill="1" applyBorder="1" applyAlignment="1">
      <alignment horizontal="center" vertical="center"/>
    </xf>
    <xf numFmtId="3" fontId="7" fillId="2" borderId="18" xfId="3" applyNumberFormat="1" applyFont="1" applyFill="1" applyBorder="1" applyAlignment="1">
      <alignment horizontal="center" vertical="center"/>
    </xf>
    <xf numFmtId="0" fontId="2" fillId="0" borderId="0" xfId="3" applyFont="1" applyAlignment="1">
      <alignment horizontal="center" vertical="center"/>
    </xf>
    <xf numFmtId="0" fontId="5" fillId="2" borderId="0" xfId="3" applyFill="1" applyAlignment="1">
      <alignment horizontal="center" vertical="center"/>
    </xf>
    <xf numFmtId="14" fontId="2" fillId="0" borderId="0" xfId="3" applyNumberFormat="1" applyFont="1" applyAlignment="1">
      <alignment horizontal="center"/>
    </xf>
    <xf numFmtId="0" fontId="2" fillId="0" borderId="8" xfId="3" applyFont="1" applyBorder="1" applyAlignment="1">
      <alignment horizontal="center"/>
    </xf>
    <xf numFmtId="0" fontId="2" fillId="0" borderId="8" xfId="3" applyFont="1" applyBorder="1" applyAlignment="1">
      <alignment horizontal="center" vertical="top"/>
    </xf>
    <xf numFmtId="168" fontId="2" fillId="0" borderId="10" xfId="13" applyNumberFormat="1" applyFont="1" applyFill="1" applyBorder="1" applyAlignment="1">
      <alignment horizontal="center"/>
    </xf>
    <xf numFmtId="168" fontId="2" fillId="0" borderId="8" xfId="13" applyNumberFormat="1" applyFont="1" applyFill="1" applyBorder="1" applyAlignment="1">
      <alignment horizontal="center" vertical="top"/>
    </xf>
    <xf numFmtId="168" fontId="2" fillId="0" borderId="10" xfId="13" applyNumberFormat="1" applyFont="1" applyBorder="1" applyAlignment="1">
      <alignment horizontal="center"/>
    </xf>
    <xf numFmtId="168" fontId="8" fillId="0" borderId="18" xfId="13" applyNumberFormat="1" applyFont="1" applyFill="1" applyBorder="1" applyAlignment="1">
      <alignment horizontal="center" vertical="center"/>
    </xf>
    <xf numFmtId="168" fontId="2" fillId="0" borderId="24" xfId="13" applyNumberFormat="1" applyFont="1" applyBorder="1" applyAlignment="1">
      <alignment horizontal="center"/>
    </xf>
    <xf numFmtId="168" fontId="2" fillId="0" borderId="8" xfId="13" applyNumberFormat="1" applyFont="1" applyBorder="1" applyAlignment="1">
      <alignment horizontal="center"/>
    </xf>
    <xf numFmtId="168" fontId="2" fillId="0" borderId="11" xfId="13" applyNumberFormat="1" applyFont="1" applyBorder="1" applyAlignment="1">
      <alignment horizontal="center"/>
    </xf>
    <xf numFmtId="168" fontId="2" fillId="0" borderId="8" xfId="3" applyNumberFormat="1" applyFont="1" applyBorder="1" applyAlignment="1">
      <alignment horizontal="center"/>
    </xf>
    <xf numFmtId="168" fontId="2" fillId="0" borderId="11" xfId="13" applyNumberFormat="1" applyFont="1" applyFill="1" applyBorder="1" applyAlignment="1">
      <alignment horizontal="center"/>
    </xf>
    <xf numFmtId="168" fontId="2" fillId="0" borderId="8" xfId="13" applyNumberFormat="1" applyFont="1" applyFill="1" applyBorder="1" applyAlignment="1">
      <alignment horizontal="center"/>
    </xf>
    <xf numFmtId="168" fontId="2" fillId="0" borderId="45" xfId="13" applyNumberFormat="1" applyFont="1" applyFill="1" applyBorder="1" applyAlignment="1">
      <alignment horizontal="center"/>
    </xf>
    <xf numFmtId="168" fontId="2" fillId="2" borderId="8" xfId="13" applyNumberFormat="1" applyFont="1" applyFill="1" applyBorder="1" applyAlignment="1">
      <alignment horizontal="center"/>
    </xf>
    <xf numFmtId="168" fontId="2" fillId="0" borderId="45" xfId="13" applyNumberFormat="1" applyFont="1" applyBorder="1" applyAlignment="1">
      <alignment horizontal="center"/>
    </xf>
    <xf numFmtId="168" fontId="6" fillId="0" borderId="18" xfId="13" quotePrefix="1" applyNumberFormat="1" applyFont="1" applyBorder="1" applyAlignment="1">
      <alignment horizontal="center" vertical="center"/>
    </xf>
    <xf numFmtId="168" fontId="6" fillId="0" borderId="18" xfId="3" applyNumberFormat="1" applyFont="1" applyBorder="1" applyAlignment="1">
      <alignment horizontal="center" vertical="center"/>
    </xf>
    <xf numFmtId="168" fontId="2" fillId="0" borderId="6" xfId="13" applyNumberFormat="1" applyFont="1" applyFill="1" applyBorder="1" applyAlignment="1">
      <alignment horizontal="right" vertical="center"/>
    </xf>
    <xf numFmtId="3" fontId="2" fillId="2" borderId="9" xfId="3" applyNumberFormat="1" applyFont="1" applyFill="1" applyBorder="1" applyAlignment="1">
      <alignment vertical="center"/>
    </xf>
    <xf numFmtId="171" fontId="2" fillId="2" borderId="42" xfId="28" applyNumberFormat="1" applyFont="1" applyFill="1" applyBorder="1" applyAlignment="1">
      <alignment vertical="center"/>
    </xf>
    <xf numFmtId="168" fontId="2" fillId="0" borderId="10" xfId="13" applyNumberFormat="1" applyFont="1" applyFill="1" applyBorder="1" applyAlignment="1">
      <alignment horizontal="center" vertical="center" wrapText="1"/>
    </xf>
    <xf numFmtId="3" fontId="2" fillId="0" borderId="0" xfId="3" applyNumberFormat="1" applyFont="1" applyAlignment="1">
      <alignment horizontal="center"/>
    </xf>
    <xf numFmtId="168" fontId="2" fillId="0" borderId="11" xfId="13" applyNumberFormat="1" applyFont="1" applyFill="1" applyBorder="1" applyAlignment="1">
      <alignment horizontal="center" vertical="top"/>
    </xf>
    <xf numFmtId="168" fontId="2" fillId="0" borderId="12" xfId="13" applyNumberFormat="1" applyFont="1" applyFill="1" applyBorder="1" applyAlignment="1">
      <alignment horizontal="center"/>
    </xf>
    <xf numFmtId="171" fontId="2" fillId="0" borderId="0" xfId="28" applyNumberFormat="1" applyFont="1" applyAlignment="1">
      <alignment vertical="center"/>
    </xf>
    <xf numFmtId="0" fontId="27" fillId="0" borderId="0" xfId="18" applyFont="1" applyAlignment="1">
      <alignment horizontal="left" vertical="center" wrapText="1"/>
    </xf>
    <xf numFmtId="0" fontId="27" fillId="0" borderId="0" xfId="18" applyFont="1" applyAlignment="1">
      <alignment horizontal="left" vertical="center"/>
    </xf>
    <xf numFmtId="0" fontId="27" fillId="0" borderId="0" xfId="18" applyFont="1" applyAlignment="1">
      <alignment vertical="top" wrapText="1"/>
    </xf>
    <xf numFmtId="0" fontId="28" fillId="6" borderId="0" xfId="18" applyFont="1" applyFill="1" applyAlignment="1">
      <alignment horizontal="center" vertical="center"/>
    </xf>
    <xf numFmtId="0" fontId="29" fillId="0" borderId="0" xfId="18" applyFont="1" applyAlignment="1">
      <alignment horizontal="center" vertical="center"/>
    </xf>
    <xf numFmtId="0" fontId="30" fillId="0" borderId="0" xfId="18" applyFont="1" applyAlignment="1">
      <alignment horizontal="center" vertical="center" wrapText="1"/>
    </xf>
    <xf numFmtId="0" fontId="27" fillId="0" borderId="0" xfId="18" applyFont="1" applyAlignment="1">
      <alignment horizontal="left" vertical="top" wrapText="1"/>
    </xf>
    <xf numFmtId="3" fontId="2" fillId="2" borderId="86" xfId="3" applyNumberFormat="1" applyFont="1" applyFill="1" applyBorder="1" applyAlignment="1">
      <alignment horizontal="center" vertical="center"/>
    </xf>
    <xf numFmtId="3" fontId="2" fillId="2" borderId="31" xfId="3" applyNumberFormat="1" applyFont="1" applyFill="1" applyBorder="1" applyAlignment="1">
      <alignment horizontal="center" vertical="center"/>
    </xf>
    <xf numFmtId="3" fontId="2" fillId="2" borderId="88" xfId="3" applyNumberFormat="1" applyFont="1" applyFill="1" applyBorder="1" applyAlignment="1">
      <alignment horizontal="center" vertical="center"/>
    </xf>
    <xf numFmtId="0" fontId="6" fillId="0" borderId="78" xfId="3" applyFont="1" applyBorder="1" applyAlignment="1">
      <alignment horizontal="center" vertical="center"/>
    </xf>
    <xf numFmtId="0" fontId="6" fillId="0" borderId="79" xfId="3" applyFont="1" applyBorder="1" applyAlignment="1">
      <alignment horizontal="center" vertical="center"/>
    </xf>
    <xf numFmtId="165" fontId="6" fillId="0" borderId="21" xfId="3" applyNumberFormat="1" applyFont="1" applyBorder="1" applyAlignment="1">
      <alignment horizontal="center" vertical="center"/>
    </xf>
    <xf numFmtId="165" fontId="6" fillId="0" borderId="22" xfId="3" applyNumberFormat="1" applyFont="1" applyBorder="1" applyAlignment="1">
      <alignment horizontal="center" vertical="center"/>
    </xf>
    <xf numFmtId="0" fontId="2" fillId="0" borderId="0" xfId="3" applyFont="1" applyAlignment="1">
      <alignment horizontal="left" vertical="top" wrapText="1"/>
    </xf>
    <xf numFmtId="3" fontId="2" fillId="2" borderId="83" xfId="3" applyNumberFormat="1" applyFont="1" applyFill="1" applyBorder="1" applyAlignment="1">
      <alignment horizontal="center" vertical="center"/>
    </xf>
    <xf numFmtId="3" fontId="2" fillId="2" borderId="84" xfId="3" applyNumberFormat="1" applyFont="1" applyFill="1" applyBorder="1" applyAlignment="1">
      <alignment horizontal="center" vertical="center"/>
    </xf>
    <xf numFmtId="0" fontId="2" fillId="0" borderId="0" xfId="3" applyFont="1" applyAlignment="1">
      <alignment horizontal="left" vertical="center" wrapText="1"/>
    </xf>
    <xf numFmtId="3" fontId="6" fillId="2" borderId="27" xfId="3" applyNumberFormat="1" applyFont="1" applyFill="1" applyBorder="1" applyAlignment="1">
      <alignment horizontal="center" vertical="center"/>
    </xf>
    <xf numFmtId="3" fontId="6" fillId="2" borderId="25" xfId="3" applyNumberFormat="1" applyFont="1" applyFill="1" applyBorder="1" applyAlignment="1">
      <alignment horizontal="center" vertical="center"/>
    </xf>
    <xf numFmtId="3" fontId="6" fillId="2" borderId="26" xfId="3" applyNumberFormat="1" applyFont="1" applyFill="1" applyBorder="1" applyAlignment="1">
      <alignment horizontal="center" vertical="center"/>
    </xf>
    <xf numFmtId="3" fontId="2" fillId="2" borderId="85" xfId="3" applyNumberFormat="1" applyFont="1" applyFill="1" applyBorder="1" applyAlignment="1">
      <alignment horizontal="center" vertical="center"/>
    </xf>
    <xf numFmtId="3" fontId="2" fillId="2" borderId="8" xfId="3" applyNumberFormat="1" applyFont="1" applyFill="1" applyBorder="1" applyAlignment="1">
      <alignment horizontal="center" vertical="center"/>
    </xf>
    <xf numFmtId="3" fontId="2" fillId="2" borderId="87" xfId="3" applyNumberFormat="1" applyFont="1" applyFill="1" applyBorder="1" applyAlignment="1">
      <alignment horizontal="center" vertical="center"/>
    </xf>
    <xf numFmtId="165" fontId="7" fillId="0" borderId="0" xfId="3" applyNumberFormat="1" applyFont="1" applyAlignment="1">
      <alignment horizontal="left"/>
    </xf>
    <xf numFmtId="165" fontId="5" fillId="0" borderId="0" xfId="3" applyNumberFormat="1" applyAlignment="1">
      <alignment horizontal="left"/>
    </xf>
    <xf numFmtId="0" fontId="5" fillId="0" borderId="0" xfId="3" applyAlignment="1">
      <alignment horizontal="left"/>
    </xf>
    <xf numFmtId="0" fontId="0" fillId="0" borderId="0" xfId="3" applyFont="1" applyAlignment="1">
      <alignment horizontal="left" vertical="top" wrapText="1"/>
    </xf>
    <xf numFmtId="168" fontId="2" fillId="0" borderId="83" xfId="13" applyNumberFormat="1" applyFont="1" applyBorder="1" applyAlignment="1">
      <alignment horizontal="center" vertical="center"/>
    </xf>
    <xf numFmtId="168" fontId="2" fillId="0" borderId="84" xfId="13" applyNumberFormat="1" applyFont="1" applyBorder="1" applyAlignment="1">
      <alignment horizontal="center" vertical="center"/>
    </xf>
    <xf numFmtId="168" fontId="2" fillId="0" borderId="83" xfId="13" applyNumberFormat="1" applyFont="1" applyFill="1" applyBorder="1" applyAlignment="1">
      <alignment horizontal="center" vertical="center"/>
    </xf>
    <xf numFmtId="168" fontId="2" fillId="0" borderId="84" xfId="13" applyNumberFormat="1" applyFont="1" applyFill="1" applyBorder="1" applyAlignment="1">
      <alignment horizontal="center" vertical="center"/>
    </xf>
    <xf numFmtId="168" fontId="2" fillId="0" borderId="83" xfId="13" applyNumberFormat="1" applyFont="1" applyBorder="1" applyAlignment="1">
      <alignment horizontal="center"/>
    </xf>
    <xf numFmtId="168" fontId="2" fillId="0" borderId="84" xfId="13" applyNumberFormat="1" applyFont="1" applyBorder="1" applyAlignment="1">
      <alignment horizontal="center"/>
    </xf>
    <xf numFmtId="165" fontId="8" fillId="0" borderId="78" xfId="3" applyNumberFormat="1" applyFont="1" applyBorder="1" applyAlignment="1">
      <alignment horizontal="center" vertical="center" wrapText="1"/>
    </xf>
    <xf numFmtId="165" fontId="8" fillId="0" borderId="79" xfId="3" applyNumberFormat="1" applyFont="1" applyBorder="1" applyAlignment="1">
      <alignment horizontal="center" vertical="center" wrapText="1"/>
    </xf>
    <xf numFmtId="0" fontId="2" fillId="0" borderId="17" xfId="3" applyFont="1" applyBorder="1" applyAlignment="1">
      <alignment horizontal="center" vertical="top"/>
    </xf>
    <xf numFmtId="0" fontId="2" fillId="0" borderId="20" xfId="3" applyFont="1" applyBorder="1" applyAlignment="1">
      <alignment horizontal="center" vertical="top"/>
    </xf>
    <xf numFmtId="165" fontId="8" fillId="0" borderId="51" xfId="3" applyNumberFormat="1" applyFont="1" applyBorder="1" applyAlignment="1">
      <alignment horizontal="center" vertical="center" wrapText="1"/>
    </xf>
    <xf numFmtId="165" fontId="8" fillId="0" borderId="81" xfId="3" applyNumberFormat="1" applyFont="1" applyBorder="1" applyAlignment="1">
      <alignment horizontal="center" vertical="center" wrapText="1"/>
    </xf>
    <xf numFmtId="165" fontId="8" fillId="0" borderId="80" xfId="3" applyNumberFormat="1" applyFont="1" applyBorder="1" applyAlignment="1">
      <alignment horizontal="center" vertical="center" wrapText="1"/>
    </xf>
    <xf numFmtId="165" fontId="8" fillId="0" borderId="23" xfId="3" applyNumberFormat="1" applyFont="1" applyBorder="1" applyAlignment="1">
      <alignment horizontal="center" vertical="center"/>
    </xf>
    <xf numFmtId="165" fontId="8" fillId="0" borderId="19" xfId="3" applyNumberFormat="1" applyFont="1" applyBorder="1" applyAlignment="1">
      <alignment horizontal="center" vertical="center"/>
    </xf>
    <xf numFmtId="165" fontId="8" fillId="0" borderId="49" xfId="3" applyNumberFormat="1" applyFont="1" applyBorder="1" applyAlignment="1">
      <alignment horizontal="center" vertical="center"/>
    </xf>
    <xf numFmtId="165" fontId="8" fillId="0" borderId="58" xfId="3" applyNumberFormat="1" applyFont="1" applyBorder="1" applyAlignment="1">
      <alignment horizontal="center" vertical="center"/>
    </xf>
    <xf numFmtId="165" fontId="8" fillId="0" borderId="62" xfId="3" applyNumberFormat="1" applyFont="1" applyBorder="1" applyAlignment="1">
      <alignment horizontal="center" vertical="center"/>
    </xf>
    <xf numFmtId="165" fontId="8" fillId="0" borderId="63" xfId="3" applyNumberFormat="1" applyFont="1" applyBorder="1" applyAlignment="1">
      <alignment horizontal="center" vertical="center"/>
    </xf>
    <xf numFmtId="165" fontId="8" fillId="0" borderId="26" xfId="3" applyNumberFormat="1" applyFont="1" applyBorder="1" applyAlignment="1">
      <alignment horizontal="center" vertical="center"/>
    </xf>
    <xf numFmtId="165" fontId="8" fillId="0" borderId="64" xfId="3" applyNumberFormat="1" applyFont="1" applyBorder="1" applyAlignment="1">
      <alignment horizontal="center" vertical="center"/>
    </xf>
    <xf numFmtId="168" fontId="2" fillId="0" borderId="83" xfId="13" applyNumberFormat="1" applyFont="1" applyBorder="1" applyAlignment="1">
      <alignment horizontal="center" vertical="center" wrapText="1"/>
    </xf>
    <xf numFmtId="168" fontId="2" fillId="0" borderId="84" xfId="13" applyNumberFormat="1" applyFont="1" applyBorder="1" applyAlignment="1">
      <alignment horizontal="center" vertical="center" wrapText="1"/>
    </xf>
    <xf numFmtId="0" fontId="2" fillId="0" borderId="23" xfId="3" applyFont="1" applyBorder="1" applyAlignment="1">
      <alignment horizontal="center" vertical="center"/>
    </xf>
    <xf numFmtId="0" fontId="2" fillId="0" borderId="19" xfId="3" applyFont="1" applyBorder="1" applyAlignment="1">
      <alignment horizontal="center" vertical="center"/>
    </xf>
    <xf numFmtId="165" fontId="8" fillId="0" borderId="21" xfId="3" applyNumberFormat="1" applyFont="1" applyBorder="1" applyAlignment="1">
      <alignment horizontal="center" vertical="center"/>
    </xf>
    <xf numFmtId="165" fontId="8" fillId="0" borderId="22" xfId="3" applyNumberFormat="1" applyFont="1" applyBorder="1" applyAlignment="1">
      <alignment horizontal="center" vertical="center"/>
    </xf>
    <xf numFmtId="0" fontId="2" fillId="0" borderId="0" xfId="3" applyFont="1" applyAlignment="1">
      <alignment horizontal="left"/>
    </xf>
    <xf numFmtId="0" fontId="8" fillId="0" borderId="74" xfId="3" quotePrefix="1" applyFont="1" applyBorder="1" applyAlignment="1">
      <alignment horizontal="center" vertical="center"/>
    </xf>
    <xf numFmtId="0" fontId="8" fillId="0" borderId="73" xfId="3" quotePrefix="1" applyFont="1" applyBorder="1" applyAlignment="1">
      <alignment horizontal="center" vertical="center"/>
    </xf>
    <xf numFmtId="0" fontId="6" fillId="0" borderId="53" xfId="3" applyFont="1" applyBorder="1" applyAlignment="1">
      <alignment horizontal="center" vertical="center"/>
    </xf>
    <xf numFmtId="165" fontId="8" fillId="0" borderId="26" xfId="3" applyNumberFormat="1" applyFont="1" applyBorder="1" applyAlignment="1">
      <alignment horizontal="center" vertical="center" wrapText="1"/>
    </xf>
    <xf numFmtId="165" fontId="8" fillId="0" borderId="64" xfId="3" applyNumberFormat="1" applyFont="1" applyBorder="1" applyAlignment="1">
      <alignment horizontal="center" vertical="center" wrapText="1"/>
    </xf>
    <xf numFmtId="165" fontId="8" fillId="0" borderId="59" xfId="3" applyNumberFormat="1" applyFont="1" applyBorder="1" applyAlignment="1">
      <alignment horizontal="center" vertical="center" wrapText="1"/>
    </xf>
    <xf numFmtId="165" fontId="8" fillId="0" borderId="60" xfId="3" applyNumberFormat="1" applyFont="1" applyBorder="1" applyAlignment="1">
      <alignment horizontal="center" vertical="center" wrapText="1"/>
    </xf>
    <xf numFmtId="165" fontId="8" fillId="0" borderId="61" xfId="3" applyNumberFormat="1" applyFont="1" applyBorder="1" applyAlignment="1">
      <alignment horizontal="center" vertical="center" wrapText="1"/>
    </xf>
    <xf numFmtId="168" fontId="2" fillId="0" borderId="83" xfId="13" applyNumberFormat="1" applyFont="1" applyFill="1" applyBorder="1" applyAlignment="1">
      <alignment horizontal="center" vertical="center" wrapText="1"/>
    </xf>
    <xf numFmtId="168" fontId="2" fillId="0" borderId="84" xfId="13" applyNumberFormat="1" applyFont="1" applyFill="1" applyBorder="1" applyAlignment="1">
      <alignment horizontal="center" vertical="center" wrapText="1"/>
    </xf>
    <xf numFmtId="0" fontId="8" fillId="0" borderId="49" xfId="3" quotePrefix="1" applyFont="1" applyBorder="1" applyAlignment="1">
      <alignment horizontal="center" vertical="center"/>
    </xf>
    <xf numFmtId="0" fontId="8" fillId="0" borderId="50" xfId="3" quotePrefix="1" applyFont="1" applyBorder="1" applyAlignment="1">
      <alignment horizontal="center" vertical="center"/>
    </xf>
  </cellXfs>
  <cellStyles count="29">
    <cellStyle name="Comma" xfId="28" builtinId="3"/>
    <cellStyle name="Comma [0] 2" xfId="27" xr:uid="{D2BBFD9E-2710-430B-A382-55AF477D008C}"/>
    <cellStyle name="Comma 2" xfId="1" xr:uid="{00000000-0005-0000-0000-000000000000}"/>
    <cellStyle name="Comma 2 2" xfId="13" xr:uid="{00000000-0005-0000-0000-000001000000}"/>
    <cellStyle name="Comma 2 3" xfId="22" xr:uid="{00000000-0005-0000-0000-000002000000}"/>
    <cellStyle name="Comma 3" xfId="2" xr:uid="{00000000-0005-0000-0000-000003000000}"/>
    <cellStyle name="Comma 3 2" xfId="24" xr:uid="{00000000-0005-0000-0000-000004000000}"/>
    <cellStyle name="Comma 4" xfId="10" xr:uid="{00000000-0005-0000-0000-000005000000}"/>
    <cellStyle name="Comma 5" xfId="12" xr:uid="{00000000-0005-0000-0000-000006000000}"/>
    <cellStyle name="Comma 6" xfId="20" xr:uid="{00000000-0005-0000-0000-000007000000}"/>
    <cellStyle name="Comma 7" xfId="23" xr:uid="{00000000-0005-0000-0000-000008000000}"/>
    <cellStyle name="Normal" xfId="0" builtinId="0"/>
    <cellStyle name="Normal 11" xfId="14" xr:uid="{00000000-0005-0000-0000-00000A000000}"/>
    <cellStyle name="Normal 11 3" xfId="26" xr:uid="{B2E6D653-8964-4929-A903-F764252D0812}"/>
    <cellStyle name="Normal 2" xfId="3" xr:uid="{00000000-0005-0000-0000-00000B000000}"/>
    <cellStyle name="Normal 2 2" xfId="6" xr:uid="{00000000-0005-0000-0000-00000C000000}"/>
    <cellStyle name="Normal 2 2 2" xfId="15" xr:uid="{00000000-0005-0000-0000-00000D000000}"/>
    <cellStyle name="Normal 2 3" xfId="8" xr:uid="{00000000-0005-0000-0000-00000E000000}"/>
    <cellStyle name="Normal 2 4" xfId="21" xr:uid="{00000000-0005-0000-0000-00000F000000}"/>
    <cellStyle name="Normal 3" xfId="4" xr:uid="{00000000-0005-0000-0000-000010000000}"/>
    <cellStyle name="Normal 3 2" xfId="18" xr:uid="{00000000-0005-0000-0000-000011000000}"/>
    <cellStyle name="Normal 4" xfId="7" xr:uid="{00000000-0005-0000-0000-000012000000}"/>
    <cellStyle name="Normal 4 2" xfId="17" xr:uid="{00000000-0005-0000-0000-000013000000}"/>
    <cellStyle name="Normal 5" xfId="9" xr:uid="{00000000-0005-0000-0000-000014000000}"/>
    <cellStyle name="Normal 6" xfId="19" xr:uid="{00000000-0005-0000-0000-000015000000}"/>
    <cellStyle name="Normal 7" xfId="25" xr:uid="{C504EC58-1103-419E-882D-DB78BD8CFF7F}"/>
    <cellStyle name="Normal_Book1" xfId="11" xr:uid="{00000000-0005-0000-0000-000016000000}"/>
    <cellStyle name="Percent 2" xfId="5" xr:uid="{00000000-0005-0000-0000-000018000000}"/>
    <cellStyle name="Percent 2 2" xfId="16" xr:uid="{00000000-0005-0000-0000-000019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theme" Target="theme/theme1.xml"/><Relationship Id="rId27"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2</xdr:col>
      <xdr:colOff>2678430</xdr:colOff>
      <xdr:row>19</xdr:row>
      <xdr:rowOff>0</xdr:rowOff>
    </xdr:from>
    <xdr:ext cx="202232" cy="266398"/>
    <xdr:sp macro="" textlink="">
      <xdr:nvSpPr>
        <xdr:cNvPr id="2" name="TextBox 1">
          <a:extLst>
            <a:ext uri="{FF2B5EF4-FFF2-40B4-BE49-F238E27FC236}">
              <a16:creationId xmlns:a16="http://schemas.microsoft.com/office/drawing/2014/main" id="{8B8920C6-8746-4A73-A4F8-E7439D3C06EE}"/>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3" name="TextBox 2">
          <a:extLst>
            <a:ext uri="{FF2B5EF4-FFF2-40B4-BE49-F238E27FC236}">
              <a16:creationId xmlns:a16="http://schemas.microsoft.com/office/drawing/2014/main" id="{DD381C98-12DF-4016-B3B6-875EB153734C}"/>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19</xdr:row>
      <xdr:rowOff>0</xdr:rowOff>
    </xdr:from>
    <xdr:ext cx="202232" cy="266398"/>
    <xdr:sp macro="" textlink="">
      <xdr:nvSpPr>
        <xdr:cNvPr id="4" name="TextBox 3">
          <a:extLst>
            <a:ext uri="{FF2B5EF4-FFF2-40B4-BE49-F238E27FC236}">
              <a16:creationId xmlns:a16="http://schemas.microsoft.com/office/drawing/2014/main" id="{9F377007-F522-4E16-8045-BCDCAF5BE6F5}"/>
            </a:ext>
          </a:extLst>
        </xdr:cNvPr>
        <xdr:cNvSpPr txBox="1"/>
      </xdr:nvSpPr>
      <xdr:spPr>
        <a:xfrm>
          <a:off x="3227070" y="4732020"/>
          <a:ext cx="202232"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2</xdr:col>
      <xdr:colOff>2686050</xdr:colOff>
      <xdr:row>32</xdr:row>
      <xdr:rowOff>0</xdr:rowOff>
    </xdr:from>
    <xdr:ext cx="194454" cy="266398"/>
    <xdr:sp macro="" textlink="">
      <xdr:nvSpPr>
        <xdr:cNvPr id="2" name="TextBox 1">
          <a:extLst>
            <a:ext uri="{FF2B5EF4-FFF2-40B4-BE49-F238E27FC236}">
              <a16:creationId xmlns:a16="http://schemas.microsoft.com/office/drawing/2014/main" id="{BC607C68-8972-4006-BCF0-7D1662EF10E2}"/>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3" name="TextBox 2">
          <a:extLst>
            <a:ext uri="{FF2B5EF4-FFF2-40B4-BE49-F238E27FC236}">
              <a16:creationId xmlns:a16="http://schemas.microsoft.com/office/drawing/2014/main" id="{FD8E44D5-751D-4B1A-815E-A78E7DCABDF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32</xdr:row>
      <xdr:rowOff>0</xdr:rowOff>
    </xdr:from>
    <xdr:ext cx="194454" cy="266398"/>
    <xdr:sp macro="" textlink="">
      <xdr:nvSpPr>
        <xdr:cNvPr id="4" name="TextBox 3">
          <a:extLst>
            <a:ext uri="{FF2B5EF4-FFF2-40B4-BE49-F238E27FC236}">
              <a16:creationId xmlns:a16="http://schemas.microsoft.com/office/drawing/2014/main" id="{5AA72B5D-F23B-4B2C-BBF8-C48268235EB8}"/>
            </a:ext>
          </a:extLst>
        </xdr:cNvPr>
        <xdr:cNvSpPr txBox="1"/>
      </xdr:nvSpPr>
      <xdr:spPr>
        <a:xfrm>
          <a:off x="3295650" y="10690860"/>
          <a:ext cx="194454" cy="266398"/>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5" name="TextBox 4">
          <a:extLst>
            <a:ext uri="{FF2B5EF4-FFF2-40B4-BE49-F238E27FC236}">
              <a16:creationId xmlns:a16="http://schemas.microsoft.com/office/drawing/2014/main" id="{008C7BF0-3D6A-4976-B7E3-A6F7C11241AD}"/>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6" name="TextBox 5">
          <a:extLst>
            <a:ext uri="{FF2B5EF4-FFF2-40B4-BE49-F238E27FC236}">
              <a16:creationId xmlns:a16="http://schemas.microsoft.com/office/drawing/2014/main" id="{1F62D24F-96E0-4CA9-80CD-62DE1FCE73F2}"/>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2686050</xdr:colOff>
      <xdr:row>27</xdr:row>
      <xdr:rowOff>0</xdr:rowOff>
    </xdr:from>
    <xdr:ext cx="194454" cy="274009"/>
    <xdr:sp macro="" textlink="">
      <xdr:nvSpPr>
        <xdr:cNvPr id="7" name="TextBox 6">
          <a:extLst>
            <a:ext uri="{FF2B5EF4-FFF2-40B4-BE49-F238E27FC236}">
              <a16:creationId xmlns:a16="http://schemas.microsoft.com/office/drawing/2014/main" id="{FB90A8C2-D237-4898-98C1-326FBF20E46B}"/>
            </a:ext>
          </a:extLst>
        </xdr:cNvPr>
        <xdr:cNvSpPr txBox="1"/>
      </xdr:nvSpPr>
      <xdr:spPr>
        <a:xfrm>
          <a:off x="3295650" y="812292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2</xdr:col>
      <xdr:colOff>2678430</xdr:colOff>
      <xdr:row>37</xdr:row>
      <xdr:rowOff>0</xdr:rowOff>
    </xdr:from>
    <xdr:ext cx="194454" cy="274009"/>
    <xdr:sp macro="" textlink="">
      <xdr:nvSpPr>
        <xdr:cNvPr id="2" name="TextBox 1">
          <a:extLst>
            <a:ext uri="{FF2B5EF4-FFF2-40B4-BE49-F238E27FC236}">
              <a16:creationId xmlns:a16="http://schemas.microsoft.com/office/drawing/2014/main" id="{625822B1-C34F-4D8E-86CE-576F1C7A2896}"/>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3" name="TextBox 2">
          <a:extLst>
            <a:ext uri="{FF2B5EF4-FFF2-40B4-BE49-F238E27FC236}">
              <a16:creationId xmlns:a16="http://schemas.microsoft.com/office/drawing/2014/main" id="{1A1650B1-8CD4-45B8-B6F6-4D6909C38A25}"/>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oneCellAnchor>
    <xdr:from>
      <xdr:col>2</xdr:col>
      <xdr:colOff>2678430</xdr:colOff>
      <xdr:row>37</xdr:row>
      <xdr:rowOff>0</xdr:rowOff>
    </xdr:from>
    <xdr:ext cx="194454" cy="274009"/>
    <xdr:sp macro="" textlink="">
      <xdr:nvSpPr>
        <xdr:cNvPr id="4" name="TextBox 3">
          <a:extLst>
            <a:ext uri="{FF2B5EF4-FFF2-40B4-BE49-F238E27FC236}">
              <a16:creationId xmlns:a16="http://schemas.microsoft.com/office/drawing/2014/main" id="{8D8B7F0F-F164-469A-9B2C-AF1C61214237}"/>
            </a:ext>
          </a:extLst>
        </xdr:cNvPr>
        <xdr:cNvSpPr txBox="1"/>
      </xdr:nvSpPr>
      <xdr:spPr>
        <a:xfrm>
          <a:off x="3288030" y="12641580"/>
          <a:ext cx="194454" cy="274009"/>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PK"/>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1\Office%20Works\Backup%20Data\TENDER%20WORKING\(2010%20TENDER%20WORKING)\NAVEENA%20EXPORTS\NAVEENA%20EXPORT%20H.O%20WORKING.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ATLAS%20GROUP/ATLAS%20WAREHOUSE(CURENT%20PROJECT)/BILLS/4th%20BIL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arooq%20Shaikh%20-%202014/Tenders/01%20BC%20Karachi%20&amp;%20Lahore/BC%20-%20RFP%20Karachi/00%20Submission/04%20FINAL%20SUBMISSION%20%2021-11-2014/x%20PROJECT%20MANAGERS%20001_BOQ_BC%20%2021-11-2014.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CS3408\Standard\RPT.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Workstation24\c\FND%20Projects\Standar%20Specs\Electrical\Standar-Elect-BOQ.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1\Office%20Works\Backup%20Data\MY%20DOCUMENT\My%20Documents%20UP%20TO%202009\BILLS%20FILE%20UP%20TO%20DEC%202009\ATLAS%20HONDA\500K\Power%20hou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Backup%20Data/MY%20DOCUMENT/My%20Documents%20UP%20TO%202009/BILLS%20FILE%20UP%20TO%20DEC%202009/ATLAS%20HONDA/500K/Power%20house.xls"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Prime%20Minister%20Housing%20Pro.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erver1\CURRENT%20JOBS%202008-09\BOQ\JOB%20AND%20PAYMENTS%20DETAIL.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Arcop-server\Arcop\Engineering%20Department\Ambulatory%20Care%20Building-AKU\BILL%20OF%20QUANITTIES\shehzaddata\CHSRES\boq\COSTCONT\To%20Shehzad\cont-finalbil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server1\Office%20Works\Documents%20and%20Settings\hameed\Local%20Settings\Temporary%20Internet%20Files\OLK4\Metro%20Hanoi%201\Tendering\Packages\Store%20building\Package%203\DOCUMENT\DAUTHAU\Dungquat\GOI3\DUNGQUAT-6.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espak10\d\2215%20FSD\2215\Sewer%20Design%20(Actual%20Velocit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
      <sheetName val="BOQ"/>
      <sheetName val="sum"/>
    </sheetNames>
    <sheetDataSet>
      <sheetData sheetId="0" refreshError="1"/>
      <sheetData sheetId="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WAREHOUSE"/>
      <sheetName val="SUMMARY WAREHOUSE (2)"/>
      <sheetName val="RUNNING BILL 1"/>
      <sheetName val="RUNNING BILL 2"/>
      <sheetName val="RUNNING BILL 3"/>
      <sheetName val="RUNNING BILL 4"/>
    </sheetNames>
    <sheetDataSet>
      <sheetData sheetId="0"/>
      <sheetData sheetId="1"/>
      <sheetData sheetId="2" refreshError="1"/>
      <sheetData sheetId="3" refreshError="1"/>
      <sheetData sheetId="4" refreshError="1"/>
      <sheetData sheetId="5"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BASE"/>
      <sheetName val="SUM"/>
      <sheetName val="Histogram"/>
      <sheetName val="Sheet1"/>
      <sheetName val="Rate List"/>
      <sheetName val="Ext.Boq"/>
      <sheetName val="Testing"/>
      <sheetName val="estimate"/>
      <sheetName val="cover page"/>
      <sheetName val="Rate_List"/>
      <sheetName val="Ext_Boq"/>
      <sheetName val="OB"/>
      <sheetName val="IBASE2"/>
      <sheetName val="RCC,Ret. Wall"/>
      <sheetName val="D"/>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v>0</v>
          </cell>
          <cell r="AM44">
            <v>1</v>
          </cell>
          <cell r="AN44">
            <v>18.2</v>
          </cell>
          <cell r="AO44">
            <v>8.1999999999999993</v>
          </cell>
          <cell r="AP44">
            <v>0</v>
          </cell>
          <cell r="AQ44">
            <v>42.86</v>
          </cell>
          <cell r="AR44">
            <v>85.37</v>
          </cell>
          <cell r="AS44">
            <v>0</v>
          </cell>
          <cell r="AT44">
            <v>780</v>
          </cell>
          <cell r="AU44">
            <v>700</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1">
          <cell r="AI71" t="str">
            <v xml:space="preserve">SILICONE RESIN </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2">
          <cell r="AI82" t="str">
            <v xml:space="preserve">POLY-VINYL BUTYRAL RESIN (PVB) </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row>
        <row r="104">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v>0</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sheetData sheetId="10"/>
      <sheetData sheetId="11" refreshError="1"/>
      <sheetData sheetId="12" refreshError="1"/>
      <sheetData sheetId="13" refreshError="1"/>
      <sheetData sheetId="14"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4(a)-TFA"/>
      <sheetName val="Summary Opt-2"/>
      <sheetName val="04-SUMMARY PLUMBING"/>
      <sheetName val="04(b)-CWSS"/>
      <sheetName val="04(c)-SWVPS"/>
      <sheetName val="04(d)-EWSS"/>
      <sheetName val="04(d)-SS"/>
    </sheetNames>
    <sheetDataSet>
      <sheetData sheetId="0">
        <row r="6">
          <cell r="H6" t="str">
            <v>Unit</v>
          </cell>
        </row>
        <row r="11">
          <cell r="H11" t="str">
            <v>Unit</v>
          </cell>
        </row>
        <row r="12">
          <cell r="H12" t="str">
            <v>Nos.</v>
          </cell>
        </row>
        <row r="13">
          <cell r="H13" t="str">
            <v>Nos.</v>
          </cell>
        </row>
        <row r="14">
          <cell r="H14" t="str">
            <v>Nos.</v>
          </cell>
        </row>
        <row r="15">
          <cell r="H15" t="str">
            <v>No.</v>
          </cell>
        </row>
        <row r="16">
          <cell r="H16" t="str">
            <v>Nos.</v>
          </cell>
        </row>
        <row r="17">
          <cell r="H17" t="str">
            <v>No.</v>
          </cell>
        </row>
        <row r="18">
          <cell r="H18" t="str">
            <v>Nos.</v>
          </cell>
        </row>
        <row r="20">
          <cell r="H20" t="str">
            <v>Nos.</v>
          </cell>
        </row>
        <row r="21">
          <cell r="H21" t="str">
            <v>Nos.</v>
          </cell>
        </row>
        <row r="22">
          <cell r="H22" t="str">
            <v>Nos.</v>
          </cell>
        </row>
        <row r="23">
          <cell r="H23" t="str">
            <v>Nos.</v>
          </cell>
        </row>
        <row r="24">
          <cell r="H24" t="str">
            <v>Nos.</v>
          </cell>
        </row>
        <row r="25">
          <cell r="H25" t="str">
            <v>Nos.</v>
          </cell>
        </row>
      </sheetData>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切割 MTL"/>
      <sheetName val="切割 DI"/>
      <sheetName val="ESTI."/>
      <sheetName val="DI-ESTI"/>
      <sheetName val="MTL$-INTER"/>
      <sheetName val="IBASE"/>
    </sheetNames>
    <sheetDataSet>
      <sheetData sheetId="0" refreshError="1"/>
      <sheetData sheetId="1" refreshError="1"/>
      <sheetData sheetId="2"/>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 sheetId="5"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ction 16010"/>
      <sheetName val="Section 16010-b"/>
      <sheetName val="Section 16050"/>
      <sheetName val="Section 16110 "/>
      <sheetName val="Section 16170"/>
      <sheetName val="Section 16300"/>
      <sheetName val="Section 16400"/>
      <sheetName val="Section 16500"/>
      <sheetName val="Section 16530"/>
      <sheetName val="Section 16535"/>
      <sheetName val="Section 16620 "/>
      <sheetName val="Section 16670"/>
      <sheetName val="Section 16720-(a)"/>
      <sheetName val="Section 16720-(b)"/>
      <sheetName val="Section 16722-(a)"/>
      <sheetName val="Section 16722 (b)"/>
      <sheetName val="Section 16723"/>
      <sheetName val="Section 16724"/>
      <sheetName val="Section 16731"/>
      <sheetName val="Section 16740"/>
      <sheetName val="Section 16740-b"/>
      <sheetName val="Section 16741"/>
      <sheetName val="Section 16745"/>
      <sheetName val="Section 16770 (a)"/>
      <sheetName val="Section 16770 (b)"/>
      <sheetName val="Section 16782"/>
      <sheetName val="Section 16890"/>
      <sheetName val="Summary Page"/>
      <sheetName val="Table of Content"/>
      <sheetName val="DI-ESTI"/>
      <sheetName val="Section_16010"/>
      <sheetName val="Section_16010-b"/>
      <sheetName val="Section_16050"/>
      <sheetName val="Section_16110_"/>
      <sheetName val="Section_16170"/>
      <sheetName val="Section_16300"/>
      <sheetName val="Section_16400"/>
      <sheetName val="Section_16500"/>
      <sheetName val="Section_16530"/>
      <sheetName val="Section_16535"/>
      <sheetName val="Section_16620_"/>
      <sheetName val="Section_16670"/>
      <sheetName val="Section_16720-(a)"/>
      <sheetName val="Section_16720-(b)"/>
      <sheetName val="Section_16722-(a)"/>
      <sheetName val="Section_16722_(b)"/>
      <sheetName val="Section_16723"/>
      <sheetName val="Section_16724"/>
      <sheetName val="Section_16731"/>
      <sheetName val="Section_16740"/>
      <sheetName val="Section_16740-b"/>
      <sheetName val="Section_16741"/>
      <sheetName val="Section_16745"/>
      <sheetName val="Section_16770_(a)"/>
      <sheetName val="Section_16770_(b)"/>
      <sheetName val="Section_16782"/>
      <sheetName val="Section_16890"/>
      <sheetName val="Summary_Page"/>
      <sheetName val="Table_of_Content"/>
      <sheetName val="Tools"/>
      <sheetName val="HEAT EXCHR SOW CALCTR"/>
      <sheetName val="HEAT_EXCHR_SOW_CALCTR"/>
      <sheetName val="Section_160501"/>
      <sheetName val="Section_160101"/>
      <sheetName val="Section_16010-b1"/>
      <sheetName val="Section_16110_1"/>
      <sheetName val="Section_161701"/>
      <sheetName val="Section_163001"/>
      <sheetName val="Section_164001"/>
      <sheetName val="Section_165001"/>
      <sheetName val="Section_165301"/>
      <sheetName val="Section_165351"/>
      <sheetName val="Section_16620_1"/>
      <sheetName val="Section_166701"/>
      <sheetName val="Section_16720-(a)1"/>
      <sheetName val="Section_16720-(b)1"/>
      <sheetName val="Section_16722-(a)1"/>
      <sheetName val="Section_16722_(b)1"/>
      <sheetName val="Section_167231"/>
      <sheetName val="Section_167241"/>
      <sheetName val="Section_167311"/>
      <sheetName val="Section_167401"/>
      <sheetName val="Section_16740-b1"/>
      <sheetName val="Section_167411"/>
      <sheetName val="Section_167451"/>
      <sheetName val="Section_16770_(a)1"/>
      <sheetName val="Section_16770_(b)1"/>
      <sheetName val="Section_167821"/>
      <sheetName val="Section_168901"/>
      <sheetName val="Summary_Page1"/>
      <sheetName val="Table_of_Content1"/>
      <sheetName val="HEAT_EXCHR_SOW_CALCTR1"/>
      <sheetName val="Section_160502"/>
      <sheetName val="Section_160102"/>
      <sheetName val="Section_16010-b2"/>
      <sheetName val="Section_16110_2"/>
      <sheetName val="Section_161702"/>
      <sheetName val="Section_163002"/>
      <sheetName val="Section_164002"/>
      <sheetName val="Section_165002"/>
      <sheetName val="Section_165302"/>
      <sheetName val="Section_165352"/>
      <sheetName val="Section_16620_2"/>
      <sheetName val="Section_166702"/>
      <sheetName val="Section_16720-(a)2"/>
      <sheetName val="Section_16720-(b)2"/>
      <sheetName val="Section_16722-(a)2"/>
      <sheetName val="Section_16722_(b)2"/>
      <sheetName val="Section_167232"/>
      <sheetName val="Section_167242"/>
      <sheetName val="Section_167312"/>
      <sheetName val="Section_167402"/>
      <sheetName val="Section_16740-b2"/>
      <sheetName val="Section_167412"/>
      <sheetName val="Section_167452"/>
      <sheetName val="Section_16770_(a)2"/>
      <sheetName val="Section_16770_(b)2"/>
      <sheetName val="Section_167822"/>
      <sheetName val="Section_168902"/>
      <sheetName val="Summary_Page2"/>
      <sheetName val="Table_of_Content2"/>
      <sheetName val="HEAT_EXCHR_SOW_CALCTR2"/>
      <sheetName val="Pipe Dia"/>
      <sheetName val="Section_160503"/>
      <sheetName val="Section_160103"/>
      <sheetName val="Section_16010-b3"/>
      <sheetName val="Section_16110_3"/>
      <sheetName val="Section_161703"/>
      <sheetName val="Section_163003"/>
      <sheetName val="Section_164003"/>
      <sheetName val="Section_165003"/>
      <sheetName val="Section_165303"/>
      <sheetName val="Section_165353"/>
      <sheetName val="Section_16620_3"/>
      <sheetName val="Section_166703"/>
      <sheetName val="Section_16720-(a)3"/>
      <sheetName val="Section_16720-(b)3"/>
      <sheetName val="Section_16722-(a)3"/>
      <sheetName val="Section_16722_(b)3"/>
      <sheetName val="Section_167233"/>
      <sheetName val="Section_167243"/>
      <sheetName val="Section_167313"/>
      <sheetName val="Section_167403"/>
      <sheetName val="Section_16740-b3"/>
      <sheetName val="Section_167413"/>
      <sheetName val="Section_167453"/>
      <sheetName val="Section_16770_(a)3"/>
      <sheetName val="Section_16770_(b)3"/>
      <sheetName val="Section_167823"/>
      <sheetName val="Section_168903"/>
      <sheetName val="Summary_Page3"/>
      <sheetName val="Table_of_Content3"/>
      <sheetName val="HEAT_EXCHR_SOW_CALCTR3"/>
      <sheetName val="Section_160504"/>
      <sheetName val="Section_160104"/>
      <sheetName val="Section_16010-b4"/>
      <sheetName val="Section_16110_4"/>
      <sheetName val="Section_161704"/>
      <sheetName val="Section_163004"/>
      <sheetName val="Section_164004"/>
      <sheetName val="Section_165004"/>
      <sheetName val="Section_165304"/>
      <sheetName val="Section_165354"/>
      <sheetName val="Section_16620_4"/>
      <sheetName val="Section_166704"/>
      <sheetName val="Section_16720-(a)4"/>
      <sheetName val="Section_16720-(b)4"/>
      <sheetName val="Section_16722-(a)4"/>
      <sheetName val="Section_16722_(b)4"/>
      <sheetName val="Section_167234"/>
      <sheetName val="Section_167244"/>
      <sheetName val="Section_167314"/>
      <sheetName val="Section_167404"/>
      <sheetName val="Section_16740-b4"/>
      <sheetName val="Section_167414"/>
      <sheetName val="Section_167454"/>
      <sheetName val="Section_16770_(a)4"/>
      <sheetName val="Section_16770_(b)4"/>
      <sheetName val="Section_167824"/>
      <sheetName val="Section_168904"/>
      <sheetName val="Summary_Page4"/>
      <sheetName val="Table_of_Content4"/>
      <sheetName val="HEAT_EXCHR_SOW_CALCTR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refreshError="1"/>
      <sheetData sheetId="60" refreshError="1"/>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refreshError="1"/>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NT-QUOT-#3"/>
      <sheetName val="COAT&amp;WRAP-QIOT-#3"/>
      <sheetName val="XL4Poppy"/>
      <sheetName val="BOQ"/>
      <sheetName val="PNT-P3"/>
    </sheetNames>
    <sheetDataSet>
      <sheetData sheetId="0"/>
      <sheetData sheetId="1"/>
      <sheetData sheetId="2"/>
      <sheetData sheetId="3" refreshError="1"/>
      <sheetData sheetId="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BOQ  SUM"/>
      <sheetName val="SUM  (2)"/>
      <sheetName val="BOQ"/>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Q  SUM"/>
      <sheetName val="RATE (2)"/>
      <sheetName val=" BILL "/>
      <sheetName val="DOORS"/>
      <sheetName val="BILL SUM"/>
      <sheetName val="ABS"/>
      <sheetName val="Steel (3)"/>
      <sheetName val=" MER-4"/>
      <sheetName val=" MER-3"/>
      <sheetName val=" MER-2"/>
      <sheetName val=" MER-1"/>
      <sheetName val="Steel (2)"/>
      <sheetName val="Steel-1 "/>
      <sheetName val=" MER (2)"/>
      <sheetName val="Steel-A"/>
      <sheetName val="CIVIL"/>
      <sheetName val="SUM  (2)"/>
      <sheetName val="BOQ"/>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lat VI - C-TYPE"/>
      <sheetName val="Flat-8  B-1  Type"/>
      <sheetName val="Flat-8  B-2  Type "/>
      <sheetName val="SUM"/>
      <sheetName val="Rate"/>
      <sheetName val="BOQ-1"/>
      <sheetName val="BOQ"/>
      <sheetName val="New Baqir Town"/>
      <sheetName val="Sheet1"/>
      <sheetName val="BOQ  SUM"/>
      <sheetName val="Summary"/>
      <sheetName val="Pile (Revised 26-4-17)"/>
      <sheetName val="Summary of Payment"/>
      <sheetName val="Summary of Cost"/>
      <sheetName val="SUMMARY OF CEMENT"/>
      <sheetName val="Cement consumption Report"/>
      <sheetName val="Cement consumption Report (2)"/>
      <sheetName val="SUMMARY OF STEEL"/>
      <sheetName val="Rs. Formula"/>
      <sheetName val="Drived Items"/>
      <sheetName val="D1- Dismtlng"/>
      <sheetName val="FitOutConfCentre"/>
      <sheetName val="Flat_VI_-_C-TYPE"/>
      <sheetName val="Flat-8__B-1__Type"/>
      <sheetName val="Flat-8__B-2__Type_"/>
      <sheetName val="New_Baqir_Town"/>
      <sheetName val="Drop-Down List"/>
    </sheetNames>
    <sheetDataSet>
      <sheetData sheetId="0">
        <row r="9">
          <cell r="C9" t="e">
            <v>#REF!</v>
          </cell>
        </row>
      </sheetData>
      <sheetData sheetId="1">
        <row r="9">
          <cell r="C9" t="e">
            <v>#REF!</v>
          </cell>
        </row>
      </sheetData>
      <sheetData sheetId="2">
        <row r="9">
          <cell r="C9" t="e">
            <v>#REF!</v>
          </cell>
        </row>
      </sheetData>
      <sheetData sheetId="3" refreshError="1">
        <row r="9">
          <cell r="C9">
            <v>0</v>
          </cell>
        </row>
        <row r="10">
          <cell r="C10">
            <v>0</v>
          </cell>
        </row>
        <row r="11">
          <cell r="C11">
            <v>0</v>
          </cell>
        </row>
        <row r="12">
          <cell r="C12">
            <v>0</v>
          </cell>
        </row>
        <row r="13">
          <cell r="C13">
            <v>0</v>
          </cell>
        </row>
        <row r="14">
          <cell r="C14">
            <v>0</v>
          </cell>
        </row>
      </sheetData>
      <sheetData sheetId="4"/>
      <sheetData sheetId="5"/>
      <sheetData sheetId="6"/>
      <sheetData sheetId="7">
        <row r="9">
          <cell r="C9">
            <v>0</v>
          </cell>
        </row>
      </sheetData>
      <sheetData sheetId="8">
        <row r="9">
          <cell r="C9" t="e">
            <v>#REF!</v>
          </cell>
        </row>
      </sheetData>
      <sheetData sheetId="9" refreshError="1"/>
      <sheetData sheetId="10">
        <row r="9">
          <cell r="C9">
            <v>0</v>
          </cell>
        </row>
      </sheetData>
      <sheetData sheetId="11">
        <row r="9">
          <cell r="C9">
            <v>0</v>
          </cell>
        </row>
      </sheetData>
      <sheetData sheetId="12">
        <row r="9">
          <cell r="C9">
            <v>0</v>
          </cell>
        </row>
      </sheetData>
      <sheetData sheetId="13">
        <row r="9">
          <cell r="C9" t="e">
            <v>#REF!</v>
          </cell>
        </row>
      </sheetData>
      <sheetData sheetId="14">
        <row r="9">
          <cell r="C9">
            <v>0</v>
          </cell>
        </row>
      </sheetData>
      <sheetData sheetId="15"/>
      <sheetData sheetId="16">
        <row r="9">
          <cell r="C9">
            <v>0</v>
          </cell>
        </row>
      </sheetData>
      <sheetData sheetId="17">
        <row r="9">
          <cell r="C9">
            <v>0</v>
          </cell>
        </row>
      </sheetData>
      <sheetData sheetId="18"/>
      <sheetData sheetId="19">
        <row r="9">
          <cell r="C9">
            <v>0</v>
          </cell>
        </row>
      </sheetData>
      <sheetData sheetId="20"/>
      <sheetData sheetId="21" refreshError="1"/>
      <sheetData sheetId="22">
        <row r="9">
          <cell r="C9">
            <v>0</v>
          </cell>
        </row>
      </sheetData>
      <sheetData sheetId="23"/>
      <sheetData sheetId="24">
        <row r="9">
          <cell r="C9">
            <v>0</v>
          </cell>
        </row>
      </sheetData>
      <sheetData sheetId="25"/>
      <sheetData sheetId="2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rmal Basis"/>
      <sheetName val="MONTHLY BASIS-2008"/>
      <sheetName val="CLINT ADDRESSES"/>
      <sheetName val="LIST OF JOBS"/>
      <sheetName val="OASIS GOLF &amp; COUNTRY CLUB"/>
      <sheetName val="SENT BILLS"/>
      <sheetName val="SUM"/>
      <sheetName val="CLIENT ADDRESS DATA BASE"/>
      <sheetName val="제출계산서"/>
      <sheetName val="Bulk material prices"/>
      <sheetName val="Normal_Basis"/>
      <sheetName val="MONTHLY_BASIS-2008"/>
      <sheetName val="CLINT_ADDRESSES"/>
      <sheetName val="LIST_OF_JOBS"/>
      <sheetName val="OASIS_GOLF_&amp;_COUNTRY_CLUB"/>
      <sheetName val="SENT_BILLS"/>
      <sheetName val="Bulk_material_prices"/>
      <sheetName val="Sheet3"/>
      <sheetName val="Sheet1"/>
    </sheetNames>
    <sheetDataSet>
      <sheetData sheetId="0" refreshError="1">
        <row r="33">
          <cell r="A33" t="str">
            <v>883M</v>
          </cell>
          <cell r="B33" t="str">
            <v>M</v>
          </cell>
          <cell r="C33" t="str">
            <v>NA</v>
          </cell>
          <cell r="D33" t="str">
            <v>PORTGRAND</v>
          </cell>
          <cell r="E33" t="str">
            <v>Mr. Sabih</v>
          </cell>
          <cell r="F33" t="str">
            <v>GLC</v>
          </cell>
          <cell r="G33">
            <v>0</v>
          </cell>
          <cell r="H33">
            <v>0</v>
          </cell>
          <cell r="I33">
            <v>0</v>
          </cell>
          <cell r="J33">
            <v>0</v>
          </cell>
          <cell r="K33">
            <v>0</v>
          </cell>
          <cell r="L33">
            <v>0</v>
          </cell>
          <cell r="M33">
            <v>0</v>
          </cell>
          <cell r="N33">
            <v>0</v>
          </cell>
          <cell r="O33" t="str">
            <v>M.R.A. /  A.D.N</v>
          </cell>
          <cell r="P33">
            <v>39760</v>
          </cell>
        </row>
        <row r="41">
          <cell r="A41">
            <v>874</v>
          </cell>
          <cell r="B41">
            <v>2</v>
          </cell>
          <cell r="C41">
            <v>39505</v>
          </cell>
          <cell r="D41" t="str">
            <v xml:space="preserve">RESIDENCE BUNGALOW NO.11 SURVEY NO. 197 HYDERABAD CANTT MR.ALLAH BUX MAGSI </v>
          </cell>
          <cell r="E41" t="str">
            <v>Mr. Ahsan Najmi</v>
          </cell>
          <cell r="F41" t="str">
            <v>Najmi Bilgrami Collaborative
Rawal Masjid Annexe Block 6 Hillpark Karachi-Pakistan</v>
          </cell>
          <cell r="G41">
            <v>72000</v>
          </cell>
          <cell r="H41">
            <v>25200</v>
          </cell>
          <cell r="I41">
            <v>50000</v>
          </cell>
          <cell r="J41">
            <v>0</v>
          </cell>
          <cell r="K41">
            <v>0</v>
          </cell>
          <cell r="L41">
            <v>0</v>
          </cell>
          <cell r="M41">
            <v>0</v>
          </cell>
          <cell r="N41">
            <v>0</v>
          </cell>
          <cell r="O41" t="str">
            <v>M.A.Q</v>
          </cell>
          <cell r="P41">
            <v>39590</v>
          </cell>
        </row>
        <row r="42">
          <cell r="A42">
            <v>873</v>
          </cell>
          <cell r="B42">
            <v>2</v>
          </cell>
          <cell r="C42">
            <v>39505</v>
          </cell>
          <cell r="D42" t="str">
            <v>PROPOSED BUNGALOW ON PLOT NO.156/II D.H.A. PH. VIII.19TH STREET FOR MR ADNAN ABIDIN</v>
          </cell>
          <cell r="E42" t="str">
            <v>Mr. Ahsan Najmi</v>
          </cell>
          <cell r="F42" t="str">
            <v>Najmi Bilgrami Collaborative
Rawal Masjid Annexe Block 6 Hillpark Karachi-Pakistan</v>
          </cell>
          <cell r="G42">
            <v>31400</v>
          </cell>
          <cell r="H42">
            <v>10990</v>
          </cell>
          <cell r="I42">
            <v>21400</v>
          </cell>
          <cell r="J42">
            <v>8750</v>
          </cell>
          <cell r="K42">
            <v>0</v>
          </cell>
          <cell r="L42">
            <v>0</v>
          </cell>
          <cell r="M42">
            <v>0</v>
          </cell>
          <cell r="N42">
            <v>0</v>
          </cell>
          <cell r="O42" t="str">
            <v>M.A.Q</v>
          </cell>
          <cell r="P42">
            <v>39542</v>
          </cell>
        </row>
        <row r="51">
          <cell r="A51">
            <v>864</v>
          </cell>
          <cell r="B51">
            <v>3</v>
          </cell>
          <cell r="C51">
            <v>39472</v>
          </cell>
          <cell r="D51" t="str">
            <v>Mr. NADEEM MASOOD RESIDENCE</v>
          </cell>
          <cell r="E51" t="str">
            <v>Mr. Babar</v>
          </cell>
          <cell r="F51" t="str">
            <v>TAQ, ASSOCIATES   ( PVT.)   LIMITED,
ARCHITECTURE  AND  INTERIOR  DESIGN,
7-G BLOCK 6 PECHS KARACHI 2905 PAKISTAN
TEL: 4543442  4541510  FAX: 4520785</v>
          </cell>
          <cell r="G51">
            <v>25000</v>
          </cell>
          <cell r="H51">
            <v>12500</v>
          </cell>
          <cell r="I51">
            <v>6250</v>
          </cell>
          <cell r="J51">
            <v>6250</v>
          </cell>
          <cell r="K51">
            <v>0</v>
          </cell>
          <cell r="L51">
            <v>0</v>
          </cell>
          <cell r="M51">
            <v>0</v>
          </cell>
          <cell r="N51">
            <v>0</v>
          </cell>
          <cell r="O51" t="str">
            <v>M.A.Q</v>
          </cell>
          <cell r="P51">
            <v>39731</v>
          </cell>
          <cell r="Q51" t="str">
            <v>Fire 04/09/2008</v>
          </cell>
        </row>
        <row r="53">
          <cell r="A53">
            <v>862</v>
          </cell>
          <cell r="B53">
            <v>2</v>
          </cell>
          <cell r="C53">
            <v>39476</v>
          </cell>
          <cell r="D53" t="str">
            <v>MRS. ASKARA ABBASI, BUNGALOW ON PLOT NO 100/II , 15 TH. STREET PHASE VI, KARACHI</v>
          </cell>
          <cell r="E53" t="str">
            <v>Mr. Ahsan Najmi</v>
          </cell>
          <cell r="F53" t="str">
            <v>Najmi Bilgrami Collaborative
Rawal Masjid Annexe Block 6 Hillpark Karachi-Pakistan</v>
          </cell>
          <cell r="G53">
            <v>20000</v>
          </cell>
          <cell r="H53">
            <v>10000</v>
          </cell>
          <cell r="I53">
            <v>10000</v>
          </cell>
          <cell r="J53">
            <v>0</v>
          </cell>
          <cell r="K53">
            <v>0</v>
          </cell>
          <cell r="L53">
            <v>0</v>
          </cell>
          <cell r="M53">
            <v>0</v>
          </cell>
          <cell r="N53">
            <v>0</v>
          </cell>
          <cell r="O53" t="str">
            <v>A.D.N</v>
          </cell>
        </row>
        <row r="57">
          <cell r="A57">
            <v>858</v>
          </cell>
          <cell r="B57">
            <v>3</v>
          </cell>
          <cell r="C57">
            <v>39454</v>
          </cell>
          <cell r="D57" t="str">
            <v>Burhani Hospital, Plumbing System</v>
          </cell>
          <cell r="E57" t="str">
            <v>Noman A.Kairullah(Trustee)</v>
          </cell>
          <cell r="F57" t="str">
            <v>Burhani Hospital</v>
          </cell>
          <cell r="G57">
            <v>50000</v>
          </cell>
          <cell r="H57">
            <v>12500</v>
          </cell>
          <cell r="I57">
            <v>11500</v>
          </cell>
          <cell r="J57">
            <v>26000</v>
          </cell>
          <cell r="K57">
            <v>0</v>
          </cell>
          <cell r="L57">
            <v>0</v>
          </cell>
          <cell r="M57">
            <v>0</v>
          </cell>
          <cell r="N57">
            <v>0</v>
          </cell>
          <cell r="O57" t="str">
            <v>A.D.N</v>
          </cell>
        </row>
        <row r="58">
          <cell r="A58" t="str">
            <v>858F</v>
          </cell>
          <cell r="B58">
            <v>3</v>
          </cell>
          <cell r="C58">
            <v>39454</v>
          </cell>
          <cell r="D58" t="str">
            <v>Burhani Hospital, Fire System</v>
          </cell>
          <cell r="E58" t="str">
            <v>Noman A.Kairullah(Trustee)</v>
          </cell>
          <cell r="F58" t="str">
            <v>Burhani Hospital</v>
          </cell>
          <cell r="G58">
            <v>50000</v>
          </cell>
          <cell r="H58">
            <v>12500</v>
          </cell>
          <cell r="I58">
            <v>11500</v>
          </cell>
          <cell r="J58">
            <v>26000</v>
          </cell>
          <cell r="K58">
            <v>0</v>
          </cell>
          <cell r="L58">
            <v>0</v>
          </cell>
          <cell r="M58">
            <v>0</v>
          </cell>
          <cell r="N58">
            <v>0</v>
          </cell>
          <cell r="O58" t="str">
            <v>A.D.N</v>
          </cell>
          <cell r="P58">
            <v>39542</v>
          </cell>
        </row>
        <row r="59">
          <cell r="A59">
            <v>857</v>
          </cell>
          <cell r="B59">
            <v>3</v>
          </cell>
          <cell r="C59">
            <v>39449</v>
          </cell>
          <cell r="D59" t="str">
            <v>STANDARD CHARTERED BANK</v>
          </cell>
          <cell r="E59" t="str">
            <v>Mr. Zyed Bilgrami</v>
          </cell>
          <cell r="F59" t="str">
            <v>Najmi Bilgrami Collaborative
Rawal Masjid Annexe Block 6 Hillpark Karachi-Pakistan</v>
          </cell>
          <cell r="G59">
            <v>20000</v>
          </cell>
          <cell r="H59">
            <v>3000</v>
          </cell>
          <cell r="I59">
            <v>10000</v>
          </cell>
          <cell r="J59">
            <v>7000</v>
          </cell>
          <cell r="K59">
            <v>0</v>
          </cell>
          <cell r="L59">
            <v>0</v>
          </cell>
          <cell r="M59">
            <v>0</v>
          </cell>
          <cell r="N59">
            <v>0</v>
          </cell>
          <cell r="O59" t="str">
            <v>A.D.N</v>
          </cell>
        </row>
        <row r="76">
          <cell r="A76">
            <v>742</v>
          </cell>
          <cell r="B76">
            <v>1</v>
          </cell>
          <cell r="C76">
            <v>39377</v>
          </cell>
          <cell r="D76" t="str">
            <v>NEF SCHOOLS (6NOS)</v>
          </cell>
          <cell r="E76" t="str">
            <v>Ms. Shaista Khaliq</v>
          </cell>
          <cell r="F76" t="str">
            <v>ARSHAD SHAHID ABDULLA (Pvt.) Ltd.
210, Central Hotel Building, Merewether Road, Karachi
Tel 565-2211, Fax 665-2215</v>
          </cell>
          <cell r="G76">
            <v>30000</v>
          </cell>
          <cell r="H76">
            <v>30000</v>
          </cell>
          <cell r="I76">
            <v>10000</v>
          </cell>
          <cell r="J76">
            <v>100000</v>
          </cell>
          <cell r="K76">
            <v>44000</v>
          </cell>
          <cell r="L76">
            <v>4</v>
          </cell>
          <cell r="M76">
            <v>5</v>
          </cell>
          <cell r="N76">
            <v>0</v>
          </cell>
          <cell r="O76" t="str">
            <v>M.R.A</v>
          </cell>
          <cell r="P76">
            <v>39636</v>
          </cell>
          <cell r="Q76">
            <v>433000</v>
          </cell>
        </row>
        <row r="133">
          <cell r="A133">
            <v>625</v>
          </cell>
          <cell r="B133">
            <v>2</v>
          </cell>
          <cell r="C133">
            <v>38769</v>
          </cell>
          <cell r="D133" t="str">
            <v>ISI HEADQUARTER, KARACHI</v>
          </cell>
          <cell r="E133" t="str">
            <v>Mr. Ahsan Najmi</v>
          </cell>
          <cell r="F133" t="str">
            <v>Najmi Bilgrami Collaborative
Rawal Masjid Annexe Block 6 Hillpark Karachi-Pakistan</v>
          </cell>
          <cell r="G133">
            <v>160000</v>
          </cell>
          <cell r="H133">
            <v>100000</v>
          </cell>
          <cell r="I133">
            <v>60000</v>
          </cell>
          <cell r="J133">
            <v>0</v>
          </cell>
          <cell r="K133">
            <v>0</v>
          </cell>
          <cell r="L133">
            <v>0</v>
          </cell>
          <cell r="M133">
            <v>0</v>
          </cell>
          <cell r="N133">
            <v>0</v>
          </cell>
          <cell r="O133" t="str">
            <v>MRA</v>
          </cell>
          <cell r="P133">
            <v>39034</v>
          </cell>
        </row>
      </sheetData>
      <sheetData sheetId="1"/>
      <sheetData sheetId="2"/>
      <sheetData sheetId="3"/>
      <sheetData sheetId="4"/>
      <sheetData sheetId="5"/>
      <sheetData sheetId="6"/>
      <sheetData sheetId="7"/>
      <sheetData sheetId="8" refreshError="1"/>
      <sheetData sheetId="9" refreshError="1"/>
      <sheetData sheetId="10"/>
      <sheetData sheetId="11"/>
      <sheetData sheetId="12"/>
      <sheetData sheetId="13"/>
      <sheetData sheetId="14"/>
      <sheetData sheetId="15"/>
      <sheetData sheetId="16"/>
      <sheetData sheetId="17" refreshError="1"/>
      <sheetData sheetId="1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rn-eval1"/>
      <sheetName val="furn-update"/>
      <sheetName val="B"/>
      <sheetName val="Cash Flow - Office Building (2)"/>
      <sheetName val="Repayment Schedule"/>
      <sheetName val="Index"/>
      <sheetName val="Consolidated"/>
      <sheetName val="Clifton Medical Services"/>
      <sheetName val="Laboratory Building I"/>
      <sheetName val="Faculty Office Building"/>
      <sheetName val="Phlebotomy Centre, Afghanistan"/>
      <sheetName val="OBSC"/>
      <sheetName val="Child Care Centre ($1.17M)"/>
      <sheetName val="Child Care Centre ($0.5M)"/>
      <sheetName val="UMP III ($0.3M)"/>
      <sheetName val="UMP III ($2.5M)"/>
      <sheetName val="UMP III ($2.0M)"/>
      <sheetName val="Safety &amp; Security ($1.7M)"/>
      <sheetName val="Safety &amp; Security ($0.3M)"/>
      <sheetName val="Multi Slice CT Scanner ($1M)"/>
      <sheetName val="Multi Slice CT Scanner ($1.2M)"/>
      <sheetName val="Second MRI ($1M)"/>
      <sheetName val="Second MRI ($1.5M)"/>
      <sheetName val="Second Cath Lab ($0.7M)"/>
      <sheetName val="Second Cath Lab ($0.3M)"/>
      <sheetName val="HIMS"/>
      <sheetName val="Laundry and Linen ($0.1M)"/>
      <sheetName val="Laundry and Linen ($4M)"/>
      <sheetName val="Rooftop Development"/>
      <sheetName val="Visitors Cafeteria-Kitchen"/>
      <sheetName val="Heat Recovery -SGPP ($0.5M)"/>
      <sheetName val="Heat Recovery -SGPP ( 2.5M"/>
      <sheetName val="Landscaping"/>
      <sheetName val="Self Generation Power Plant"/>
      <sheetName val="Project (1)"/>
      <sheetName val="Project (2)"/>
      <sheetName val="Project (3)"/>
      <sheetName val="Project (4)"/>
      <sheetName val="Project (5)"/>
      <sheetName val="Normal Basis"/>
      <sheetName val="Architecture work &quot;A&quot; "/>
      <sheetName val="SPT vs PHI"/>
      <sheetName val="MTL$-INTER"/>
      <sheetName val="갑지"/>
      <sheetName val="FitOutConfCentre"/>
      <sheetName val="Cash_Flow_-_Office_Building_(21"/>
      <sheetName val="Repayment_Schedule1"/>
      <sheetName val="Clifton_Medical_Services1"/>
      <sheetName val="Laboratory_Building_I1"/>
      <sheetName val="Faculty_Office_Building1"/>
      <sheetName val="Phlebotomy_Centre,_Afghanistan1"/>
      <sheetName val="Child_Care_Centre_($1_17M)1"/>
      <sheetName val="Child_Care_Centre_($0_5M)1"/>
      <sheetName val="UMP_III_($0_3M)1"/>
      <sheetName val="UMP_III_($2_5M)1"/>
      <sheetName val="UMP_III_($2_0M)1"/>
      <sheetName val="Safety_&amp;_Security_($1_7M)1"/>
      <sheetName val="Safety_&amp;_Security_($0_3M)1"/>
      <sheetName val="Multi_Slice_CT_Scanner_($1M)1"/>
      <sheetName val="Multi_Slice_CT_Scanner_($1_2M)1"/>
      <sheetName val="Second_MRI_($1M)1"/>
      <sheetName val="Second_MRI_($1_5M)1"/>
      <sheetName val="Second_Cath_Lab_($0_7M)1"/>
      <sheetName val="Second_Cath_Lab_($0_3M)1"/>
      <sheetName val="Laundry_and_Linen_($0_1M)1"/>
      <sheetName val="Laundry_and_Linen_($4M)1"/>
      <sheetName val="Rooftop_Development1"/>
      <sheetName val="Visitors_Cafeteria-Kitchen1"/>
      <sheetName val="Heat_Recovery_-SGPP_($0_5M)1"/>
      <sheetName val="Heat_Recovery_-SGPP_(_2_5M1"/>
      <sheetName val="Self_Generation_Power_Plant1"/>
      <sheetName val="Project_(1)1"/>
      <sheetName val="Project_(2)1"/>
      <sheetName val="Project_(3)1"/>
      <sheetName val="Project_(4)1"/>
      <sheetName val="Project_(5)1"/>
      <sheetName val="Cash_Flow_-_Office_Building_(2)"/>
      <sheetName val="Repayment_Schedule"/>
      <sheetName val="Clifton_Medical_Services"/>
      <sheetName val="Laboratory_Building_I"/>
      <sheetName val="Faculty_Office_Building"/>
      <sheetName val="Phlebotomy_Centre,_Afghanistan"/>
      <sheetName val="Child_Care_Centre_($1_17M)"/>
      <sheetName val="Child_Care_Centre_($0_5M)"/>
      <sheetName val="UMP_III_($0_3M)"/>
      <sheetName val="UMP_III_($2_5M)"/>
      <sheetName val="UMP_III_($2_0M)"/>
      <sheetName val="Safety_&amp;_Security_($1_7M)"/>
      <sheetName val="Safety_&amp;_Security_($0_3M)"/>
      <sheetName val="Multi_Slice_CT_Scanner_($1M)"/>
      <sheetName val="Multi_Slice_CT_Scanner_($1_2M)"/>
      <sheetName val="Second_MRI_($1M)"/>
      <sheetName val="Second_MRI_($1_5M)"/>
      <sheetName val="Second_Cath_Lab_($0_7M)"/>
      <sheetName val="Second_Cath_Lab_($0_3M)"/>
      <sheetName val="Laundry_and_Linen_($0_1M)"/>
      <sheetName val="Laundry_and_Linen_($4M)"/>
      <sheetName val="Rooftop_Development"/>
      <sheetName val="Visitors_Cafeteria-Kitchen"/>
      <sheetName val="Heat_Recovery_-SGPP_($0_5M)"/>
      <sheetName val="Heat_Recovery_-SGPP_(_2_5M"/>
      <sheetName val="Self_Generation_Power_Plant"/>
      <sheetName val="Project_(1)"/>
      <sheetName val="Project_(2)"/>
      <sheetName val="Project_(3)"/>
      <sheetName val="Project_(4)"/>
      <sheetName val="Project_(5)"/>
      <sheetName val="Cash_Flow_-_Office_Building_(22"/>
      <sheetName val="Repayment_Schedule2"/>
      <sheetName val="Clifton_Medical_Services2"/>
      <sheetName val="Laboratory_Building_I2"/>
      <sheetName val="Faculty_Office_Building2"/>
      <sheetName val="Phlebotomy_Centre,_Afghanistan2"/>
      <sheetName val="Child_Care_Centre_($1_17M)2"/>
      <sheetName val="Child_Care_Centre_($0_5M)2"/>
      <sheetName val="UMP_III_($0_3M)2"/>
      <sheetName val="UMP_III_($2_5M)2"/>
      <sheetName val="UMP_III_($2_0M)2"/>
      <sheetName val="Safety_&amp;_Security_($1_7M)2"/>
      <sheetName val="Safety_&amp;_Security_($0_3M)2"/>
      <sheetName val="Multi_Slice_CT_Scanner_($1M)2"/>
      <sheetName val="Multi_Slice_CT_Scanner_($1_2M)2"/>
      <sheetName val="Second_MRI_($1M)2"/>
      <sheetName val="Second_MRI_($1_5M)2"/>
      <sheetName val="Second_Cath_Lab_($0_7M)2"/>
      <sheetName val="Second_Cath_Lab_($0_3M)2"/>
      <sheetName val="Laundry_and_Linen_($0_1M)2"/>
      <sheetName val="Laundry_and_Linen_($4M)2"/>
      <sheetName val="Rooftop_Development2"/>
      <sheetName val="Visitors_Cafeteria-Kitchen2"/>
      <sheetName val="Heat_Recovery_-SGPP_($0_5M)2"/>
      <sheetName val="Heat_Recovery_-SGPP_(_2_5M2"/>
      <sheetName val="Self_Generation_Power_Plant2"/>
      <sheetName val="Project_(1)2"/>
      <sheetName val="Project_(2)2"/>
      <sheetName val="Project_(3)2"/>
      <sheetName val="Project_(4)2"/>
      <sheetName val="Project_(5)2"/>
      <sheetName val="Cash_Flow_-_Office_Building_(23"/>
      <sheetName val="Repayment_Schedule3"/>
      <sheetName val="Clifton_Medical_Services3"/>
      <sheetName val="Laboratory_Building_I3"/>
      <sheetName val="Faculty_Office_Building3"/>
      <sheetName val="Phlebotomy_Centre,_Afghanistan3"/>
      <sheetName val="Child_Care_Centre_($1_17M)3"/>
      <sheetName val="Child_Care_Centre_($0_5M)3"/>
      <sheetName val="UMP_III_($0_3M)3"/>
      <sheetName val="UMP_III_($2_5M)3"/>
      <sheetName val="UMP_III_($2_0M)3"/>
      <sheetName val="Safety_&amp;_Security_($1_7M)3"/>
      <sheetName val="Safety_&amp;_Security_($0_3M)3"/>
      <sheetName val="Multi_Slice_CT_Scanner_($1M)3"/>
      <sheetName val="Multi_Slice_CT_Scanner_($1_2M)3"/>
      <sheetName val="Second_MRI_($1M)3"/>
      <sheetName val="Second_MRI_($1_5M)3"/>
      <sheetName val="Second_Cath_Lab_($0_7M)3"/>
      <sheetName val="Second_Cath_Lab_($0_3M)3"/>
      <sheetName val="Laundry_and_Linen_($0_1M)3"/>
      <sheetName val="Laundry_and_Linen_($4M)3"/>
      <sheetName val="Rooftop_Development3"/>
      <sheetName val="Visitors_Cafeteria-Kitchen3"/>
      <sheetName val="Heat_Recovery_-SGPP_($0_5M)3"/>
      <sheetName val="Heat_Recovery_-SGPP_(_2_5M3"/>
      <sheetName val="Self_Generation_Power_Plant3"/>
      <sheetName val="Project_(1)3"/>
      <sheetName val="Project_(2)3"/>
      <sheetName val="Project_(3)3"/>
      <sheetName val="Project_(4)3"/>
      <sheetName val="Project_(5)3"/>
    </sheetNames>
    <sheetDataSet>
      <sheetData sheetId="0" refreshError="1"/>
      <sheetData sheetId="1" refreshError="1"/>
      <sheetData sheetId="2" refreshError="1">
        <row r="8">
          <cell r="B8" t="str">
            <v>LOOSE METAL FURNITURE FITTINGS</v>
          </cell>
        </row>
        <row r="9">
          <cell r="B9" t="str">
            <v>LOOSE METAL FURNITURE FITTINGS</v>
          </cell>
        </row>
        <row r="10">
          <cell r="A10" t="str">
            <v>A</v>
          </cell>
          <cell r="B10" t="str">
            <v>Supply 'FILING CABINET', type FC-1, overall dims.</v>
          </cell>
        </row>
        <row r="11">
          <cell r="B11" t="str">
            <v>1'-6"x1'-6"x4'-3" of 18 gauge galvanized steel sheet all as</v>
          </cell>
        </row>
        <row r="12">
          <cell r="B12" t="str">
            <v>per detail.</v>
          </cell>
          <cell r="C12" t="str">
            <v>No</v>
          </cell>
          <cell r="D12">
            <v>175</v>
          </cell>
          <cell r="E12">
            <v>41</v>
          </cell>
        </row>
        <row r="13">
          <cell r="B13" t="str">
            <v>per detail.</v>
          </cell>
          <cell r="C13" t="str">
            <v>No</v>
          </cell>
          <cell r="D13">
            <v>175</v>
          </cell>
          <cell r="E13">
            <v>41</v>
          </cell>
        </row>
        <row r="14">
          <cell r="A14" t="str">
            <v>B</v>
          </cell>
          <cell r="B14" t="str">
            <v>Supply 'EXECUTIVE CHAIR' type KV-1 as per detail.</v>
          </cell>
          <cell r="C14" t="str">
            <v>No</v>
          </cell>
          <cell r="D14">
            <v>106</v>
          </cell>
          <cell r="E14">
            <v>27</v>
          </cell>
        </row>
        <row r="15">
          <cell r="A15" t="str">
            <v>B</v>
          </cell>
          <cell r="B15" t="str">
            <v>Supply 'EXECUTIVE CHAIR' type KV-1 as per detail.</v>
          </cell>
          <cell r="C15" t="str">
            <v>No</v>
          </cell>
          <cell r="D15">
            <v>106</v>
          </cell>
          <cell r="E15">
            <v>27</v>
          </cell>
        </row>
        <row r="16">
          <cell r="A16" t="str">
            <v>C</v>
          </cell>
          <cell r="B16" t="str">
            <v>Supply 'SECRETARIAL CHAIR' type KV-2 as per</v>
          </cell>
        </row>
        <row r="17">
          <cell r="B17" t="str">
            <v>detail.</v>
          </cell>
          <cell r="C17" t="str">
            <v>No</v>
          </cell>
          <cell r="D17">
            <v>128</v>
          </cell>
          <cell r="E17">
            <v>86</v>
          </cell>
        </row>
        <row r="18">
          <cell r="B18" t="str">
            <v>detail.</v>
          </cell>
          <cell r="C18" t="str">
            <v>No</v>
          </cell>
          <cell r="D18">
            <v>128</v>
          </cell>
          <cell r="E18">
            <v>86</v>
          </cell>
        </row>
        <row r="19">
          <cell r="A19" t="str">
            <v>D</v>
          </cell>
          <cell r="B19" t="str">
            <v>Supply 'HIGH LEVEL CHAIR WITH FOOT RING',</v>
          </cell>
        </row>
        <row r="20">
          <cell r="B20" t="str">
            <v>type KV-3 as per detail</v>
          </cell>
          <cell r="C20" t="str">
            <v>No</v>
          </cell>
          <cell r="D20">
            <v>0</v>
          </cell>
          <cell r="E20">
            <v>20</v>
          </cell>
        </row>
        <row r="21">
          <cell r="E21">
            <v>20</v>
          </cell>
        </row>
        <row r="22">
          <cell r="A22" t="str">
            <v>E</v>
          </cell>
          <cell r="B22" t="str">
            <v>Supply 'TABLET ARM CHAIR' type KV-4 as per</v>
          </cell>
        </row>
        <row r="23">
          <cell r="B23" t="str">
            <v>detail.</v>
          </cell>
          <cell r="C23" t="str">
            <v>No</v>
          </cell>
          <cell r="D23">
            <v>144</v>
          </cell>
          <cell r="E23">
            <v>60</v>
          </cell>
        </row>
        <row r="49">
          <cell r="B49" t="str">
            <v>detail.</v>
          </cell>
          <cell r="C49" t="str">
            <v>No</v>
          </cell>
          <cell r="D49">
            <v>144</v>
          </cell>
          <cell r="E49">
            <v>60</v>
          </cell>
        </row>
        <row r="50">
          <cell r="B50" t="str">
            <v>detail.</v>
          </cell>
          <cell r="C50" t="str">
            <v>No</v>
          </cell>
          <cell r="D50">
            <v>144</v>
          </cell>
          <cell r="E50">
            <v>60</v>
          </cell>
        </row>
        <row r="51">
          <cell r="B51" t="str">
            <v>detail.</v>
          </cell>
          <cell r="C51" t="str">
            <v>No</v>
          </cell>
          <cell r="D51">
            <v>144</v>
          </cell>
          <cell r="E51">
            <v>60</v>
          </cell>
        </row>
        <row r="52">
          <cell r="B52" t="str">
            <v>To Collection</v>
          </cell>
          <cell r="C52">
            <v>0</v>
          </cell>
          <cell r="D52">
            <v>0</v>
          </cell>
          <cell r="E52">
            <v>0</v>
          </cell>
          <cell r="F52" t="str">
            <v xml:space="preserve">Total </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TL$-INTER"/>
      <sheetName val="MTL$-TRUNCK-AG"/>
      <sheetName val="MTL$-PRODTANK-UG"/>
      <sheetName val="MTL$-PRODTANK-AG"/>
      <sheetName val="MTL$-JETTY"/>
      <sheetName val="MTL$-TRUNCK-UG"/>
      <sheetName val="XL4Poppy"/>
      <sheetName val="BOQ  SUM"/>
    </sheetNames>
    <sheetDataSet>
      <sheetData sheetId="0"/>
      <sheetData sheetId="1"/>
      <sheetData sheetId="2"/>
      <sheetData sheetId="3"/>
      <sheetData sheetId="4"/>
      <sheetData sheetId="5"/>
      <sheetData sheetId="6"/>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pt-I"/>
      <sheetName val="Opt-II"/>
      <sheetName val="Opt-III"/>
      <sheetName val="Opt-IV"/>
      <sheetName val="Profile"/>
      <sheetName val="Sheet1"/>
      <sheetName val="Velocity Check"/>
      <sheetName val="Q~V"/>
      <sheetName val="G-20"/>
      <sheetName val="WBM 206"/>
      <sheetName val="Material"/>
      <sheetName val="Velocity_Check"/>
      <sheetName val="WBM_206"/>
      <sheetName val="MixBed"/>
      <sheetName val="CondPol"/>
      <sheetName val="MTL$-INTER"/>
      <sheetName val="MATave I&amp;II MODEL"/>
      <sheetName val="Services"/>
      <sheetName val="B.O.Q"/>
      <sheetName val="Ext.Boq139"/>
      <sheetName val="BS-Notes"/>
      <sheetName val="cost 1"/>
      <sheetName val="Code 02"/>
      <sheetName val="Code 03"/>
      <sheetName val="Code 04"/>
      <sheetName val="Code 05"/>
      <sheetName val="Code 06"/>
      <sheetName val="Code 07"/>
      <sheetName val="Code 09"/>
      <sheetName val="M-480"/>
      <sheetName val="M-519"/>
      <sheetName val="B"/>
      <sheetName val="MEASUREMENT"/>
      <sheetName val="Ext.Boq-1"/>
      <sheetName val="Velocity_Check1"/>
      <sheetName val="WBM_2061"/>
      <sheetName val="MATave_I&amp;II_MODEL"/>
      <sheetName val="B_O_Q"/>
      <sheetName val="Comp-1"/>
      <sheetName val="BOQ"/>
      <sheetName val="Code03"/>
      <sheetName val="Summary"/>
      <sheetName val="Eqpt"/>
      <sheetName val="B.O.Q (2)"/>
      <sheetName val="Ext.Boq-1 (2)"/>
      <sheetName val="TITLES"/>
      <sheetName val="Rate Analysis"/>
      <sheetName val="Bill - 1"/>
      <sheetName val="Bw"/>
      <sheetName val="Backup (Dist. Net work)"/>
      <sheetName val="CostDB"/>
      <sheetName val="LIST"/>
      <sheetName val="Sheet1 (2)"/>
      <sheetName val="Sheet3"/>
      <sheetName val="measurment"/>
      <sheetName val="Velocity_Check2"/>
      <sheetName val="WBM_2062"/>
      <sheetName val="MATave_I&amp;II_MODEL1"/>
      <sheetName val="B_O_Q1"/>
      <sheetName val="Ext_Boq139"/>
      <sheetName val="cost_1"/>
      <sheetName val="Code_02"/>
      <sheetName val="Code_03"/>
      <sheetName val="Code_04"/>
      <sheetName val="Code_05"/>
      <sheetName val="Code_06"/>
      <sheetName val="Code_07"/>
      <sheetName val="Code_09"/>
      <sheetName val="M.D.B Analysis "/>
      <sheetName val="Civil Materials"/>
      <sheetName val="Matl Sum"/>
      <sheetName val="Sheet2"/>
      <sheetName val="RateList"/>
      <sheetName val="Quarry"/>
      <sheetName val="inWords"/>
      <sheetName val="BOQ2"/>
      <sheetName val="WS&amp;SI GPS"/>
      <sheetName val="CSR"/>
      <sheetName val="GENERAL ABSTRACT"/>
      <sheetName val="internal electrification GPS"/>
      <sheetName val="PLT-SUM"/>
      <sheetName val="E-NS"/>
      <sheetName val="Const Material Flow (Backup)"/>
      <sheetName val="Abstract of Cost"/>
      <sheetName val="BM"/>
      <sheetName val="Rates"/>
      <sheetName val="B.O.Q &amp; Material"/>
      <sheetName val="SILICATE"/>
      <sheetName val="Sheet L (3)"/>
      <sheetName val="SUMMARY Sheet 1"/>
      <sheetName val="SUMMARY Sheet 2"/>
      <sheetName val="ELM"/>
      <sheetName val="CSR Regions"/>
      <sheetName val="transf"/>
      <sheetName val="Velocity_Check5"/>
      <sheetName val="WBM_2065"/>
      <sheetName val="Velocity_Check3"/>
      <sheetName val="WBM_2063"/>
      <sheetName val="Velocity_Check4"/>
      <sheetName val="WBM_2064"/>
      <sheetName val="MES Rates"/>
      <sheetName val="MAT"/>
      <sheetName val="Velocity_Check6"/>
      <sheetName val="WBM_2066"/>
      <sheetName val="Sheet1_(2)"/>
      <sheetName val="Velocity_Check8"/>
      <sheetName val="WBM_2068"/>
      <sheetName val="Sheet1_(2)2"/>
      <sheetName val="MATave_I&amp;II_MODEL3"/>
      <sheetName val="B_O_Q3"/>
      <sheetName val="Ext_Boq1392"/>
      <sheetName val="cost_12"/>
      <sheetName val="Code_022"/>
      <sheetName val="Code_032"/>
      <sheetName val="Code_042"/>
      <sheetName val="Code_052"/>
      <sheetName val="Code_062"/>
      <sheetName val="Code_072"/>
      <sheetName val="Code_092"/>
      <sheetName val="Velocity_Check7"/>
      <sheetName val="WBM_2067"/>
      <sheetName val="Sheet1_(2)1"/>
      <sheetName val="MATave_I&amp;II_MODEL2"/>
      <sheetName val="B_O_Q2"/>
      <sheetName val="Ext_Boq1391"/>
      <sheetName val="cost_11"/>
      <sheetName val="Code_021"/>
      <sheetName val="Code_031"/>
      <sheetName val="Code_041"/>
      <sheetName val="Code_051"/>
      <sheetName val="Code_061"/>
      <sheetName val="Code_071"/>
      <sheetName val="Code_091"/>
      <sheetName val="Velocity_Check9"/>
      <sheetName val="WBM_2069"/>
      <sheetName val="Sheet1_(2)3"/>
      <sheetName val="MATave_I&amp;II_MODEL4"/>
      <sheetName val="B_O_Q4"/>
      <sheetName val="Ext_Boq1393"/>
      <sheetName val="cost_13"/>
      <sheetName val="Code_023"/>
      <sheetName val="Code_033"/>
      <sheetName val="Code_043"/>
      <sheetName val="Code_053"/>
      <sheetName val="Code_063"/>
      <sheetName val="Code_073"/>
      <sheetName val="Code_093"/>
      <sheetName val="Velocity_Check10"/>
      <sheetName val="WBM_20610"/>
      <sheetName val="Sheet1_(2)4"/>
      <sheetName val="MATave_I&amp;II_MODEL5"/>
      <sheetName val="B_O_Q5"/>
      <sheetName val="Ext_Boq1394"/>
      <sheetName val="cost_14"/>
      <sheetName val="Code_024"/>
      <sheetName val="Code_034"/>
      <sheetName val="Code_044"/>
      <sheetName val="Code_054"/>
      <sheetName val="Code_064"/>
      <sheetName val="Code_074"/>
      <sheetName val="Code_094"/>
      <sheetName val="boq-civil"/>
      <sheetName val="BOQ List"/>
      <sheetName val="Design Data"/>
      <sheetName val="elec.rate analysis"/>
      <sheetName val="Item 206b"/>
      <sheetName val="Item 201"/>
      <sheetName val="201"/>
      <sheetName val="Sheet5"/>
      <sheetName val="201 (2)"/>
      <sheetName val="BACKFILL"/>
      <sheetName val="CONCRETE C20 "/>
      <sheetName val="LEGEND"/>
      <sheetName val="Data Valid"/>
      <sheetName val="Criteria"/>
      <sheetName val="sec30"/>
      <sheetName val="sec14"/>
      <sheetName val="sec5"/>
      <sheetName val="sec16"/>
      <sheetName val="sec23"/>
      <sheetName val="sec25"/>
      <sheetName val="sec27"/>
      <sheetName val="sec28"/>
      <sheetName val="sec31"/>
      <sheetName val="sec13"/>
      <sheetName val="Normal Basis"/>
      <sheetName val="COAT&amp;WRAP-QIOT-#3"/>
      <sheetName val="PNT-QUOT-#3"/>
      <sheetName val="合成単価作成表-bldg"/>
      <sheetName val="Constants"/>
      <sheetName val="Backup data"/>
    </sheetNames>
    <sheetDataSet>
      <sheetData sheetId="0">
        <row r="24">
          <cell r="F24">
            <v>1</v>
          </cell>
        </row>
      </sheetData>
      <sheetData sheetId="1">
        <row r="24">
          <cell r="F24">
            <v>1</v>
          </cell>
        </row>
      </sheetData>
      <sheetData sheetId="2">
        <row r="24">
          <cell r="F24">
            <v>1</v>
          </cell>
        </row>
      </sheetData>
      <sheetData sheetId="3">
        <row r="24">
          <cell r="F24">
            <v>1</v>
          </cell>
        </row>
      </sheetData>
      <sheetData sheetId="4" refreshError="1"/>
      <sheetData sheetId="5" refreshError="1">
        <row r="24">
          <cell r="F24">
            <v>1</v>
          </cell>
        </row>
        <row r="25">
          <cell r="F25">
            <v>0.15</v>
          </cell>
        </row>
      </sheetData>
      <sheetData sheetId="6"/>
      <sheetData sheetId="7"/>
      <sheetData sheetId="8" refreshError="1"/>
      <sheetData sheetId="9" refreshError="1"/>
      <sheetData sheetId="10" refreshError="1"/>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refreshError="1"/>
      <sheetData sheetId="50" refreshError="1"/>
      <sheetData sheetId="51" refreshError="1"/>
      <sheetData sheetId="52"/>
      <sheetData sheetId="53" refreshError="1"/>
      <sheetData sheetId="54" refreshError="1"/>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sheetData sheetId="95"/>
      <sheetData sheetId="96"/>
      <sheetData sheetId="97"/>
      <sheetData sheetId="98"/>
      <sheetData sheetId="99"/>
      <sheetData sheetId="100" refreshError="1"/>
      <sheetData sheetId="101" refreshError="1"/>
      <sheetData sheetId="102" refreshError="1"/>
      <sheetData sheetId="103" refreshError="1"/>
      <sheetData sheetId="104" refreshError="1"/>
      <sheetData sheetId="105"/>
      <sheetData sheetId="106"/>
      <sheetData sheetId="107"/>
      <sheetData sheetId="108"/>
      <sheetData sheetId="109"/>
      <sheetData sheetId="110"/>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4"/>
  <sheetViews>
    <sheetView showGridLines="0" view="pageBreakPreview" zoomScale="130" zoomScaleNormal="100" zoomScaleSheetLayoutView="130" workbookViewId="0">
      <selection activeCell="F19" sqref="F19"/>
    </sheetView>
  </sheetViews>
  <sheetFormatPr defaultColWidth="7.875" defaultRowHeight="15.75" x14ac:dyDescent="0.2"/>
  <cols>
    <col min="1" max="1" width="2.875" style="361" customWidth="1"/>
    <col min="2" max="2" width="12.375" style="361" customWidth="1"/>
    <col min="3" max="3" width="42.375" style="361" customWidth="1"/>
    <col min="4" max="4" width="16.625" style="361" customWidth="1"/>
    <col min="5" max="7" width="12.625" style="361" customWidth="1"/>
    <col min="8" max="8" width="9.375" style="361" bestFit="1" customWidth="1"/>
    <col min="9" max="9" width="7.875" style="361"/>
    <col min="10" max="10" width="11.125" style="361" bestFit="1" customWidth="1"/>
    <col min="11" max="11" width="11.875" style="361" bestFit="1" customWidth="1"/>
    <col min="12" max="12" width="11.5" style="361" bestFit="1" customWidth="1"/>
    <col min="13" max="13" width="55.875" style="361" customWidth="1"/>
    <col min="14" max="16384" width="7.875" style="361"/>
  </cols>
  <sheetData>
    <row r="1" spans="1:11" ht="9.6" customHeight="1" x14ac:dyDescent="0.2"/>
    <row r="3" spans="1:11" ht="20.25" customHeight="1" x14ac:dyDescent="0.2">
      <c r="A3" s="629" t="s">
        <v>253</v>
      </c>
      <c r="B3" s="629"/>
      <c r="C3" s="629"/>
      <c r="D3" s="629"/>
    </row>
    <row r="4" spans="1:11" x14ac:dyDescent="0.2">
      <c r="A4" s="630" t="s">
        <v>264</v>
      </c>
      <c r="B4" s="630"/>
      <c r="C4" s="630"/>
      <c r="D4" s="630"/>
      <c r="E4" s="362"/>
      <c r="F4" s="362"/>
      <c r="G4" s="362"/>
    </row>
    <row r="5" spans="1:11" x14ac:dyDescent="0.2">
      <c r="A5" s="362"/>
      <c r="B5" s="362"/>
      <c r="C5" s="362" t="s">
        <v>254</v>
      </c>
      <c r="D5" s="362"/>
      <c r="E5" s="362"/>
      <c r="F5" s="362"/>
      <c r="G5" s="362"/>
    </row>
    <row r="6" spans="1:11" ht="15.75" customHeight="1" x14ac:dyDescent="0.2">
      <c r="A6" s="631" t="s">
        <v>268</v>
      </c>
      <c r="B6" s="631"/>
      <c r="C6" s="631"/>
      <c r="D6" s="631"/>
      <c r="E6" s="363"/>
      <c r="F6" s="363"/>
      <c r="G6" s="363"/>
    </row>
    <row r="7" spans="1:11" x14ac:dyDescent="0.2">
      <c r="B7" s="364"/>
      <c r="C7" s="364"/>
      <c r="D7" s="364"/>
      <c r="E7" s="364"/>
      <c r="F7" s="364"/>
      <c r="G7" s="364"/>
    </row>
    <row r="8" spans="1:11" x14ac:dyDescent="0.2">
      <c r="A8" s="630" t="s">
        <v>255</v>
      </c>
      <c r="B8" s="630"/>
      <c r="C8" s="630"/>
      <c r="D8" s="630"/>
      <c r="E8" s="362"/>
      <c r="F8" s="362"/>
      <c r="G8" s="362"/>
    </row>
    <row r="9" spans="1:11" x14ac:dyDescent="0.2">
      <c r="B9" s="362"/>
      <c r="C9" s="362"/>
      <c r="D9" s="362"/>
      <c r="E9" s="362"/>
      <c r="F9" s="362"/>
      <c r="G9" s="362"/>
    </row>
    <row r="10" spans="1:11" x14ac:dyDescent="0.2">
      <c r="A10" s="365"/>
      <c r="B10" s="366" t="s">
        <v>256</v>
      </c>
      <c r="C10" s="366" t="s">
        <v>257</v>
      </c>
      <c r="D10" s="366" t="s">
        <v>258</v>
      </c>
      <c r="E10" s="367"/>
      <c r="F10" s="367"/>
      <c r="G10" s="367"/>
    </row>
    <row r="11" spans="1:11" x14ac:dyDescent="0.2">
      <c r="A11" s="365"/>
      <c r="B11" s="368"/>
      <c r="C11" s="369"/>
      <c r="D11" s="370"/>
      <c r="E11" s="371"/>
      <c r="F11" s="371"/>
      <c r="G11" s="371"/>
    </row>
    <row r="12" spans="1:11" x14ac:dyDescent="0.2">
      <c r="A12" s="365"/>
      <c r="B12" s="372">
        <v>1</v>
      </c>
      <c r="C12" s="369" t="s">
        <v>263</v>
      </c>
      <c r="D12" s="370">
        <f>'ACMV BOQ'!K119</f>
        <v>36536389.5</v>
      </c>
      <c r="E12" s="371"/>
      <c r="F12" s="371"/>
      <c r="G12" s="371"/>
      <c r="H12" s="373"/>
      <c r="J12" s="374"/>
    </row>
    <row r="13" spans="1:11" x14ac:dyDescent="0.2">
      <c r="A13" s="365"/>
      <c r="B13" s="372">
        <v>2</v>
      </c>
      <c r="C13" s="369" t="s">
        <v>260</v>
      </c>
      <c r="D13" s="370">
        <f>'Plumbing BOQ'!K85</f>
        <v>5569660</v>
      </c>
      <c r="E13" s="371"/>
      <c r="F13" s="371"/>
      <c r="G13" s="371"/>
      <c r="H13" s="373"/>
      <c r="J13" s="374"/>
    </row>
    <row r="14" spans="1:11" x14ac:dyDescent="0.2">
      <c r="A14" s="365"/>
      <c r="B14" s="372">
        <v>3</v>
      </c>
      <c r="C14" s="375" t="s">
        <v>261</v>
      </c>
      <c r="D14" s="370">
        <f>'Fire BOQ'!K32</f>
        <v>5313366</v>
      </c>
      <c r="E14" s="371"/>
      <c r="F14" s="371"/>
      <c r="G14" s="371"/>
      <c r="J14" s="374"/>
      <c r="K14" s="374"/>
    </row>
    <row r="15" spans="1:11" x14ac:dyDescent="0.2">
      <c r="A15" s="365"/>
      <c r="B15" s="372">
        <v>4</v>
      </c>
      <c r="C15" s="375" t="s">
        <v>269</v>
      </c>
      <c r="D15" s="370">
        <f>'Clean Agent FSS (Comms Room)'!J42</f>
        <v>4234900</v>
      </c>
      <c r="E15" s="371"/>
      <c r="F15" s="371"/>
      <c r="G15" s="371"/>
      <c r="J15" s="374"/>
      <c r="K15" s="374"/>
    </row>
    <row r="16" spans="1:11" x14ac:dyDescent="0.2">
      <c r="A16" s="365"/>
      <c r="B16" s="372"/>
      <c r="C16" s="376"/>
      <c r="D16" s="370"/>
      <c r="E16" s="371"/>
      <c r="F16" s="371"/>
      <c r="G16" s="371"/>
      <c r="H16" s="373"/>
      <c r="J16" s="374"/>
    </row>
    <row r="17" spans="1:7" x14ac:dyDescent="0.2">
      <c r="A17" s="365"/>
      <c r="B17" s="368"/>
      <c r="C17" s="377" t="s">
        <v>262</v>
      </c>
      <c r="D17" s="378">
        <f>SUM(D12:D15)</f>
        <v>51654315.5</v>
      </c>
      <c r="E17" s="379"/>
      <c r="F17" s="379"/>
      <c r="G17" s="379"/>
    </row>
    <row r="18" spans="1:7" x14ac:dyDescent="0.2">
      <c r="B18" s="380"/>
      <c r="C18" s="381"/>
      <c r="D18" s="382"/>
      <c r="E18" s="382"/>
      <c r="F18" s="383"/>
      <c r="G18" s="383"/>
    </row>
    <row r="19" spans="1:7" x14ac:dyDescent="0.2">
      <c r="A19" s="384" t="s">
        <v>244</v>
      </c>
      <c r="E19" s="383"/>
      <c r="F19" s="383"/>
      <c r="G19" s="383"/>
    </row>
    <row r="20" spans="1:7" ht="33" customHeight="1" x14ac:dyDescent="0.2">
      <c r="A20" s="380" t="s">
        <v>17</v>
      </c>
      <c r="B20" s="632" t="s">
        <v>265</v>
      </c>
      <c r="C20" s="632"/>
      <c r="D20" s="632"/>
      <c r="E20" s="383"/>
      <c r="F20" s="383"/>
      <c r="G20" s="383"/>
    </row>
    <row r="21" spans="1:7" ht="34.15" customHeight="1" x14ac:dyDescent="0.2">
      <c r="A21" s="380" t="s">
        <v>18</v>
      </c>
      <c r="B21" s="632" t="s">
        <v>266</v>
      </c>
      <c r="C21" s="632"/>
      <c r="D21" s="632"/>
      <c r="E21" s="386"/>
      <c r="F21" s="385"/>
      <c r="G21" s="385"/>
    </row>
    <row r="22" spans="1:7" ht="35.1" customHeight="1" x14ac:dyDescent="0.2">
      <c r="A22" s="380" t="s">
        <v>97</v>
      </c>
      <c r="B22" s="628" t="s">
        <v>267</v>
      </c>
      <c r="C22" s="628"/>
      <c r="D22" s="628"/>
      <c r="E22" s="386"/>
      <c r="F22" s="385"/>
      <c r="G22" s="385"/>
    </row>
    <row r="23" spans="1:7" x14ac:dyDescent="0.2">
      <c r="A23" s="361" t="s">
        <v>127</v>
      </c>
      <c r="B23" s="627" t="s">
        <v>259</v>
      </c>
      <c r="C23" s="627"/>
      <c r="D23" s="627"/>
    </row>
    <row r="24" spans="1:7" ht="33" customHeight="1" x14ac:dyDescent="0.2">
      <c r="A24" s="361" t="s">
        <v>129</v>
      </c>
      <c r="B24" s="626" t="s">
        <v>270</v>
      </c>
      <c r="C24" s="626"/>
      <c r="D24" s="626"/>
    </row>
  </sheetData>
  <sheetProtection selectLockedCells="1" selectUnlockedCells="1"/>
  <mergeCells count="9">
    <mergeCell ref="B24:D24"/>
    <mergeCell ref="B23:D23"/>
    <mergeCell ref="B22:D22"/>
    <mergeCell ref="A3:D3"/>
    <mergeCell ref="A4:D4"/>
    <mergeCell ref="A6:D6"/>
    <mergeCell ref="A8:D8"/>
    <mergeCell ref="B20:D20"/>
    <mergeCell ref="B21:D21"/>
  </mergeCells>
  <printOptions horizontalCentered="1"/>
  <pageMargins left="0.28000000000000003" right="0.25" top="0.34" bottom="0.52" header="0.3" footer="0.3"/>
  <pageSetup paperSize="9" firstPageNumber="0" orientation="portrait" r:id="rId1"/>
  <headerFooter alignWithMargins="0">
    <oddFooter>&amp;LStudio Subtractive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D5A5C-EAD8-41CE-90F4-822423D4163F}">
  <sheetPr>
    <tabColor rgb="FFFF0000"/>
  </sheetPr>
  <dimension ref="A1:U195"/>
  <sheetViews>
    <sheetView showGridLines="0" tabSelected="1" zoomScale="90" zoomScaleNormal="90" zoomScaleSheetLayoutView="70" workbookViewId="0">
      <pane ySplit="8" topLeftCell="A9" activePane="bottomLeft" state="frozen"/>
      <selection activeCell="F21" sqref="F21"/>
      <selection pane="bottomLeft" activeCell="N16" sqref="N16"/>
    </sheetView>
  </sheetViews>
  <sheetFormatPr defaultColWidth="9" defaultRowHeight="14.25" x14ac:dyDescent="0.2"/>
  <cols>
    <col min="1" max="1" width="4.375" style="3" customWidth="1"/>
    <col min="2" max="2" width="5.875" style="49" customWidth="1"/>
    <col min="3" max="3" width="58" style="2" customWidth="1"/>
    <col min="4" max="4" width="6.625" style="3" customWidth="1"/>
    <col min="5" max="5" width="11.5" style="78" customWidth="1"/>
    <col min="6" max="6" width="13" style="78" customWidth="1"/>
    <col min="7" max="7" width="11.125" style="35" customWidth="1"/>
    <col min="8" max="8" width="15.125" style="35" customWidth="1"/>
    <col min="9" max="9" width="11.25" style="35" customWidth="1"/>
    <col min="10" max="10" width="14.625" style="35" customWidth="1"/>
    <col min="11" max="11" width="20" style="35" customWidth="1"/>
    <col min="12" max="12" width="20" style="588" customWidth="1"/>
    <col min="13" max="13" width="20" style="37" customWidth="1"/>
    <col min="14" max="14" width="10.625" style="2" bestFit="1" customWidth="1"/>
    <col min="15" max="15" width="10.25" style="2" customWidth="1"/>
    <col min="16" max="16384" width="9" style="2"/>
  </cols>
  <sheetData>
    <row r="1" spans="1:16" s="7" customFormat="1" ht="18" customHeight="1" x14ac:dyDescent="0.2">
      <c r="A1" s="21" t="s">
        <v>99</v>
      </c>
      <c r="B1" s="50"/>
      <c r="C1" s="79"/>
      <c r="D1" s="9"/>
      <c r="E1" s="36"/>
      <c r="F1" s="36"/>
      <c r="G1" s="115"/>
      <c r="H1" s="115"/>
      <c r="I1" s="24"/>
      <c r="J1" s="24"/>
      <c r="K1" s="25"/>
      <c r="L1" s="587"/>
      <c r="M1" s="587"/>
    </row>
    <row r="2" spans="1:16" s="7" customFormat="1" ht="18" customHeight="1" x14ac:dyDescent="0.2">
      <c r="A2" s="73" t="s">
        <v>22</v>
      </c>
      <c r="B2" s="50"/>
      <c r="C2" s="79"/>
      <c r="D2" s="9"/>
      <c r="E2" s="36"/>
      <c r="F2" s="36"/>
      <c r="H2" s="24"/>
      <c r="I2" s="24"/>
      <c r="J2" s="24"/>
      <c r="K2" s="26"/>
      <c r="L2" s="587"/>
      <c r="M2" s="587"/>
    </row>
    <row r="3" spans="1:16" s="1" customFormat="1" ht="8.25" customHeight="1" x14ac:dyDescent="0.2">
      <c r="A3" s="21"/>
      <c r="B3" s="50"/>
      <c r="C3" s="79"/>
      <c r="D3" s="9"/>
      <c r="E3" s="36"/>
      <c r="F3" s="36"/>
      <c r="G3" s="24"/>
      <c r="H3" s="24"/>
      <c r="I3" s="24"/>
      <c r="J3" s="24"/>
      <c r="K3" s="24"/>
      <c r="L3" s="588"/>
      <c r="M3" s="588"/>
    </row>
    <row r="4" spans="1:16" s="1" customFormat="1" ht="18" customHeight="1" x14ac:dyDescent="0.2">
      <c r="A4" s="21" t="s">
        <v>73</v>
      </c>
      <c r="B4" s="50"/>
      <c r="D4" s="9"/>
      <c r="E4" s="36"/>
      <c r="F4" s="36"/>
      <c r="G4" s="24"/>
      <c r="H4" s="24"/>
      <c r="I4" s="24"/>
      <c r="J4" s="24"/>
      <c r="K4" s="72"/>
      <c r="L4" s="588"/>
      <c r="M4" s="588" t="s">
        <v>98</v>
      </c>
    </row>
    <row r="5" spans="1:16" s="1" customFormat="1" ht="18" customHeight="1" x14ac:dyDescent="0.2">
      <c r="A5" s="73" t="s">
        <v>74</v>
      </c>
      <c r="B5" s="50"/>
      <c r="D5" s="9"/>
      <c r="E5" s="36"/>
      <c r="F5" s="36"/>
      <c r="G5" s="24"/>
      <c r="H5" s="24"/>
      <c r="I5" s="24"/>
      <c r="J5" s="24"/>
      <c r="K5" s="72"/>
      <c r="L5" s="588"/>
      <c r="M5" s="588" t="s">
        <v>272</v>
      </c>
    </row>
    <row r="6" spans="1:16" s="1" customFormat="1" ht="5.25" customHeight="1" thickBot="1" x14ac:dyDescent="0.25">
      <c r="A6" s="21"/>
      <c r="B6" s="50"/>
      <c r="D6" s="9"/>
      <c r="E6" s="36"/>
      <c r="F6" s="36"/>
      <c r="G6" s="24"/>
      <c r="H6" s="24"/>
      <c r="I6" s="24"/>
      <c r="J6" s="24"/>
      <c r="K6" s="72"/>
      <c r="L6" s="588"/>
      <c r="M6" s="588"/>
    </row>
    <row r="7" spans="1:16" s="1" customFormat="1" ht="18" customHeight="1" thickBot="1" x14ac:dyDescent="0.25">
      <c r="A7" s="21"/>
      <c r="B7" s="50"/>
      <c r="D7" s="9"/>
      <c r="E7" s="77"/>
      <c r="F7" s="77"/>
      <c r="G7" s="644" t="s">
        <v>5</v>
      </c>
      <c r="H7" s="645"/>
      <c r="I7" s="646" t="s">
        <v>6</v>
      </c>
      <c r="J7" s="646"/>
      <c r="K7" s="53" t="s">
        <v>7</v>
      </c>
      <c r="L7" s="636" t="s">
        <v>273</v>
      </c>
      <c r="M7" s="636" t="s">
        <v>274</v>
      </c>
    </row>
    <row r="8" spans="1:16" s="10" customFormat="1" ht="39.75" customHeight="1" thickBot="1" x14ac:dyDescent="0.25">
      <c r="A8" s="638" t="s">
        <v>0</v>
      </c>
      <c r="B8" s="639"/>
      <c r="C8" s="16" t="s">
        <v>1</v>
      </c>
      <c r="D8" s="15" t="s">
        <v>2</v>
      </c>
      <c r="E8" s="390" t="s">
        <v>271</v>
      </c>
      <c r="F8" s="390" t="s">
        <v>275</v>
      </c>
      <c r="G8" s="52" t="s">
        <v>13</v>
      </c>
      <c r="H8" s="27" t="s">
        <v>14</v>
      </c>
      <c r="I8" s="27" t="s">
        <v>13</v>
      </c>
      <c r="J8" s="27" t="s">
        <v>14</v>
      </c>
      <c r="K8" s="28" t="s">
        <v>8</v>
      </c>
      <c r="L8" s="637"/>
      <c r="M8" s="637"/>
    </row>
    <row r="9" spans="1:16" s="10" customFormat="1" ht="9" customHeight="1" thickTop="1" x14ac:dyDescent="0.2">
      <c r="A9" s="98"/>
      <c r="B9" s="99"/>
      <c r="C9" s="100"/>
      <c r="D9" s="101"/>
      <c r="E9" s="102"/>
      <c r="F9" s="102"/>
      <c r="G9" s="103"/>
      <c r="H9" s="104"/>
      <c r="I9" s="104"/>
      <c r="J9" s="104"/>
      <c r="K9" s="105"/>
      <c r="L9" s="105"/>
      <c r="M9" s="105"/>
    </row>
    <row r="10" spans="1:16" s="4" customFormat="1" ht="29.25" customHeight="1" x14ac:dyDescent="0.2">
      <c r="A10" s="38"/>
      <c r="B10" s="106"/>
      <c r="C10" s="107" t="s">
        <v>55</v>
      </c>
      <c r="D10" s="70"/>
      <c r="E10" s="56"/>
      <c r="F10" s="56"/>
      <c r="G10" s="63"/>
      <c r="H10" s="29"/>
      <c r="I10" s="29"/>
      <c r="J10" s="29"/>
      <c r="K10" s="30"/>
      <c r="L10" s="584"/>
      <c r="M10" s="589"/>
    </row>
    <row r="11" spans="1:16" s="7" customFormat="1" ht="102" x14ac:dyDescent="0.2">
      <c r="A11" s="69">
        <v>1</v>
      </c>
      <c r="B11" s="46"/>
      <c r="C11" s="116" t="s">
        <v>75</v>
      </c>
      <c r="D11" s="5"/>
      <c r="E11" s="58"/>
      <c r="F11" s="58"/>
      <c r="G11" s="65"/>
      <c r="H11" s="31"/>
      <c r="I11" s="81"/>
      <c r="J11" s="29"/>
      <c r="K11" s="32"/>
      <c r="L11" s="584"/>
      <c r="M11" s="584"/>
    </row>
    <row r="12" spans="1:16" s="7" customFormat="1" ht="21.95" customHeight="1" x14ac:dyDescent="0.2">
      <c r="A12" s="39"/>
      <c r="B12" s="45">
        <f>A11+0.1</f>
        <v>1.1000000000000001</v>
      </c>
      <c r="C12" s="17" t="s">
        <v>276</v>
      </c>
      <c r="D12" s="71" t="str">
        <f>IF(C12="","",IF(E12="","",IF(E12&gt;1,"Nos.","No.")))</f>
        <v>Nos.</v>
      </c>
      <c r="E12" s="57">
        <v>2</v>
      </c>
      <c r="F12" s="57"/>
      <c r="G12" s="127">
        <v>390000</v>
      </c>
      <c r="H12" s="262">
        <f>G12*E12</f>
        <v>780000</v>
      </c>
      <c r="I12" s="262">
        <v>30000</v>
      </c>
      <c r="J12" s="262">
        <f>I12*E12</f>
        <v>60000</v>
      </c>
      <c r="K12" s="261">
        <f>J12+H12</f>
        <v>840000</v>
      </c>
      <c r="L12" s="583" t="s">
        <v>317</v>
      </c>
      <c r="M12" s="583" t="s">
        <v>340</v>
      </c>
    </row>
    <row r="13" spans="1:16" s="7" customFormat="1" ht="21.95" customHeight="1" x14ac:dyDescent="0.2">
      <c r="A13" s="39"/>
      <c r="B13" s="45">
        <f>B12+0.1</f>
        <v>1.2000000000000002</v>
      </c>
      <c r="C13" s="17" t="s">
        <v>277</v>
      </c>
      <c r="D13" s="71" t="str">
        <f>IF(C13="","",IF(E13="","",IF(E13&gt;1,"Nos.","No.")))</f>
        <v>No.</v>
      </c>
      <c r="E13" s="57">
        <v>1</v>
      </c>
      <c r="F13" s="57"/>
      <c r="G13" s="127">
        <v>390000</v>
      </c>
      <c r="H13" s="262">
        <f>G13*E13</f>
        <v>390000</v>
      </c>
      <c r="I13" s="262">
        <v>30000</v>
      </c>
      <c r="J13" s="262">
        <f t="shared" ref="J13:J76" si="0">I13*E13</f>
        <v>30000</v>
      </c>
      <c r="K13" s="261">
        <f>J13+H13</f>
        <v>420000</v>
      </c>
      <c r="L13" s="583" t="s">
        <v>317</v>
      </c>
      <c r="M13" s="583" t="s">
        <v>340</v>
      </c>
    </row>
    <row r="14" spans="1:16" s="7" customFormat="1" ht="102" x14ac:dyDescent="0.2">
      <c r="A14" s="69">
        <f>A11+1</f>
        <v>2</v>
      </c>
      <c r="B14" s="46"/>
      <c r="C14" s="116" t="s">
        <v>76</v>
      </c>
      <c r="D14" s="5"/>
      <c r="E14" s="58"/>
      <c r="F14" s="58"/>
      <c r="G14" s="65"/>
      <c r="H14" s="31"/>
      <c r="I14" s="81"/>
      <c r="J14" s="262">
        <f t="shared" si="0"/>
        <v>0</v>
      </c>
      <c r="K14" s="32"/>
      <c r="L14" s="584"/>
      <c r="M14" s="584"/>
      <c r="N14" s="625"/>
      <c r="O14" s="625"/>
      <c r="P14" s="625"/>
    </row>
    <row r="15" spans="1:16" s="7" customFormat="1" ht="21.95" customHeight="1" x14ac:dyDescent="0.2">
      <c r="A15" s="39"/>
      <c r="B15" s="45">
        <f>A14+0.1</f>
        <v>2.1</v>
      </c>
      <c r="C15" s="17" t="s">
        <v>278</v>
      </c>
      <c r="D15" s="71" t="str">
        <f>IF(C15="","",IF(E15="","",IF(E15&gt;1,"Nos.","No.")))</f>
        <v>No.</v>
      </c>
      <c r="E15" s="57">
        <v>1</v>
      </c>
      <c r="F15" s="57"/>
      <c r="G15" s="127">
        <v>965250</v>
      </c>
      <c r="H15" s="262">
        <f>G15*E15</f>
        <v>965250</v>
      </c>
      <c r="I15" s="242">
        <v>15000</v>
      </c>
      <c r="J15" s="262">
        <f t="shared" si="0"/>
        <v>15000</v>
      </c>
      <c r="K15" s="237">
        <f>J15+H15</f>
        <v>980250</v>
      </c>
      <c r="L15" s="583" t="s">
        <v>350</v>
      </c>
      <c r="M15" s="583" t="s">
        <v>349</v>
      </c>
      <c r="N15" s="625"/>
      <c r="O15" s="625"/>
      <c r="P15" s="625"/>
    </row>
    <row r="16" spans="1:16" s="7" customFormat="1" ht="21.95" customHeight="1" x14ac:dyDescent="0.2">
      <c r="A16" s="39"/>
      <c r="B16" s="45">
        <f>B15+0.1</f>
        <v>2.2000000000000002</v>
      </c>
      <c r="C16" s="17" t="s">
        <v>279</v>
      </c>
      <c r="D16" s="71" t="str">
        <f>IF(C16="","",IF(E16="","",IF(E16&gt;1,"Nos.","No.")))</f>
        <v>Nos.</v>
      </c>
      <c r="E16" s="57">
        <v>2</v>
      </c>
      <c r="F16" s="57"/>
      <c r="G16" s="127">
        <v>1791790</v>
      </c>
      <c r="H16" s="262">
        <f>G16*E16</f>
        <v>3583580</v>
      </c>
      <c r="I16" s="242">
        <v>25000</v>
      </c>
      <c r="J16" s="262">
        <f t="shared" si="0"/>
        <v>50000</v>
      </c>
      <c r="K16" s="237">
        <f>J16+H16</f>
        <v>3633580</v>
      </c>
      <c r="L16" s="583" t="s">
        <v>350</v>
      </c>
      <c r="M16" s="583" t="s">
        <v>349</v>
      </c>
      <c r="N16" s="625"/>
      <c r="O16" s="625"/>
      <c r="P16" s="625"/>
    </row>
    <row r="17" spans="1:16" s="7" customFormat="1" ht="76.5" x14ac:dyDescent="0.2">
      <c r="A17" s="40">
        <f>A14+1</f>
        <v>3</v>
      </c>
      <c r="B17" s="86"/>
      <c r="C17" s="18" t="s">
        <v>78</v>
      </c>
      <c r="D17" s="70"/>
      <c r="E17" s="56"/>
      <c r="F17" s="56"/>
      <c r="G17" s="63"/>
      <c r="H17" s="262">
        <f t="shared" ref="H17:H80" si="1">G17*E17</f>
        <v>0</v>
      </c>
      <c r="I17" s="29"/>
      <c r="J17" s="262">
        <f t="shared" si="0"/>
        <v>0</v>
      </c>
      <c r="K17" s="32"/>
      <c r="L17" s="584"/>
      <c r="M17" s="584"/>
      <c r="N17" s="625"/>
      <c r="O17" s="625"/>
      <c r="P17" s="625"/>
    </row>
    <row r="18" spans="1:16" s="7" customFormat="1" ht="16.5" customHeight="1" x14ac:dyDescent="0.2">
      <c r="A18" s="40"/>
      <c r="B18" s="91" t="s">
        <v>15</v>
      </c>
      <c r="C18" s="89" t="s">
        <v>27</v>
      </c>
      <c r="D18" s="70"/>
      <c r="E18" s="56"/>
      <c r="F18" s="56"/>
      <c r="G18" s="63"/>
      <c r="H18" s="262">
        <f t="shared" si="1"/>
        <v>0</v>
      </c>
      <c r="I18" s="29"/>
      <c r="J18" s="262">
        <f t="shared" si="0"/>
        <v>0</v>
      </c>
      <c r="K18" s="32"/>
      <c r="L18" s="584"/>
      <c r="M18" s="584"/>
    </row>
    <row r="19" spans="1:16" s="7" customFormat="1" ht="21.95" customHeight="1" x14ac:dyDescent="0.2">
      <c r="A19" s="41"/>
      <c r="B19" s="45" t="s">
        <v>28</v>
      </c>
      <c r="C19" s="17" t="s">
        <v>45</v>
      </c>
      <c r="D19" s="71" t="s">
        <v>4</v>
      </c>
      <c r="E19" s="57">
        <v>2</v>
      </c>
      <c r="F19" s="57"/>
      <c r="G19" s="64">
        <v>238888</v>
      </c>
      <c r="H19" s="262">
        <f t="shared" si="1"/>
        <v>477776</v>
      </c>
      <c r="I19" s="242">
        <v>8000</v>
      </c>
      <c r="J19" s="262">
        <f t="shared" si="0"/>
        <v>16000</v>
      </c>
      <c r="K19" s="237">
        <f>J19+H19</f>
        <v>493776</v>
      </c>
      <c r="L19" s="641" t="s">
        <v>317</v>
      </c>
      <c r="M19" s="641" t="s">
        <v>333</v>
      </c>
    </row>
    <row r="20" spans="1:16" s="7" customFormat="1" ht="21.95" customHeight="1" x14ac:dyDescent="0.2">
      <c r="A20" s="41"/>
      <c r="B20" s="45" t="s">
        <v>29</v>
      </c>
      <c r="C20" s="17" t="s">
        <v>46</v>
      </c>
      <c r="D20" s="71" t="s">
        <v>50</v>
      </c>
      <c r="E20" s="57">
        <v>10</v>
      </c>
      <c r="F20" s="57"/>
      <c r="G20" s="64">
        <v>238888</v>
      </c>
      <c r="H20" s="262">
        <f t="shared" si="1"/>
        <v>2388880</v>
      </c>
      <c r="I20" s="242">
        <v>8000</v>
      </c>
      <c r="J20" s="262">
        <f t="shared" si="0"/>
        <v>80000</v>
      </c>
      <c r="K20" s="237">
        <f>J20+H20</f>
        <v>2468880</v>
      </c>
      <c r="L20" s="641"/>
      <c r="M20" s="641"/>
    </row>
    <row r="21" spans="1:16" s="7" customFormat="1" ht="21.95" customHeight="1" x14ac:dyDescent="0.2">
      <c r="A21" s="41"/>
      <c r="B21" s="45" t="s">
        <v>30</v>
      </c>
      <c r="C21" s="17" t="s">
        <v>47</v>
      </c>
      <c r="D21" s="71" t="s">
        <v>50</v>
      </c>
      <c r="E21" s="60">
        <v>2</v>
      </c>
      <c r="F21" s="60"/>
      <c r="G21" s="64">
        <v>238888</v>
      </c>
      <c r="H21" s="262">
        <f t="shared" si="1"/>
        <v>477776</v>
      </c>
      <c r="I21" s="242">
        <v>8000</v>
      </c>
      <c r="J21" s="262">
        <f t="shared" si="0"/>
        <v>16000</v>
      </c>
      <c r="K21" s="237">
        <f>J21+H21</f>
        <v>493776</v>
      </c>
      <c r="L21" s="641"/>
      <c r="M21" s="641"/>
    </row>
    <row r="22" spans="1:16" s="7" customFormat="1" ht="21.95" customHeight="1" x14ac:dyDescent="0.2">
      <c r="A22" s="41"/>
      <c r="B22" s="45" t="s">
        <v>31</v>
      </c>
      <c r="C22" s="17" t="s">
        <v>48</v>
      </c>
      <c r="D22" s="71" t="s">
        <v>50</v>
      </c>
      <c r="E22" s="60">
        <v>2</v>
      </c>
      <c r="F22" s="60"/>
      <c r="G22" s="88">
        <v>241755</v>
      </c>
      <c r="H22" s="262">
        <f t="shared" si="1"/>
        <v>483510</v>
      </c>
      <c r="I22" s="242">
        <v>8000</v>
      </c>
      <c r="J22" s="262">
        <f t="shared" si="0"/>
        <v>16000</v>
      </c>
      <c r="K22" s="237">
        <f>J22+H22</f>
        <v>499510</v>
      </c>
      <c r="L22" s="641"/>
      <c r="M22" s="641"/>
    </row>
    <row r="23" spans="1:16" s="7" customFormat="1" ht="21.95" customHeight="1" thickBot="1" x14ac:dyDescent="0.25">
      <c r="A23" s="96"/>
      <c r="B23" s="119" t="s">
        <v>32</v>
      </c>
      <c r="C23" s="120" t="s">
        <v>49</v>
      </c>
      <c r="D23" s="121" t="s">
        <v>50</v>
      </c>
      <c r="E23" s="122">
        <v>2</v>
      </c>
      <c r="F23" s="122"/>
      <c r="G23" s="88">
        <v>241755</v>
      </c>
      <c r="H23" s="262">
        <f t="shared" si="1"/>
        <v>483510</v>
      </c>
      <c r="I23" s="242">
        <v>8000</v>
      </c>
      <c r="J23" s="262">
        <f t="shared" si="0"/>
        <v>16000</v>
      </c>
      <c r="K23" s="491">
        <f>J23+H23</f>
        <v>499510</v>
      </c>
      <c r="L23" s="641"/>
      <c r="M23" s="641"/>
    </row>
    <row r="24" spans="1:16" s="108" customFormat="1" ht="20.100000000000001" customHeight="1" x14ac:dyDescent="0.2">
      <c r="A24" s="128"/>
      <c r="B24" s="129" t="s">
        <v>16</v>
      </c>
      <c r="C24" s="130" t="s">
        <v>26</v>
      </c>
      <c r="D24" s="131"/>
      <c r="E24" s="132"/>
      <c r="F24" s="132"/>
      <c r="G24" s="133"/>
      <c r="H24" s="134"/>
      <c r="I24" s="134"/>
      <c r="J24" s="262">
        <f t="shared" si="0"/>
        <v>0</v>
      </c>
      <c r="K24" s="135"/>
      <c r="L24" s="641"/>
      <c r="M24" s="641"/>
    </row>
    <row r="25" spans="1:16" s="4" customFormat="1" ht="21.95" customHeight="1" x14ac:dyDescent="0.2">
      <c r="A25" s="38"/>
      <c r="B25" s="499" t="s">
        <v>28</v>
      </c>
      <c r="C25" s="500" t="s">
        <v>51</v>
      </c>
      <c r="D25" s="94" t="s">
        <v>4</v>
      </c>
      <c r="E25" s="125">
        <v>1</v>
      </c>
      <c r="F25" s="125"/>
      <c r="G25" s="501">
        <v>165000</v>
      </c>
      <c r="H25" s="242">
        <f t="shared" si="1"/>
        <v>165000</v>
      </c>
      <c r="I25" s="242">
        <v>8000</v>
      </c>
      <c r="J25" s="242">
        <f t="shared" si="0"/>
        <v>8000</v>
      </c>
      <c r="K25" s="237">
        <f>J25+H25</f>
        <v>173000</v>
      </c>
      <c r="L25" s="641"/>
      <c r="M25" s="641"/>
    </row>
    <row r="26" spans="1:16" s="4" customFormat="1" ht="21.95" customHeight="1" x14ac:dyDescent="0.2">
      <c r="A26" s="38"/>
      <c r="B26" s="499" t="s">
        <v>29</v>
      </c>
      <c r="C26" s="500" t="s">
        <v>52</v>
      </c>
      <c r="D26" s="94" t="s">
        <v>4</v>
      </c>
      <c r="E26" s="62">
        <v>6</v>
      </c>
      <c r="F26" s="62"/>
      <c r="G26" s="501">
        <v>165000</v>
      </c>
      <c r="H26" s="242">
        <f t="shared" si="1"/>
        <v>990000</v>
      </c>
      <c r="I26" s="242">
        <v>8000</v>
      </c>
      <c r="J26" s="242">
        <f t="shared" si="0"/>
        <v>48000</v>
      </c>
      <c r="K26" s="237">
        <f>J26+H26</f>
        <v>1038000</v>
      </c>
      <c r="L26" s="641"/>
      <c r="M26" s="641"/>
    </row>
    <row r="27" spans="1:16" s="4" customFormat="1" ht="21.95" customHeight="1" x14ac:dyDescent="0.2">
      <c r="A27" s="38"/>
      <c r="B27" s="499" t="s">
        <v>30</v>
      </c>
      <c r="C27" s="500" t="s">
        <v>53</v>
      </c>
      <c r="D27" s="94" t="s">
        <v>4</v>
      </c>
      <c r="E27" s="125">
        <v>10</v>
      </c>
      <c r="F27" s="125"/>
      <c r="G27" s="501">
        <v>165000</v>
      </c>
      <c r="H27" s="242">
        <f t="shared" si="1"/>
        <v>1650000</v>
      </c>
      <c r="I27" s="242">
        <v>8000</v>
      </c>
      <c r="J27" s="242">
        <f t="shared" si="0"/>
        <v>80000</v>
      </c>
      <c r="K27" s="237">
        <f>J27+H27</f>
        <v>1730000</v>
      </c>
      <c r="L27" s="641"/>
      <c r="M27" s="641"/>
    </row>
    <row r="28" spans="1:16" s="4" customFormat="1" ht="21.95" customHeight="1" x14ac:dyDescent="0.2">
      <c r="A28" s="38"/>
      <c r="B28" s="499" t="s">
        <v>31</v>
      </c>
      <c r="C28" s="500" t="s">
        <v>56</v>
      </c>
      <c r="D28" s="94" t="s">
        <v>4</v>
      </c>
      <c r="E28" s="125">
        <v>7</v>
      </c>
      <c r="F28" s="125"/>
      <c r="G28" s="501">
        <v>165000</v>
      </c>
      <c r="H28" s="242">
        <f t="shared" si="1"/>
        <v>1155000</v>
      </c>
      <c r="I28" s="242">
        <v>8000</v>
      </c>
      <c r="J28" s="242">
        <f t="shared" si="0"/>
        <v>56000</v>
      </c>
      <c r="K28" s="237">
        <f>J28+H28</f>
        <v>1211000</v>
      </c>
      <c r="L28" s="642"/>
      <c r="M28" s="642"/>
    </row>
    <row r="29" spans="1:16" s="4" customFormat="1" ht="38.25" x14ac:dyDescent="0.2">
      <c r="A29" s="300">
        <f>A17+1</f>
        <v>4</v>
      </c>
      <c r="B29" s="499"/>
      <c r="C29" s="575" t="s">
        <v>77</v>
      </c>
      <c r="D29" s="6"/>
      <c r="E29" s="59"/>
      <c r="F29" s="59"/>
      <c r="G29" s="506"/>
      <c r="H29" s="242">
        <f t="shared" si="1"/>
        <v>0</v>
      </c>
      <c r="I29" s="508"/>
      <c r="J29" s="242">
        <f t="shared" si="0"/>
        <v>0</v>
      </c>
      <c r="K29" s="507"/>
      <c r="L29" s="594"/>
      <c r="M29" s="593"/>
    </row>
    <row r="30" spans="1:16" s="4" customFormat="1" ht="24" customHeight="1" x14ac:dyDescent="0.2">
      <c r="A30" s="300"/>
      <c r="B30" s="576" t="s">
        <v>15</v>
      </c>
      <c r="C30" s="577" t="s">
        <v>64</v>
      </c>
      <c r="D30" s="70"/>
      <c r="E30" s="56"/>
      <c r="F30" s="56"/>
      <c r="G30" s="63"/>
      <c r="H30" s="242">
        <f t="shared" si="1"/>
        <v>0</v>
      </c>
      <c r="I30" s="503"/>
      <c r="J30" s="242">
        <f t="shared" si="0"/>
        <v>0</v>
      </c>
      <c r="K30" s="30"/>
      <c r="L30" s="641" t="s">
        <v>318</v>
      </c>
      <c r="M30" s="641" t="s">
        <v>321</v>
      </c>
    </row>
    <row r="31" spans="1:16" s="4" customFormat="1" ht="21.95" customHeight="1" x14ac:dyDescent="0.2">
      <c r="A31" s="38"/>
      <c r="B31" s="499">
        <f>A29+0.1</f>
        <v>4.0999999999999996</v>
      </c>
      <c r="C31" s="578" t="s">
        <v>11</v>
      </c>
      <c r="D31" s="70"/>
      <c r="E31" s="56"/>
      <c r="F31" s="56"/>
      <c r="G31" s="63"/>
      <c r="H31" s="242">
        <f t="shared" si="1"/>
        <v>0</v>
      </c>
      <c r="I31" s="503"/>
      <c r="J31" s="242">
        <f t="shared" si="0"/>
        <v>0</v>
      </c>
      <c r="K31" s="30"/>
      <c r="L31" s="641"/>
      <c r="M31" s="641"/>
    </row>
    <row r="32" spans="1:16" s="4" customFormat="1" ht="21.95" customHeight="1" x14ac:dyDescent="0.2">
      <c r="A32" s="38"/>
      <c r="B32" s="499" t="s">
        <v>17</v>
      </c>
      <c r="C32" s="500" t="s">
        <v>37</v>
      </c>
      <c r="D32" s="94" t="str">
        <f>IF(C32="","",IF(E32="","",IF(E32&gt;1,"Nos.","No.")))</f>
        <v>Nos.</v>
      </c>
      <c r="E32" s="125">
        <f>SUM(E12:E13)*4</f>
        <v>12</v>
      </c>
      <c r="F32" s="125"/>
      <c r="G32" s="501">
        <v>8250</v>
      </c>
      <c r="H32" s="242">
        <f t="shared" si="1"/>
        <v>99000</v>
      </c>
      <c r="I32" s="242">
        <v>1000</v>
      </c>
      <c r="J32" s="242">
        <f t="shared" si="0"/>
        <v>12000</v>
      </c>
      <c r="K32" s="237">
        <f>J32+H32</f>
        <v>111000</v>
      </c>
      <c r="L32" s="641"/>
      <c r="M32" s="641"/>
    </row>
    <row r="33" spans="1:13" s="4" customFormat="1" ht="21.95" customHeight="1" x14ac:dyDescent="0.2">
      <c r="A33" s="38"/>
      <c r="B33" s="499">
        <f>B31+0.1</f>
        <v>4.1999999999999993</v>
      </c>
      <c r="C33" s="578" t="s">
        <v>10</v>
      </c>
      <c r="D33" s="70"/>
      <c r="E33" s="579"/>
      <c r="F33" s="579"/>
      <c r="G33" s="63"/>
      <c r="H33" s="242">
        <f t="shared" si="1"/>
        <v>0</v>
      </c>
      <c r="I33" s="503"/>
      <c r="J33" s="242">
        <f t="shared" si="0"/>
        <v>0</v>
      </c>
      <c r="K33" s="30"/>
      <c r="L33" s="641"/>
      <c r="M33" s="641"/>
    </row>
    <row r="34" spans="1:13" s="4" customFormat="1" ht="21.95" customHeight="1" x14ac:dyDescent="0.2">
      <c r="A34" s="38"/>
      <c r="B34" s="499" t="s">
        <v>17</v>
      </c>
      <c r="C34" s="500" t="str">
        <f>C32</f>
        <v xml:space="preserve">25mm dia </v>
      </c>
      <c r="D34" s="94" t="str">
        <f>IF(C34="","",IF(E34="","",IF(E34&gt;1,"Nos.","No.")))</f>
        <v>Nos.</v>
      </c>
      <c r="E34" s="125">
        <f>E32/4</f>
        <v>3</v>
      </c>
      <c r="F34" s="125"/>
      <c r="G34" s="501">
        <v>8250</v>
      </c>
      <c r="H34" s="242">
        <f t="shared" si="1"/>
        <v>24750</v>
      </c>
      <c r="I34" s="242">
        <v>1000</v>
      </c>
      <c r="J34" s="242">
        <f t="shared" si="0"/>
        <v>3000</v>
      </c>
      <c r="K34" s="237">
        <f>J34+H34</f>
        <v>27750</v>
      </c>
      <c r="L34" s="641"/>
      <c r="M34" s="641"/>
    </row>
    <row r="35" spans="1:13" s="4" customFormat="1" ht="21.95" customHeight="1" x14ac:dyDescent="0.2">
      <c r="A35" s="38"/>
      <c r="B35" s="499">
        <f>B33+0.1</f>
        <v>4.2999999999999989</v>
      </c>
      <c r="C35" s="578" t="s">
        <v>9</v>
      </c>
      <c r="D35" s="70"/>
      <c r="E35" s="56"/>
      <c r="F35" s="56"/>
      <c r="G35" s="63"/>
      <c r="H35" s="242">
        <f t="shared" si="1"/>
        <v>0</v>
      </c>
      <c r="I35" s="503"/>
      <c r="J35" s="242">
        <f t="shared" si="0"/>
        <v>0</v>
      </c>
      <c r="K35" s="30"/>
      <c r="L35" s="641"/>
      <c r="M35" s="641"/>
    </row>
    <row r="36" spans="1:13" s="4" customFormat="1" ht="21.95" customHeight="1" x14ac:dyDescent="0.2">
      <c r="A36" s="38"/>
      <c r="B36" s="499" t="s">
        <v>17</v>
      </c>
      <c r="C36" s="500" t="str">
        <f>C34</f>
        <v xml:space="preserve">25mm dia </v>
      </c>
      <c r="D36" s="94" t="str">
        <f>IF(C36="","",IF(E36="","",IF(E36&gt;1,"Nos.","No.")))</f>
        <v>Nos.</v>
      </c>
      <c r="E36" s="125">
        <f>E34</f>
        <v>3</v>
      </c>
      <c r="F36" s="125"/>
      <c r="G36" s="501">
        <v>19500</v>
      </c>
      <c r="H36" s="242">
        <f t="shared" si="1"/>
        <v>58500</v>
      </c>
      <c r="I36" s="242">
        <v>1000</v>
      </c>
      <c r="J36" s="242">
        <f t="shared" si="0"/>
        <v>3000</v>
      </c>
      <c r="K36" s="237">
        <f>J36+H36</f>
        <v>61500</v>
      </c>
      <c r="L36" s="642"/>
      <c r="M36" s="642"/>
    </row>
    <row r="37" spans="1:13" s="4" customFormat="1" ht="21.95" customHeight="1" x14ac:dyDescent="0.2">
      <c r="A37" s="504"/>
      <c r="B37" s="499">
        <f>B35+0.1</f>
        <v>4.3999999999999986</v>
      </c>
      <c r="C37" s="580" t="s">
        <v>39</v>
      </c>
      <c r="D37" s="94" t="str">
        <f>IF(C37="","",IF(E37="","",IF(E37&gt;1,"Nos.","No.")))</f>
        <v>Nos.</v>
      </c>
      <c r="E37" s="125">
        <f>SUM(E36:E36)*2</f>
        <v>6</v>
      </c>
      <c r="F37" s="125"/>
      <c r="G37" s="581">
        <v>12000</v>
      </c>
      <c r="H37" s="242">
        <f t="shared" si="1"/>
        <v>72000</v>
      </c>
      <c r="I37" s="242">
        <v>1000</v>
      </c>
      <c r="J37" s="242">
        <f t="shared" si="0"/>
        <v>6000</v>
      </c>
      <c r="K37" s="237">
        <f>J37+H37</f>
        <v>78000</v>
      </c>
      <c r="L37" s="583" t="s">
        <v>318</v>
      </c>
      <c r="M37" s="592" t="s">
        <v>334</v>
      </c>
    </row>
    <row r="38" spans="1:13" s="4" customFormat="1" ht="25.5" x14ac:dyDescent="0.2">
      <c r="A38" s="504"/>
      <c r="B38" s="499">
        <f>B37+0.1</f>
        <v>4.4999999999999982</v>
      </c>
      <c r="C38" s="502" t="s">
        <v>38</v>
      </c>
      <c r="D38" s="75" t="str">
        <f>IF(C38="","",IF(E38="","",IF(E38&gt;1,"Nos.","No.")))</f>
        <v>Nos.</v>
      </c>
      <c r="E38" s="62">
        <f>E37</f>
        <v>6</v>
      </c>
      <c r="F38" s="62"/>
      <c r="G38" s="505">
        <v>11500</v>
      </c>
      <c r="H38" s="242">
        <f t="shared" si="1"/>
        <v>69000</v>
      </c>
      <c r="I38" s="242">
        <v>1000</v>
      </c>
      <c r="J38" s="242">
        <f t="shared" si="0"/>
        <v>6000</v>
      </c>
      <c r="K38" s="237">
        <f>J38+H38</f>
        <v>75000</v>
      </c>
      <c r="L38" s="583" t="s">
        <v>318</v>
      </c>
      <c r="M38" s="592" t="s">
        <v>334</v>
      </c>
    </row>
    <row r="39" spans="1:13" s="7" customFormat="1" ht="21.95" customHeight="1" x14ac:dyDescent="0.2">
      <c r="A39" s="51"/>
      <c r="B39" s="45">
        <f>B38+0.1</f>
        <v>4.5999999999999979</v>
      </c>
      <c r="C39" s="19" t="s">
        <v>19</v>
      </c>
      <c r="D39" s="109"/>
      <c r="E39" s="58"/>
      <c r="F39" s="58"/>
      <c r="G39" s="65"/>
      <c r="H39" s="262">
        <f t="shared" si="1"/>
        <v>0</v>
      </c>
      <c r="I39" s="81"/>
      <c r="J39" s="262">
        <f t="shared" si="0"/>
        <v>0</v>
      </c>
      <c r="K39" s="32"/>
      <c r="L39" s="584"/>
      <c r="M39" s="584"/>
    </row>
    <row r="40" spans="1:13" s="7" customFormat="1" ht="21.95" customHeight="1" x14ac:dyDescent="0.2">
      <c r="A40" s="41"/>
      <c r="B40" s="45" t="s">
        <v>17</v>
      </c>
      <c r="C40" s="17" t="s">
        <v>37</v>
      </c>
      <c r="D40" s="71" t="str">
        <f>IF(C40="","",IF(E40="","",IF(E40&gt;1,"Nos.","No.")))</f>
        <v>Nos.</v>
      </c>
      <c r="E40" s="57">
        <f>SUM(E36:E36)</f>
        <v>3</v>
      </c>
      <c r="F40" s="57"/>
      <c r="G40" s="64">
        <v>65000</v>
      </c>
      <c r="H40" s="262">
        <f t="shared" si="1"/>
        <v>195000</v>
      </c>
      <c r="I40" s="242">
        <v>3000</v>
      </c>
      <c r="J40" s="262">
        <f t="shared" si="0"/>
        <v>9000</v>
      </c>
      <c r="K40" s="237">
        <f>J40+H40</f>
        <v>204000</v>
      </c>
      <c r="L40" s="583"/>
      <c r="M40" s="583" t="s">
        <v>335</v>
      </c>
    </row>
    <row r="41" spans="1:13" s="7" customFormat="1" ht="21.95" customHeight="1" x14ac:dyDescent="0.2">
      <c r="A41" s="51"/>
      <c r="B41" s="45">
        <f>B39+0.1</f>
        <v>4.6999999999999975</v>
      </c>
      <c r="C41" s="19" t="s">
        <v>280</v>
      </c>
      <c r="D41" s="109"/>
      <c r="E41" s="58"/>
      <c r="F41" s="58"/>
      <c r="G41" s="65"/>
      <c r="H41" s="262">
        <f t="shared" si="1"/>
        <v>0</v>
      </c>
      <c r="I41" s="81"/>
      <c r="J41" s="262">
        <f t="shared" si="0"/>
        <v>0</v>
      </c>
      <c r="K41" s="32"/>
      <c r="L41" s="584"/>
      <c r="M41" s="584"/>
    </row>
    <row r="42" spans="1:13" s="7" customFormat="1" ht="21.95" customHeight="1" x14ac:dyDescent="0.2">
      <c r="A42" s="41"/>
      <c r="B42" s="45" t="s">
        <v>17</v>
      </c>
      <c r="C42" s="17" t="s">
        <v>37</v>
      </c>
      <c r="D42" s="71" t="str">
        <f>IF(C42="","",IF(E42="","",IF(E42&gt;1,"Nos.","No.")))</f>
        <v>Nos.</v>
      </c>
      <c r="E42" s="57">
        <v>3</v>
      </c>
      <c r="F42" s="57"/>
      <c r="G42" s="64">
        <v>9000</v>
      </c>
      <c r="H42" s="262">
        <f t="shared" si="1"/>
        <v>27000</v>
      </c>
      <c r="I42" s="242">
        <v>1000</v>
      </c>
      <c r="J42" s="262">
        <f t="shared" si="0"/>
        <v>3000</v>
      </c>
      <c r="K42" s="237">
        <f>J42+H42</f>
        <v>30000</v>
      </c>
      <c r="L42" s="583"/>
      <c r="M42" s="583"/>
    </row>
    <row r="43" spans="1:13" s="7" customFormat="1" ht="25.5" x14ac:dyDescent="0.2">
      <c r="A43" s="51"/>
      <c r="B43" s="45">
        <f>B41+0.1</f>
        <v>4.7999999999999972</v>
      </c>
      <c r="C43" s="11" t="s">
        <v>281</v>
      </c>
      <c r="D43" s="74" t="str">
        <f>IF(C43="","",IF(E43="","",IF(E43&gt;1,"Nos.","No.")))</f>
        <v>Nos.</v>
      </c>
      <c r="E43" s="60">
        <f>E40</f>
        <v>3</v>
      </c>
      <c r="F43" s="60"/>
      <c r="G43" s="85">
        <v>65000</v>
      </c>
      <c r="H43" s="262">
        <f t="shared" si="1"/>
        <v>195000</v>
      </c>
      <c r="I43" s="242">
        <v>3000</v>
      </c>
      <c r="J43" s="262">
        <f t="shared" si="0"/>
        <v>9000</v>
      </c>
      <c r="K43" s="237">
        <f>J43+H43</f>
        <v>204000</v>
      </c>
      <c r="L43" s="590"/>
      <c r="M43" s="590"/>
    </row>
    <row r="44" spans="1:13" s="7" customFormat="1" ht="22.9" customHeight="1" x14ac:dyDescent="0.2">
      <c r="A44" s="51"/>
      <c r="B44" s="45">
        <f>B43+0.1</f>
        <v>4.8999999999999968</v>
      </c>
      <c r="C44" s="11" t="s">
        <v>282</v>
      </c>
      <c r="D44" s="74" t="str">
        <f>IF(C44="","",IF(E44="","",IF(E44&gt;1,"Nos.","No.")))</f>
        <v>No.</v>
      </c>
      <c r="E44" s="60">
        <f>E41</f>
        <v>0</v>
      </c>
      <c r="F44" s="60"/>
      <c r="G44" s="85"/>
      <c r="H44" s="262">
        <f t="shared" si="1"/>
        <v>0</v>
      </c>
      <c r="I44" s="242"/>
      <c r="J44" s="262">
        <f t="shared" si="0"/>
        <v>0</v>
      </c>
      <c r="K44" s="237">
        <f>J44+H44</f>
        <v>0</v>
      </c>
      <c r="L44" s="590"/>
      <c r="M44" s="590"/>
    </row>
    <row r="45" spans="1:13" s="7" customFormat="1" ht="25.5" x14ac:dyDescent="0.2">
      <c r="A45" s="51"/>
      <c r="B45" s="45">
        <f>B44+0.1</f>
        <v>4.9999999999999964</v>
      </c>
      <c r="C45" s="11" t="s">
        <v>80</v>
      </c>
      <c r="D45" s="74" t="s">
        <v>3</v>
      </c>
      <c r="E45" s="60">
        <f>E43</f>
        <v>3</v>
      </c>
      <c r="F45" s="60"/>
      <c r="G45" s="85">
        <v>20000</v>
      </c>
      <c r="H45" s="262">
        <f t="shared" si="1"/>
        <v>60000</v>
      </c>
      <c r="I45" s="242">
        <v>5000</v>
      </c>
      <c r="J45" s="262">
        <f t="shared" si="0"/>
        <v>15000</v>
      </c>
      <c r="K45" s="237">
        <f>J45+H45</f>
        <v>75000</v>
      </c>
      <c r="L45" s="590" t="s">
        <v>318</v>
      </c>
      <c r="M45" s="590" t="s">
        <v>322</v>
      </c>
    </row>
    <row r="46" spans="1:13" s="7" customFormat="1" ht="24" customHeight="1" x14ac:dyDescent="0.2">
      <c r="A46" s="117"/>
      <c r="B46" s="118" t="s">
        <v>16</v>
      </c>
      <c r="C46" s="89" t="s">
        <v>65</v>
      </c>
      <c r="D46" s="5"/>
      <c r="E46" s="58"/>
      <c r="F46" s="58"/>
      <c r="G46" s="65"/>
      <c r="H46" s="262">
        <f t="shared" si="1"/>
        <v>0</v>
      </c>
      <c r="I46" s="81"/>
      <c r="J46" s="262">
        <f t="shared" si="0"/>
        <v>0</v>
      </c>
      <c r="K46" s="32"/>
      <c r="L46" s="584"/>
      <c r="M46" s="584"/>
    </row>
    <row r="47" spans="1:13" s="7" customFormat="1" ht="21.95" customHeight="1" x14ac:dyDescent="0.2">
      <c r="A47" s="41"/>
      <c r="B47" s="391">
        <f>B45+0.1</f>
        <v>5.0999999999999961</v>
      </c>
      <c r="C47" s="19" t="s">
        <v>11</v>
      </c>
      <c r="D47" s="5"/>
      <c r="E47" s="58"/>
      <c r="F47" s="58"/>
      <c r="G47" s="65"/>
      <c r="H47" s="262">
        <f t="shared" si="1"/>
        <v>0</v>
      </c>
      <c r="I47" s="81"/>
      <c r="J47" s="262">
        <f t="shared" si="0"/>
        <v>0</v>
      </c>
      <c r="K47" s="32"/>
      <c r="L47" s="584"/>
      <c r="M47" s="584"/>
    </row>
    <row r="48" spans="1:13" s="7" customFormat="1" ht="21.95" customHeight="1" x14ac:dyDescent="0.2">
      <c r="A48" s="41"/>
      <c r="B48" s="45" t="s">
        <v>17</v>
      </c>
      <c r="C48" s="17" t="s">
        <v>37</v>
      </c>
      <c r="D48" s="71" t="str">
        <f>IF(C48="","",IF(E48="","",IF(E48&gt;1,"Nos.","No.")))</f>
        <v>Nos.</v>
      </c>
      <c r="E48" s="57">
        <f>E15*4</f>
        <v>4</v>
      </c>
      <c r="F48" s="57"/>
      <c r="G48" s="64">
        <v>8250</v>
      </c>
      <c r="H48" s="262">
        <f t="shared" si="1"/>
        <v>33000</v>
      </c>
      <c r="I48" s="242">
        <v>1000</v>
      </c>
      <c r="J48" s="262">
        <f t="shared" si="0"/>
        <v>4000</v>
      </c>
      <c r="K48" s="237">
        <f>J48+H48</f>
        <v>37000</v>
      </c>
      <c r="L48" s="641" t="s">
        <v>318</v>
      </c>
      <c r="M48" s="641" t="s">
        <v>321</v>
      </c>
    </row>
    <row r="49" spans="1:13" s="7" customFormat="1" ht="21.95" customHeight="1" thickBot="1" x14ac:dyDescent="0.25">
      <c r="A49" s="96"/>
      <c r="B49" s="119" t="s">
        <v>18</v>
      </c>
      <c r="C49" s="120" t="s">
        <v>79</v>
      </c>
      <c r="D49" s="121" t="str">
        <f>IF(C49="","",IF(E49="","",IF(E49&gt;1,"Nos.","No.")))</f>
        <v>Nos.</v>
      </c>
      <c r="E49" s="122">
        <f>E16*4</f>
        <v>8</v>
      </c>
      <c r="F49" s="122"/>
      <c r="G49" s="548">
        <v>11500</v>
      </c>
      <c r="H49" s="547">
        <f t="shared" si="1"/>
        <v>92000</v>
      </c>
      <c r="I49" s="547">
        <v>1000</v>
      </c>
      <c r="J49" s="547">
        <f t="shared" si="0"/>
        <v>8000</v>
      </c>
      <c r="K49" s="491">
        <f>J49+H49</f>
        <v>100000</v>
      </c>
      <c r="L49" s="641"/>
      <c r="M49" s="641"/>
    </row>
    <row r="50" spans="1:13" s="7" customFormat="1" ht="21.95" customHeight="1" x14ac:dyDescent="0.2">
      <c r="A50" s="128"/>
      <c r="B50" s="136">
        <f>B47+0.1</f>
        <v>5.1999999999999957</v>
      </c>
      <c r="C50" s="137" t="s">
        <v>10</v>
      </c>
      <c r="D50" s="131"/>
      <c r="E50" s="138"/>
      <c r="F50" s="138"/>
      <c r="G50" s="133"/>
      <c r="H50" s="262">
        <f t="shared" si="1"/>
        <v>0</v>
      </c>
      <c r="I50" s="139"/>
      <c r="J50" s="262">
        <f t="shared" si="0"/>
        <v>0</v>
      </c>
      <c r="K50" s="135"/>
      <c r="L50" s="641"/>
      <c r="M50" s="641"/>
    </row>
    <row r="51" spans="1:13" s="7" customFormat="1" ht="21.95" customHeight="1" x14ac:dyDescent="0.2">
      <c r="A51" s="41"/>
      <c r="B51" s="45" t="s">
        <v>17</v>
      </c>
      <c r="C51" s="17" t="str">
        <f>C48</f>
        <v xml:space="preserve">25mm dia </v>
      </c>
      <c r="D51" s="71" t="str">
        <f>IF(C51="","",IF(E51="","",IF(E51&gt;1,"Nos.","No.")))</f>
        <v>No.</v>
      </c>
      <c r="E51" s="57">
        <f>E48/4</f>
        <v>1</v>
      </c>
      <c r="F51" s="57"/>
      <c r="G51" s="64">
        <v>7500</v>
      </c>
      <c r="H51" s="262">
        <f t="shared" si="1"/>
        <v>7500</v>
      </c>
      <c r="I51" s="242">
        <v>1000</v>
      </c>
      <c r="J51" s="262">
        <f t="shared" si="0"/>
        <v>1000</v>
      </c>
      <c r="K51" s="237">
        <f>J51+H51</f>
        <v>8500</v>
      </c>
      <c r="L51" s="641"/>
      <c r="M51" s="641"/>
    </row>
    <row r="52" spans="1:13" s="7" customFormat="1" ht="21.95" customHeight="1" x14ac:dyDescent="0.2">
      <c r="A52" s="41"/>
      <c r="B52" s="45" t="s">
        <v>18</v>
      </c>
      <c r="C52" s="17" t="str">
        <f>C49</f>
        <v xml:space="preserve">32mm dia </v>
      </c>
      <c r="D52" s="71" t="str">
        <f>IF(C52="","",IF(E52="","",IF(E52&gt;1,"Nos.","No.")))</f>
        <v>Nos.</v>
      </c>
      <c r="E52" s="57">
        <f>E49/4</f>
        <v>2</v>
      </c>
      <c r="F52" s="57"/>
      <c r="G52" s="64">
        <v>9800</v>
      </c>
      <c r="H52" s="262">
        <f t="shared" si="1"/>
        <v>19600</v>
      </c>
      <c r="I52" s="242">
        <v>1000</v>
      </c>
      <c r="J52" s="262">
        <f t="shared" si="0"/>
        <v>2000</v>
      </c>
      <c r="K52" s="237">
        <f>J52+H52</f>
        <v>21600</v>
      </c>
      <c r="L52" s="641"/>
      <c r="M52" s="641"/>
    </row>
    <row r="53" spans="1:13" s="7" customFormat="1" ht="21.95" customHeight="1" x14ac:dyDescent="0.2">
      <c r="A53" s="41"/>
      <c r="B53" s="45">
        <f>B50+0.01</f>
        <v>5.2099999999999955</v>
      </c>
      <c r="C53" s="19" t="s">
        <v>9</v>
      </c>
      <c r="D53" s="5"/>
      <c r="E53" s="58"/>
      <c r="F53" s="58"/>
      <c r="G53" s="65"/>
      <c r="H53" s="262">
        <f t="shared" si="1"/>
        <v>0</v>
      </c>
      <c r="I53" s="81"/>
      <c r="J53" s="262">
        <f t="shared" si="0"/>
        <v>0</v>
      </c>
      <c r="K53" s="32"/>
      <c r="L53" s="641"/>
      <c r="M53" s="641"/>
    </row>
    <row r="54" spans="1:13" s="7" customFormat="1" ht="21.95" customHeight="1" x14ac:dyDescent="0.2">
      <c r="A54" s="41"/>
      <c r="B54" s="45" t="s">
        <v>17</v>
      </c>
      <c r="C54" s="17" t="str">
        <f>C51</f>
        <v xml:space="preserve">25mm dia </v>
      </c>
      <c r="D54" s="71" t="str">
        <f>IF(C54="","",IF(E54="","",IF(E54&gt;1,"Nos.","No.")))</f>
        <v>No.</v>
      </c>
      <c r="E54" s="57">
        <f>E51</f>
        <v>1</v>
      </c>
      <c r="F54" s="57"/>
      <c r="G54" s="64">
        <v>18000</v>
      </c>
      <c r="H54" s="262">
        <f t="shared" si="1"/>
        <v>18000</v>
      </c>
      <c r="I54" s="242">
        <v>1500</v>
      </c>
      <c r="J54" s="262">
        <f t="shared" si="0"/>
        <v>1500</v>
      </c>
      <c r="K54" s="237">
        <f>J54+H54</f>
        <v>19500</v>
      </c>
      <c r="L54" s="641"/>
      <c r="M54" s="641"/>
    </row>
    <row r="55" spans="1:13" s="7" customFormat="1" ht="21.95" customHeight="1" x14ac:dyDescent="0.2">
      <c r="A55" s="41"/>
      <c r="B55" s="45" t="s">
        <v>18</v>
      </c>
      <c r="C55" s="17" t="str">
        <f>C52</f>
        <v xml:space="preserve">32mm dia </v>
      </c>
      <c r="D55" s="71" t="str">
        <f>IF(C55="","",IF(E55="","",IF(E55&gt;1,"Nos.","No.")))</f>
        <v>Nos.</v>
      </c>
      <c r="E55" s="57">
        <f>E52</f>
        <v>2</v>
      </c>
      <c r="F55" s="57"/>
      <c r="G55" s="64">
        <v>21500</v>
      </c>
      <c r="H55" s="262">
        <f t="shared" si="1"/>
        <v>43000</v>
      </c>
      <c r="I55" s="242">
        <v>1500</v>
      </c>
      <c r="J55" s="262">
        <f t="shared" si="0"/>
        <v>3000</v>
      </c>
      <c r="K55" s="237">
        <f>J55+H55</f>
        <v>46000</v>
      </c>
      <c r="L55" s="642"/>
      <c r="M55" s="642"/>
    </row>
    <row r="56" spans="1:13" s="7" customFormat="1" ht="21.95" customHeight="1" x14ac:dyDescent="0.2">
      <c r="A56" s="41"/>
      <c r="B56" s="45">
        <f>B53+0.01</f>
        <v>5.2199999999999953</v>
      </c>
      <c r="C56" s="19" t="s">
        <v>66</v>
      </c>
      <c r="D56" s="5"/>
      <c r="E56" s="58"/>
      <c r="F56" s="58"/>
      <c r="G56" s="65"/>
      <c r="H56" s="262">
        <f t="shared" si="1"/>
        <v>0</v>
      </c>
      <c r="I56" s="81"/>
      <c r="J56" s="262">
        <f t="shared" si="0"/>
        <v>0</v>
      </c>
      <c r="K56" s="32"/>
      <c r="L56" s="584"/>
      <c r="M56" s="584"/>
    </row>
    <row r="57" spans="1:13" s="7" customFormat="1" ht="21.95" customHeight="1" x14ac:dyDescent="0.2">
      <c r="A57" s="41"/>
      <c r="B57" s="45" t="s">
        <v>17</v>
      </c>
      <c r="C57" s="17" t="str">
        <f>C54</f>
        <v xml:space="preserve">25mm dia </v>
      </c>
      <c r="D57" s="71" t="str">
        <f>IF(C57="","",IF(E57="","",IF(E57&gt;1,"Nos.","No.")))</f>
        <v>Nos.</v>
      </c>
      <c r="E57" s="57">
        <f>E54*2</f>
        <v>2</v>
      </c>
      <c r="F57" s="57"/>
      <c r="G57" s="64">
        <v>11500</v>
      </c>
      <c r="H57" s="262">
        <f t="shared" si="1"/>
        <v>23000</v>
      </c>
      <c r="I57" s="242">
        <v>1000</v>
      </c>
      <c r="J57" s="262">
        <f t="shared" si="0"/>
        <v>2000</v>
      </c>
      <c r="K57" s="237">
        <f>J57+H57</f>
        <v>25000</v>
      </c>
      <c r="L57" s="583"/>
      <c r="M57" s="583"/>
    </row>
    <row r="58" spans="1:13" s="7" customFormat="1" ht="21.95" customHeight="1" x14ac:dyDescent="0.2">
      <c r="A58" s="41"/>
      <c r="B58" s="45" t="s">
        <v>18</v>
      </c>
      <c r="C58" s="17" t="str">
        <f>C55</f>
        <v xml:space="preserve">32mm dia </v>
      </c>
      <c r="D58" s="71" t="str">
        <f>IF(C58="","",IF(E58="","",IF(E58&gt;1,"Nos.","No.")))</f>
        <v>Nos.</v>
      </c>
      <c r="E58" s="57">
        <f>E55*2</f>
        <v>4</v>
      </c>
      <c r="F58" s="57"/>
      <c r="G58" s="64">
        <v>14250</v>
      </c>
      <c r="H58" s="262">
        <f t="shared" si="1"/>
        <v>57000</v>
      </c>
      <c r="I58" s="242">
        <v>1000</v>
      </c>
      <c r="J58" s="262">
        <f t="shared" si="0"/>
        <v>4000</v>
      </c>
      <c r="K58" s="237">
        <f>J58+H58</f>
        <v>61000</v>
      </c>
      <c r="L58" s="583"/>
      <c r="M58" s="583"/>
    </row>
    <row r="59" spans="1:13" s="7" customFormat="1" ht="21.95" customHeight="1" x14ac:dyDescent="0.2">
      <c r="A59" s="41"/>
      <c r="B59" s="45">
        <f>B56+0.01</f>
        <v>5.2299999999999951</v>
      </c>
      <c r="C59" s="19" t="s">
        <v>280</v>
      </c>
      <c r="D59" s="5"/>
      <c r="E59" s="58"/>
      <c r="F59" s="58"/>
      <c r="G59" s="65"/>
      <c r="H59" s="262">
        <f t="shared" si="1"/>
        <v>0</v>
      </c>
      <c r="I59" s="81"/>
      <c r="J59" s="262">
        <f t="shared" si="0"/>
        <v>0</v>
      </c>
      <c r="K59" s="32"/>
      <c r="L59" s="584"/>
      <c r="M59" s="584"/>
    </row>
    <row r="60" spans="1:13" s="7" customFormat="1" ht="21.95" customHeight="1" x14ac:dyDescent="0.2">
      <c r="A60" s="41"/>
      <c r="B60" s="45" t="s">
        <v>17</v>
      </c>
      <c r="C60" s="17" t="str">
        <f>C57</f>
        <v xml:space="preserve">25mm dia </v>
      </c>
      <c r="D60" s="71" t="str">
        <f>IF(C60="","",IF(E60="","",IF(E60&gt;1,"Nos.","No.")))</f>
        <v>Nos.</v>
      </c>
      <c r="E60" s="57">
        <v>2</v>
      </c>
      <c r="F60" s="57"/>
      <c r="G60" s="64">
        <v>9000</v>
      </c>
      <c r="H60" s="262">
        <f t="shared" si="1"/>
        <v>18000</v>
      </c>
      <c r="I60" s="242">
        <v>1000</v>
      </c>
      <c r="J60" s="262">
        <f t="shared" si="0"/>
        <v>2000</v>
      </c>
      <c r="K60" s="237">
        <f>J60+H60</f>
        <v>20000</v>
      </c>
      <c r="L60" s="583"/>
      <c r="M60" s="583"/>
    </row>
    <row r="61" spans="1:13" s="7" customFormat="1" ht="21.95" customHeight="1" x14ac:dyDescent="0.2">
      <c r="A61" s="41"/>
      <c r="B61" s="45" t="s">
        <v>18</v>
      </c>
      <c r="C61" s="17" t="str">
        <f>C58</f>
        <v xml:space="preserve">32mm dia </v>
      </c>
      <c r="D61" s="71" t="str">
        <f>IF(C61="","",IF(E61="","",IF(E61&gt;1,"Nos.","No.")))</f>
        <v>Nos.</v>
      </c>
      <c r="E61" s="57">
        <v>4</v>
      </c>
      <c r="F61" s="57"/>
      <c r="G61" s="64">
        <v>13250</v>
      </c>
      <c r="H61" s="262">
        <f t="shared" si="1"/>
        <v>53000</v>
      </c>
      <c r="I61" s="242">
        <v>1000</v>
      </c>
      <c r="J61" s="262">
        <f t="shared" si="0"/>
        <v>4000</v>
      </c>
      <c r="K61" s="237">
        <f>J61+H61</f>
        <v>57000</v>
      </c>
      <c r="L61" s="583"/>
      <c r="M61" s="583"/>
    </row>
    <row r="62" spans="1:13" s="7" customFormat="1" ht="21.95" customHeight="1" x14ac:dyDescent="0.2">
      <c r="A62" s="41"/>
      <c r="B62" s="45">
        <f>B59+0.01</f>
        <v>5.2399999999999949</v>
      </c>
      <c r="C62" s="123" t="s">
        <v>39</v>
      </c>
      <c r="D62" s="5"/>
      <c r="E62" s="58"/>
      <c r="F62" s="58"/>
      <c r="G62" s="65"/>
      <c r="H62" s="262">
        <f t="shared" si="1"/>
        <v>0</v>
      </c>
      <c r="I62" s="81"/>
      <c r="J62" s="262">
        <f t="shared" si="0"/>
        <v>0</v>
      </c>
      <c r="K62" s="32"/>
      <c r="L62" s="583" t="s">
        <v>318</v>
      </c>
      <c r="M62" s="592" t="s">
        <v>334</v>
      </c>
    </row>
    <row r="63" spans="1:13" s="7" customFormat="1" ht="21.95" customHeight="1" x14ac:dyDescent="0.2">
      <c r="A63" s="41"/>
      <c r="B63" s="45" t="s">
        <v>17</v>
      </c>
      <c r="C63" s="17" t="str">
        <f>C60</f>
        <v xml:space="preserve">25mm dia </v>
      </c>
      <c r="D63" s="71" t="str">
        <f>IF(C63="","",IF(E63="","",IF(E63&gt;1,"Nos.","No.")))</f>
        <v>Nos.</v>
      </c>
      <c r="E63" s="57">
        <v>2</v>
      </c>
      <c r="F63" s="57"/>
      <c r="G63" s="64">
        <v>12000</v>
      </c>
      <c r="H63" s="262">
        <f t="shared" si="1"/>
        <v>24000</v>
      </c>
      <c r="I63" s="242">
        <v>1000</v>
      </c>
      <c r="J63" s="262">
        <f t="shared" si="0"/>
        <v>2000</v>
      </c>
      <c r="K63" s="237">
        <f>J63+H63</f>
        <v>26000</v>
      </c>
      <c r="L63" s="583"/>
      <c r="M63" s="592"/>
    </row>
    <row r="64" spans="1:13" s="7" customFormat="1" ht="21.95" customHeight="1" x14ac:dyDescent="0.2">
      <c r="A64" s="41"/>
      <c r="B64" s="45" t="s">
        <v>18</v>
      </c>
      <c r="C64" s="17" t="str">
        <f>C61</f>
        <v xml:space="preserve">32mm dia </v>
      </c>
      <c r="D64" s="71" t="str">
        <f>IF(C64="","",IF(E64="","",IF(E64&gt;1,"Nos.","No.")))</f>
        <v>Nos.</v>
      </c>
      <c r="E64" s="57">
        <v>4</v>
      </c>
      <c r="F64" s="57"/>
      <c r="G64" s="64">
        <v>11500</v>
      </c>
      <c r="H64" s="262">
        <f t="shared" si="1"/>
        <v>46000</v>
      </c>
      <c r="I64" s="262">
        <v>1000</v>
      </c>
      <c r="J64" s="262">
        <f t="shared" si="0"/>
        <v>4000</v>
      </c>
      <c r="K64" s="261">
        <f>J64+H64</f>
        <v>50000</v>
      </c>
      <c r="L64" s="584"/>
      <c r="M64" s="584"/>
    </row>
    <row r="65" spans="1:14" s="7" customFormat="1" ht="26.45" customHeight="1" x14ac:dyDescent="0.2">
      <c r="A65" s="41"/>
      <c r="B65" s="45">
        <f>B62+0.01</f>
        <v>5.2499999999999947</v>
      </c>
      <c r="C65" s="110" t="s">
        <v>38</v>
      </c>
      <c r="D65" s="5"/>
      <c r="E65" s="58"/>
      <c r="F65" s="58"/>
      <c r="G65" s="65"/>
      <c r="H65" s="262">
        <f t="shared" si="1"/>
        <v>0</v>
      </c>
      <c r="I65" s="81"/>
      <c r="J65" s="262">
        <f t="shared" si="0"/>
        <v>0</v>
      </c>
      <c r="K65" s="32"/>
      <c r="L65" s="583" t="s">
        <v>318</v>
      </c>
      <c r="M65" s="592" t="s">
        <v>334</v>
      </c>
    </row>
    <row r="66" spans="1:14" s="7" customFormat="1" ht="21.95" customHeight="1" x14ac:dyDescent="0.2">
      <c r="A66" s="41"/>
      <c r="B66" s="45" t="s">
        <v>17</v>
      </c>
      <c r="C66" s="17" t="str">
        <f>C63</f>
        <v xml:space="preserve">25mm dia </v>
      </c>
      <c r="D66" s="71" t="str">
        <f>IF(C66="","",IF(E66="","",IF(E66&gt;1,"Nos.","No.")))</f>
        <v>Nos.</v>
      </c>
      <c r="E66" s="57">
        <v>2</v>
      </c>
      <c r="F66" s="57"/>
      <c r="G66" s="64">
        <v>17500</v>
      </c>
      <c r="H66" s="262">
        <f t="shared" si="1"/>
        <v>35000</v>
      </c>
      <c r="I66" s="262">
        <v>2000</v>
      </c>
      <c r="J66" s="262">
        <f t="shared" si="0"/>
        <v>4000</v>
      </c>
      <c r="K66" s="261">
        <f>J66+H66</f>
        <v>39000</v>
      </c>
      <c r="L66" s="583"/>
      <c r="M66" s="592"/>
    </row>
    <row r="67" spans="1:14" s="7" customFormat="1" ht="21.95" customHeight="1" x14ac:dyDescent="0.2">
      <c r="A67" s="41"/>
      <c r="B67" s="45" t="s">
        <v>18</v>
      </c>
      <c r="C67" s="17" t="str">
        <f>C64</f>
        <v xml:space="preserve">32mm dia </v>
      </c>
      <c r="D67" s="71" t="str">
        <f>IF(C67="","",IF(E67="","",IF(E67&gt;1,"Nos.","No.")))</f>
        <v>Nos.</v>
      </c>
      <c r="E67" s="57">
        <v>4</v>
      </c>
      <c r="F67" s="57"/>
      <c r="G67" s="64">
        <v>21500</v>
      </c>
      <c r="H67" s="262">
        <f t="shared" si="1"/>
        <v>86000</v>
      </c>
      <c r="I67" s="262">
        <v>2000</v>
      </c>
      <c r="J67" s="262">
        <f t="shared" si="0"/>
        <v>8000</v>
      </c>
      <c r="K67" s="261">
        <f>J67+H67</f>
        <v>94000</v>
      </c>
      <c r="L67" s="583"/>
      <c r="M67" s="583"/>
    </row>
    <row r="68" spans="1:14" s="7" customFormat="1" ht="21.95" customHeight="1" x14ac:dyDescent="0.2">
      <c r="A68" s="51"/>
      <c r="B68" s="45">
        <f>B65+0.01</f>
        <v>5.2599999999999945</v>
      </c>
      <c r="C68" s="11" t="s">
        <v>283</v>
      </c>
      <c r="D68" s="74" t="str">
        <f>IF(C68="","",IF(E68="","",IF(E68&gt;1,"Nos.","No.")))</f>
        <v>Nos.</v>
      </c>
      <c r="E68" s="60">
        <f>SUM(E54:E55)</f>
        <v>3</v>
      </c>
      <c r="F68" s="60"/>
      <c r="G68" s="85">
        <v>27000</v>
      </c>
      <c r="H68" s="262">
        <f t="shared" si="1"/>
        <v>81000</v>
      </c>
      <c r="I68" s="262">
        <v>3000</v>
      </c>
      <c r="J68" s="262">
        <f t="shared" si="0"/>
        <v>9000</v>
      </c>
      <c r="K68" s="261">
        <f>J68+H68</f>
        <v>90000</v>
      </c>
      <c r="L68" s="583" t="s">
        <v>318</v>
      </c>
      <c r="M68" s="590" t="s">
        <v>323</v>
      </c>
    </row>
    <row r="69" spans="1:14" s="7" customFormat="1" ht="25.5" x14ac:dyDescent="0.2">
      <c r="A69" s="51"/>
      <c r="B69" s="45">
        <f>B68+0.01</f>
        <v>5.2699999999999942</v>
      </c>
      <c r="C69" s="11" t="s">
        <v>81</v>
      </c>
      <c r="D69" s="74" t="s">
        <v>3</v>
      </c>
      <c r="E69" s="60">
        <f>E68</f>
        <v>3</v>
      </c>
      <c r="F69" s="60"/>
      <c r="G69" s="85">
        <v>15000</v>
      </c>
      <c r="H69" s="262">
        <f t="shared" si="1"/>
        <v>45000</v>
      </c>
      <c r="I69" s="262">
        <v>5000</v>
      </c>
      <c r="J69" s="262">
        <f t="shared" si="0"/>
        <v>15000</v>
      </c>
      <c r="K69" s="261">
        <f>J69+H69</f>
        <v>60000</v>
      </c>
      <c r="L69" s="590" t="s">
        <v>318</v>
      </c>
      <c r="M69" s="590" t="s">
        <v>322</v>
      </c>
    </row>
    <row r="70" spans="1:14" s="7" customFormat="1" ht="89.25" x14ac:dyDescent="0.2">
      <c r="A70" s="509">
        <f>A29+1</f>
        <v>5</v>
      </c>
      <c r="B70" s="510"/>
      <c r="C70" s="511" t="s">
        <v>69</v>
      </c>
      <c r="D70" s="5"/>
      <c r="E70" s="58"/>
      <c r="F70" s="58"/>
      <c r="G70" s="65"/>
      <c r="H70" s="262">
        <f t="shared" si="1"/>
        <v>0</v>
      </c>
      <c r="I70" s="31"/>
      <c r="J70" s="262">
        <f t="shared" si="0"/>
        <v>0</v>
      </c>
      <c r="K70" s="32"/>
      <c r="L70" s="584"/>
      <c r="M70" s="584"/>
    </row>
    <row r="71" spans="1:14" s="12" customFormat="1" ht="24" customHeight="1" x14ac:dyDescent="0.2">
      <c r="A71" s="42"/>
      <c r="B71" s="93">
        <f>A70+0.1</f>
        <v>5.0999999999999996</v>
      </c>
      <c r="C71" s="17" t="s">
        <v>35</v>
      </c>
      <c r="D71" s="71" t="s">
        <v>36</v>
      </c>
      <c r="E71" s="57">
        <v>180</v>
      </c>
      <c r="F71" s="57"/>
      <c r="G71" s="67">
        <v>2523.5</v>
      </c>
      <c r="H71" s="262">
        <f t="shared" si="1"/>
        <v>454230</v>
      </c>
      <c r="I71" s="262">
        <v>1000</v>
      </c>
      <c r="J71" s="262">
        <f t="shared" si="0"/>
        <v>180000</v>
      </c>
      <c r="K71" s="261">
        <f>J71+H71</f>
        <v>634230</v>
      </c>
      <c r="L71" s="583" t="s">
        <v>318</v>
      </c>
      <c r="M71" s="583" t="s">
        <v>324</v>
      </c>
      <c r="N71" s="585"/>
    </row>
    <row r="72" spans="1:14" s="12" customFormat="1" ht="24" customHeight="1" x14ac:dyDescent="0.2">
      <c r="A72" s="42"/>
      <c r="B72" s="93">
        <f>B71+0.1</f>
        <v>5.1999999999999993</v>
      </c>
      <c r="C72" s="17" t="s">
        <v>60</v>
      </c>
      <c r="D72" s="71" t="s">
        <v>36</v>
      </c>
      <c r="E72" s="57">
        <v>10</v>
      </c>
      <c r="F72" s="57"/>
      <c r="G72" s="67">
        <v>3296</v>
      </c>
      <c r="H72" s="262">
        <f t="shared" si="1"/>
        <v>32960</v>
      </c>
      <c r="I72" s="262">
        <v>1200</v>
      </c>
      <c r="J72" s="262">
        <f t="shared" si="0"/>
        <v>12000</v>
      </c>
      <c r="K72" s="261">
        <f>J72+H72</f>
        <v>44960</v>
      </c>
      <c r="L72" s="583"/>
      <c r="M72" s="583"/>
      <c r="N72" s="585"/>
    </row>
    <row r="73" spans="1:14" s="12" customFormat="1" ht="24" customHeight="1" x14ac:dyDescent="0.2">
      <c r="A73" s="42"/>
      <c r="B73" s="93">
        <f>B72+0.1</f>
        <v>5.2999999999999989</v>
      </c>
      <c r="C73" s="17" t="s">
        <v>90</v>
      </c>
      <c r="D73" s="71" t="s">
        <v>36</v>
      </c>
      <c r="E73" s="57">
        <v>5</v>
      </c>
      <c r="F73" s="57"/>
      <c r="G73" s="67">
        <v>4017</v>
      </c>
      <c r="H73" s="262">
        <f t="shared" si="1"/>
        <v>20085</v>
      </c>
      <c r="I73" s="262">
        <v>1300</v>
      </c>
      <c r="J73" s="262">
        <f t="shared" si="0"/>
        <v>6500</v>
      </c>
      <c r="K73" s="261">
        <f>J73+H73</f>
        <v>26585</v>
      </c>
      <c r="L73" s="583"/>
      <c r="M73" s="583"/>
      <c r="N73" s="585"/>
    </row>
    <row r="74" spans="1:14" s="12" customFormat="1" ht="24" customHeight="1" x14ac:dyDescent="0.2">
      <c r="A74" s="42"/>
      <c r="B74" s="93">
        <f>B73+0.1</f>
        <v>5.3999999999999986</v>
      </c>
      <c r="C74" s="17" t="s">
        <v>91</v>
      </c>
      <c r="D74" s="71" t="s">
        <v>36</v>
      </c>
      <c r="E74" s="57">
        <v>25</v>
      </c>
      <c r="F74" s="57"/>
      <c r="G74" s="67">
        <v>4892.5</v>
      </c>
      <c r="H74" s="262">
        <f t="shared" si="1"/>
        <v>122312.5</v>
      </c>
      <c r="I74" s="262">
        <v>1400</v>
      </c>
      <c r="J74" s="262">
        <f t="shared" si="0"/>
        <v>35000</v>
      </c>
      <c r="K74" s="261">
        <f>J74+H74</f>
        <v>157312.5</v>
      </c>
      <c r="L74" s="583"/>
      <c r="M74" s="583"/>
      <c r="N74" s="585"/>
    </row>
    <row r="75" spans="1:14" s="459" customFormat="1" ht="38.25" x14ac:dyDescent="0.2">
      <c r="A75" s="512">
        <f>A70+1</f>
        <v>6</v>
      </c>
      <c r="B75" s="513"/>
      <c r="C75" s="514" t="s">
        <v>284</v>
      </c>
      <c r="D75" s="515"/>
      <c r="E75" s="516"/>
      <c r="F75" s="516"/>
      <c r="G75" s="66"/>
      <c r="H75" s="262">
        <f t="shared" si="1"/>
        <v>0</v>
      </c>
      <c r="I75" s="33"/>
      <c r="J75" s="262">
        <f t="shared" si="0"/>
        <v>0</v>
      </c>
      <c r="K75" s="34"/>
      <c r="L75" s="594"/>
      <c r="M75" s="594"/>
    </row>
    <row r="76" spans="1:14" s="7" customFormat="1" ht="24" customHeight="1" thickBot="1" x14ac:dyDescent="0.25">
      <c r="A76" s="96"/>
      <c r="B76" s="140">
        <f>A75+0.1</f>
        <v>6.1</v>
      </c>
      <c r="C76" s="120" t="s">
        <v>44</v>
      </c>
      <c r="D76" s="121" t="s">
        <v>36</v>
      </c>
      <c r="E76" s="122">
        <v>120</v>
      </c>
      <c r="F76" s="122"/>
      <c r="G76" s="548">
        <v>2008.5</v>
      </c>
      <c r="H76" s="547">
        <f t="shared" si="1"/>
        <v>241020</v>
      </c>
      <c r="I76" s="547">
        <v>150</v>
      </c>
      <c r="J76" s="547">
        <f t="shared" si="0"/>
        <v>18000</v>
      </c>
      <c r="K76" s="491">
        <f>J76+H76</f>
        <v>259020</v>
      </c>
      <c r="L76" s="583" t="s">
        <v>318</v>
      </c>
      <c r="M76" s="591" t="s">
        <v>325</v>
      </c>
      <c r="N76" s="585"/>
    </row>
    <row r="77" spans="1:14" s="7" customFormat="1" ht="78" customHeight="1" x14ac:dyDescent="0.2">
      <c r="A77" s="517">
        <f>A75+1</f>
        <v>7</v>
      </c>
      <c r="B77" s="518"/>
      <c r="C77" s="519" t="s">
        <v>59</v>
      </c>
      <c r="D77" s="520" t="s">
        <v>40</v>
      </c>
      <c r="E77" s="521">
        <v>1250</v>
      </c>
      <c r="F77" s="521"/>
      <c r="G77" s="522">
        <v>5047</v>
      </c>
      <c r="H77" s="262">
        <f t="shared" si="1"/>
        <v>6308750</v>
      </c>
      <c r="I77" s="262">
        <v>1000</v>
      </c>
      <c r="J77" s="262">
        <f t="shared" ref="J77:J118" si="2">I77*E77</f>
        <v>1250000</v>
      </c>
      <c r="K77" s="261">
        <f>J77+H77</f>
        <v>7558750</v>
      </c>
      <c r="L77" s="583" t="s">
        <v>318</v>
      </c>
      <c r="M77" s="595" t="s">
        <v>326</v>
      </c>
      <c r="N77" s="585"/>
    </row>
    <row r="78" spans="1:14" s="7" customFormat="1" ht="64.5" customHeight="1" thickBot="1" x14ac:dyDescent="0.25">
      <c r="A78" s="90">
        <f>A77+1</f>
        <v>8</v>
      </c>
      <c r="B78" s="68"/>
      <c r="C78" s="523" t="s">
        <v>92</v>
      </c>
      <c r="D78" s="71" t="s">
        <v>40</v>
      </c>
      <c r="E78" s="524">
        <v>1200</v>
      </c>
      <c r="F78" s="524"/>
      <c r="G78" s="525">
        <v>5665</v>
      </c>
      <c r="H78" s="262">
        <f t="shared" si="1"/>
        <v>6798000</v>
      </c>
      <c r="I78" s="262">
        <v>500</v>
      </c>
      <c r="J78" s="262">
        <f t="shared" si="2"/>
        <v>600000</v>
      </c>
      <c r="K78" s="261">
        <f>J78+H78</f>
        <v>7398000</v>
      </c>
      <c r="L78" s="583" t="s">
        <v>318</v>
      </c>
      <c r="M78" s="591" t="s">
        <v>325</v>
      </c>
      <c r="N78" s="585"/>
    </row>
    <row r="79" spans="1:14" s="7" customFormat="1" ht="51" x14ac:dyDescent="0.2">
      <c r="A79" s="90">
        <f>A78+1</f>
        <v>9</v>
      </c>
      <c r="B79" s="68"/>
      <c r="C79" s="523" t="s">
        <v>68</v>
      </c>
      <c r="D79" s="74" t="s">
        <v>40</v>
      </c>
      <c r="E79" s="60">
        <v>100</v>
      </c>
      <c r="F79" s="60"/>
      <c r="G79" s="525">
        <v>5800</v>
      </c>
      <c r="H79" s="262">
        <f t="shared" si="1"/>
        <v>580000</v>
      </c>
      <c r="I79" s="262">
        <v>500</v>
      </c>
      <c r="J79" s="262">
        <f t="shared" si="2"/>
        <v>50000</v>
      </c>
      <c r="K79" s="261">
        <f>J79+H79</f>
        <v>630000</v>
      </c>
      <c r="L79" s="583" t="s">
        <v>318</v>
      </c>
      <c r="M79" s="590" t="s">
        <v>327</v>
      </c>
    </row>
    <row r="80" spans="1:14" s="7" customFormat="1" ht="63.75" x14ac:dyDescent="0.2">
      <c r="A80" s="526">
        <f>A79+1</f>
        <v>10</v>
      </c>
      <c r="B80" s="76"/>
      <c r="C80" s="527" t="s">
        <v>34</v>
      </c>
      <c r="D80" s="528"/>
      <c r="E80" s="61"/>
      <c r="F80" s="61"/>
      <c r="G80" s="529"/>
      <c r="H80" s="262">
        <f t="shared" si="1"/>
        <v>0</v>
      </c>
      <c r="I80" s="530"/>
      <c r="J80" s="262">
        <f t="shared" si="2"/>
        <v>0</v>
      </c>
      <c r="K80" s="34"/>
      <c r="L80" s="594"/>
      <c r="M80" s="594"/>
    </row>
    <row r="81" spans="1:13" s="7" customFormat="1" ht="47.45" customHeight="1" x14ac:dyDescent="0.2">
      <c r="A81" s="41"/>
      <c r="B81" s="68">
        <f>A80+0.1</f>
        <v>10.1</v>
      </c>
      <c r="C81" s="392" t="s">
        <v>285</v>
      </c>
      <c r="D81" s="8" t="s">
        <v>40</v>
      </c>
      <c r="E81" s="95">
        <v>9</v>
      </c>
      <c r="F81" s="95"/>
      <c r="G81" s="64">
        <v>40000</v>
      </c>
      <c r="H81" s="262">
        <f t="shared" ref="H81:H118" si="3">G81*E81</f>
        <v>360000</v>
      </c>
      <c r="I81" s="262">
        <v>2000</v>
      </c>
      <c r="J81" s="262">
        <f t="shared" si="2"/>
        <v>18000</v>
      </c>
      <c r="K81" s="618">
        <f>J81+H81</f>
        <v>378000</v>
      </c>
      <c r="L81" s="647" t="s">
        <v>319</v>
      </c>
      <c r="M81" s="633" t="s">
        <v>328</v>
      </c>
    </row>
    <row r="82" spans="1:13" s="7" customFormat="1" ht="21.95" customHeight="1" x14ac:dyDescent="0.2">
      <c r="A82" s="41"/>
      <c r="B82" s="68">
        <f>B81+0.1</f>
        <v>10.199999999999999</v>
      </c>
      <c r="C82" s="87" t="s">
        <v>93</v>
      </c>
      <c r="D82" s="13"/>
      <c r="E82" s="126"/>
      <c r="F82" s="126"/>
      <c r="G82" s="66"/>
      <c r="H82" s="262">
        <f t="shared" si="3"/>
        <v>0</v>
      </c>
      <c r="I82" s="82"/>
      <c r="J82" s="262">
        <f t="shared" si="2"/>
        <v>0</v>
      </c>
      <c r="K82" s="619"/>
      <c r="L82" s="648"/>
      <c r="M82" s="634"/>
    </row>
    <row r="83" spans="1:13" s="7" customFormat="1" ht="21.95" customHeight="1" x14ac:dyDescent="0.2">
      <c r="A83" s="41"/>
      <c r="B83" s="45" t="s">
        <v>17</v>
      </c>
      <c r="C83" s="20" t="s">
        <v>94</v>
      </c>
      <c r="D83" s="8" t="s">
        <v>4</v>
      </c>
      <c r="E83" s="57">
        <v>4</v>
      </c>
      <c r="F83" s="57"/>
      <c r="G83" s="64">
        <v>5500</v>
      </c>
      <c r="H83" s="262">
        <f t="shared" si="3"/>
        <v>22000</v>
      </c>
      <c r="I83" s="262">
        <v>1000</v>
      </c>
      <c r="J83" s="262">
        <f t="shared" si="2"/>
        <v>4000</v>
      </c>
      <c r="K83" s="618">
        <f t="shared" ref="K83:K88" si="4">J83+H83</f>
        <v>26000</v>
      </c>
      <c r="L83" s="648"/>
      <c r="M83" s="634"/>
    </row>
    <row r="84" spans="1:13" s="7" customFormat="1" ht="21.95" customHeight="1" x14ac:dyDescent="0.2">
      <c r="A84" s="41"/>
      <c r="B84" s="45" t="s">
        <v>18</v>
      </c>
      <c r="C84" s="20" t="s">
        <v>95</v>
      </c>
      <c r="D84" s="8" t="s">
        <v>4</v>
      </c>
      <c r="E84" s="57">
        <v>7</v>
      </c>
      <c r="F84" s="57"/>
      <c r="G84" s="64">
        <v>6500</v>
      </c>
      <c r="H84" s="262">
        <f t="shared" si="3"/>
        <v>45500</v>
      </c>
      <c r="I84" s="262">
        <v>1000</v>
      </c>
      <c r="J84" s="262">
        <f t="shared" si="2"/>
        <v>7000</v>
      </c>
      <c r="K84" s="618">
        <f t="shared" si="4"/>
        <v>52500</v>
      </c>
      <c r="L84" s="648"/>
      <c r="M84" s="634"/>
    </row>
    <row r="85" spans="1:13" s="7" customFormat="1" ht="21.95" customHeight="1" x14ac:dyDescent="0.2">
      <c r="A85" s="41"/>
      <c r="B85" s="45" t="s">
        <v>97</v>
      </c>
      <c r="C85" s="20" t="s">
        <v>96</v>
      </c>
      <c r="D85" s="8" t="s">
        <v>4</v>
      </c>
      <c r="E85" s="57">
        <v>16</v>
      </c>
      <c r="F85" s="57"/>
      <c r="G85" s="64">
        <v>7250</v>
      </c>
      <c r="H85" s="262">
        <f t="shared" si="3"/>
        <v>116000</v>
      </c>
      <c r="I85" s="262">
        <v>1000</v>
      </c>
      <c r="J85" s="262">
        <f t="shared" si="2"/>
        <v>16000</v>
      </c>
      <c r="K85" s="618">
        <f t="shared" si="4"/>
        <v>132000</v>
      </c>
      <c r="L85" s="648"/>
      <c r="M85" s="634"/>
    </row>
    <row r="86" spans="1:13" s="7" customFormat="1" ht="21.95" customHeight="1" x14ac:dyDescent="0.2">
      <c r="A86" s="41"/>
      <c r="B86" s="68">
        <f>B82+0.1</f>
        <v>10.299999999999999</v>
      </c>
      <c r="C86" s="20" t="s">
        <v>70</v>
      </c>
      <c r="D86" s="8" t="s">
        <v>40</v>
      </c>
      <c r="E86" s="95">
        <v>6</v>
      </c>
      <c r="F86" s="95"/>
      <c r="G86" s="64">
        <v>32000</v>
      </c>
      <c r="H86" s="262">
        <f t="shared" si="3"/>
        <v>192000</v>
      </c>
      <c r="I86" s="262">
        <v>2000</v>
      </c>
      <c r="J86" s="262">
        <f t="shared" si="2"/>
        <v>12000</v>
      </c>
      <c r="K86" s="618">
        <f t="shared" si="4"/>
        <v>204000</v>
      </c>
      <c r="L86" s="648"/>
      <c r="M86" s="634"/>
    </row>
    <row r="87" spans="1:13" s="7" customFormat="1" ht="21.95" customHeight="1" x14ac:dyDescent="0.2">
      <c r="A87" s="41"/>
      <c r="B87" s="68">
        <f t="shared" ref="B87:B89" si="5">B86+0.1</f>
        <v>10.399999999999999</v>
      </c>
      <c r="C87" s="20" t="s">
        <v>71</v>
      </c>
      <c r="D87" s="8" t="s">
        <v>40</v>
      </c>
      <c r="E87" s="95">
        <v>1</v>
      </c>
      <c r="F87" s="95"/>
      <c r="G87" s="64">
        <v>15000</v>
      </c>
      <c r="H87" s="262">
        <f t="shared" si="3"/>
        <v>15000</v>
      </c>
      <c r="I87" s="262">
        <v>2000</v>
      </c>
      <c r="J87" s="262">
        <f t="shared" si="2"/>
        <v>2000</v>
      </c>
      <c r="K87" s="618">
        <f t="shared" si="4"/>
        <v>17000</v>
      </c>
      <c r="L87" s="648"/>
      <c r="M87" s="634"/>
    </row>
    <row r="88" spans="1:13" s="7" customFormat="1" ht="21.95" customHeight="1" x14ac:dyDescent="0.2">
      <c r="A88" s="41"/>
      <c r="B88" s="68">
        <f>B87+1</f>
        <v>11.399999999999999</v>
      </c>
      <c r="C88" s="20" t="s">
        <v>61</v>
      </c>
      <c r="D88" s="8" t="s">
        <v>50</v>
      </c>
      <c r="E88" s="95">
        <v>1</v>
      </c>
      <c r="F88" s="95"/>
      <c r="G88" s="64">
        <v>1500</v>
      </c>
      <c r="H88" s="262">
        <f t="shared" si="3"/>
        <v>1500</v>
      </c>
      <c r="I88" s="262">
        <v>500</v>
      </c>
      <c r="J88" s="262">
        <f t="shared" si="2"/>
        <v>500</v>
      </c>
      <c r="K88" s="618">
        <f t="shared" si="4"/>
        <v>2000</v>
      </c>
      <c r="L88" s="648"/>
      <c r="M88" s="634"/>
    </row>
    <row r="89" spans="1:13" s="7" customFormat="1" ht="21.95" customHeight="1" x14ac:dyDescent="0.2">
      <c r="A89" s="41"/>
      <c r="B89" s="68">
        <f t="shared" si="5"/>
        <v>11.499999999999998</v>
      </c>
      <c r="C89" s="87" t="s">
        <v>25</v>
      </c>
      <c r="D89" s="13"/>
      <c r="E89" s="61"/>
      <c r="F89" s="61"/>
      <c r="G89" s="66"/>
      <c r="H89" s="262">
        <f t="shared" si="3"/>
        <v>0</v>
      </c>
      <c r="I89" s="82"/>
      <c r="J89" s="262">
        <f t="shared" si="2"/>
        <v>0</v>
      </c>
      <c r="K89" s="619"/>
      <c r="L89" s="648"/>
      <c r="M89" s="634"/>
    </row>
    <row r="90" spans="1:13" s="7" customFormat="1" ht="21.95" customHeight="1" x14ac:dyDescent="0.2">
      <c r="A90" s="41"/>
      <c r="B90" s="45" t="s">
        <v>17</v>
      </c>
      <c r="C90" s="20" t="s">
        <v>43</v>
      </c>
      <c r="D90" s="8" t="s">
        <v>36</v>
      </c>
      <c r="E90" s="57">
        <v>45</v>
      </c>
      <c r="F90" s="57"/>
      <c r="G90" s="64">
        <v>4000</v>
      </c>
      <c r="H90" s="262">
        <f t="shared" si="3"/>
        <v>180000</v>
      </c>
      <c r="I90" s="262">
        <v>500</v>
      </c>
      <c r="J90" s="262">
        <f t="shared" si="2"/>
        <v>22500</v>
      </c>
      <c r="K90" s="618">
        <f>J90+H90</f>
        <v>202500</v>
      </c>
      <c r="L90" s="648"/>
      <c r="M90" s="634"/>
    </row>
    <row r="91" spans="1:13" s="7" customFormat="1" ht="21.95" customHeight="1" x14ac:dyDescent="0.2">
      <c r="A91" s="41"/>
      <c r="B91" s="45" t="s">
        <v>18</v>
      </c>
      <c r="C91" s="20" t="s">
        <v>54</v>
      </c>
      <c r="D91" s="8" t="s">
        <v>36</v>
      </c>
      <c r="E91" s="57">
        <v>15</v>
      </c>
      <c r="F91" s="57"/>
      <c r="G91" s="64">
        <v>4750</v>
      </c>
      <c r="H91" s="262">
        <f t="shared" si="3"/>
        <v>71250</v>
      </c>
      <c r="I91" s="262">
        <v>500</v>
      </c>
      <c r="J91" s="262">
        <f t="shared" si="2"/>
        <v>7500</v>
      </c>
      <c r="K91" s="618">
        <f>J91+H91</f>
        <v>78750</v>
      </c>
      <c r="L91" s="648"/>
      <c r="M91" s="634"/>
    </row>
    <row r="92" spans="1:13" s="7" customFormat="1" ht="21.95" customHeight="1" x14ac:dyDescent="0.2">
      <c r="A92" s="41"/>
      <c r="B92" s="68">
        <f>B89+0.1</f>
        <v>11.599999999999998</v>
      </c>
      <c r="C92" s="87" t="s">
        <v>12</v>
      </c>
      <c r="D92" s="13"/>
      <c r="E92" s="61"/>
      <c r="F92" s="61"/>
      <c r="G92" s="66"/>
      <c r="H92" s="262">
        <f t="shared" si="3"/>
        <v>0</v>
      </c>
      <c r="I92" s="82"/>
      <c r="J92" s="262">
        <f t="shared" si="2"/>
        <v>0</v>
      </c>
      <c r="K92" s="619"/>
      <c r="L92" s="648"/>
      <c r="M92" s="634"/>
    </row>
    <row r="93" spans="1:13" s="7" customFormat="1" ht="21.95" customHeight="1" thickBot="1" x14ac:dyDescent="0.25">
      <c r="A93" s="96"/>
      <c r="B93" s="119" t="s">
        <v>17</v>
      </c>
      <c r="C93" s="141" t="s">
        <v>41</v>
      </c>
      <c r="D93" s="142" t="s">
        <v>4</v>
      </c>
      <c r="E93" s="122">
        <v>20</v>
      </c>
      <c r="F93" s="122"/>
      <c r="G93" s="548">
        <v>3000</v>
      </c>
      <c r="H93" s="547">
        <f t="shared" si="3"/>
        <v>60000</v>
      </c>
      <c r="I93" s="547">
        <v>750</v>
      </c>
      <c r="J93" s="547">
        <f t="shared" si="2"/>
        <v>15000</v>
      </c>
      <c r="K93" s="620">
        <f>J93+H93</f>
        <v>75000</v>
      </c>
      <c r="L93" s="649"/>
      <c r="M93" s="635"/>
    </row>
    <row r="94" spans="1:13" s="7" customFormat="1" ht="60" customHeight="1" x14ac:dyDescent="0.2">
      <c r="A94" s="517">
        <f>A80+1</f>
        <v>11</v>
      </c>
      <c r="B94" s="518"/>
      <c r="C94" s="531" t="s">
        <v>20</v>
      </c>
      <c r="D94" s="143"/>
      <c r="E94" s="132"/>
      <c r="F94" s="132"/>
      <c r="G94" s="133"/>
      <c r="H94" s="262">
        <f t="shared" si="3"/>
        <v>0</v>
      </c>
      <c r="I94" s="139"/>
      <c r="J94" s="262">
        <f t="shared" si="2"/>
        <v>0</v>
      </c>
      <c r="K94" s="135"/>
      <c r="L94" s="584"/>
      <c r="M94" s="584"/>
    </row>
    <row r="95" spans="1:13" s="7" customFormat="1" ht="20.100000000000001" customHeight="1" x14ac:dyDescent="0.2">
      <c r="A95" s="90"/>
      <c r="B95" s="68">
        <f>A94+0.1</f>
        <v>11.1</v>
      </c>
      <c r="C95" s="20" t="s">
        <v>41</v>
      </c>
      <c r="D95" s="8" t="s">
        <v>36</v>
      </c>
      <c r="E95" s="57">
        <v>70</v>
      </c>
      <c r="F95" s="57"/>
      <c r="G95" s="67">
        <v>1750</v>
      </c>
      <c r="H95" s="262">
        <f t="shared" si="3"/>
        <v>122500</v>
      </c>
      <c r="I95" s="262">
        <v>500</v>
      </c>
      <c r="J95" s="262">
        <f t="shared" si="2"/>
        <v>35000</v>
      </c>
      <c r="K95" s="261">
        <f>J95+H95</f>
        <v>157500</v>
      </c>
      <c r="L95" s="583" t="s">
        <v>320</v>
      </c>
      <c r="M95" s="583" t="s">
        <v>336</v>
      </c>
    </row>
    <row r="96" spans="1:13" s="7" customFormat="1" ht="21.95" customHeight="1" x14ac:dyDescent="0.2">
      <c r="A96" s="90"/>
      <c r="B96" s="68">
        <f>B95+0.1</f>
        <v>11.2</v>
      </c>
      <c r="C96" s="113" t="s">
        <v>42</v>
      </c>
      <c r="D96" s="114" t="s">
        <v>36</v>
      </c>
      <c r="E96" s="60">
        <v>2</v>
      </c>
      <c r="F96" s="60"/>
      <c r="G96" s="67">
        <v>1900</v>
      </c>
      <c r="H96" s="262">
        <f t="shared" si="3"/>
        <v>3800</v>
      </c>
      <c r="I96" s="262">
        <v>600</v>
      </c>
      <c r="J96" s="262">
        <f t="shared" si="2"/>
        <v>1200</v>
      </c>
      <c r="K96" s="261">
        <f>J96+H96</f>
        <v>5000</v>
      </c>
      <c r="L96" s="590"/>
      <c r="M96" s="590"/>
    </row>
    <row r="97" spans="1:21" s="7" customFormat="1" ht="39.75" customHeight="1" x14ac:dyDescent="0.2">
      <c r="A97" s="90">
        <f>A94+1</f>
        <v>12</v>
      </c>
      <c r="B97" s="68"/>
      <c r="C97" s="207" t="s">
        <v>21</v>
      </c>
      <c r="D97" s="112"/>
      <c r="E97" s="58"/>
      <c r="F97" s="58"/>
      <c r="G97" s="65"/>
      <c r="H97" s="262">
        <f t="shared" si="3"/>
        <v>0</v>
      </c>
      <c r="I97" s="81"/>
      <c r="J97" s="262">
        <f t="shared" si="2"/>
        <v>0</v>
      </c>
      <c r="K97" s="32"/>
      <c r="L97" s="584"/>
      <c r="M97" s="584"/>
    </row>
    <row r="98" spans="1:21" s="7" customFormat="1" ht="20.100000000000001" customHeight="1" x14ac:dyDescent="0.2">
      <c r="A98" s="90"/>
      <c r="B98" s="68">
        <f>A97+0.1</f>
        <v>12.1</v>
      </c>
      <c r="C98" s="20" t="s">
        <v>41</v>
      </c>
      <c r="D98" s="71" t="str">
        <f t="shared" ref="D98:D99" si="6">IF(C98="","",IF(E98="","",IF(E98&gt;1,"Nos.","No.")))</f>
        <v>Nos.</v>
      </c>
      <c r="E98" s="57">
        <v>60</v>
      </c>
      <c r="F98" s="57"/>
      <c r="G98" s="67">
        <v>3000</v>
      </c>
      <c r="H98" s="262">
        <f t="shared" si="3"/>
        <v>180000</v>
      </c>
      <c r="I98" s="262">
        <v>500</v>
      </c>
      <c r="J98" s="262">
        <f t="shared" si="2"/>
        <v>30000</v>
      </c>
      <c r="K98" s="261">
        <f>J98+H98</f>
        <v>210000</v>
      </c>
      <c r="L98" s="583" t="s">
        <v>319</v>
      </c>
      <c r="M98" s="583" t="s">
        <v>328</v>
      </c>
    </row>
    <row r="99" spans="1:21" s="7" customFormat="1" ht="21.95" customHeight="1" x14ac:dyDescent="0.2">
      <c r="A99" s="90"/>
      <c r="B99" s="68">
        <f>B98+0.1</f>
        <v>12.2</v>
      </c>
      <c r="C99" s="20" t="s">
        <v>42</v>
      </c>
      <c r="D99" s="71" t="str">
        <f t="shared" si="6"/>
        <v>No.</v>
      </c>
      <c r="E99" s="57">
        <v>1</v>
      </c>
      <c r="F99" s="57"/>
      <c r="G99" s="67">
        <v>3200</v>
      </c>
      <c r="H99" s="262">
        <f t="shared" si="3"/>
        <v>3200</v>
      </c>
      <c r="I99" s="262">
        <v>500</v>
      </c>
      <c r="J99" s="262">
        <f t="shared" si="2"/>
        <v>500</v>
      </c>
      <c r="K99" s="261">
        <f>J99+H99</f>
        <v>3700</v>
      </c>
      <c r="L99" s="583"/>
      <c r="M99" s="583"/>
    </row>
    <row r="100" spans="1:21" s="7" customFormat="1" ht="48" customHeight="1" x14ac:dyDescent="0.2">
      <c r="A100" s="90">
        <f>A97+1</f>
        <v>13</v>
      </c>
      <c r="B100" s="68"/>
      <c r="C100" s="532" t="s">
        <v>63</v>
      </c>
      <c r="D100" s="71" t="s">
        <v>40</v>
      </c>
      <c r="E100" s="57">
        <v>6</v>
      </c>
      <c r="F100" s="57"/>
      <c r="G100" s="67">
        <v>32000</v>
      </c>
      <c r="H100" s="262">
        <f t="shared" si="3"/>
        <v>192000</v>
      </c>
      <c r="I100" s="262">
        <v>2000</v>
      </c>
      <c r="J100" s="262">
        <f t="shared" si="2"/>
        <v>12000</v>
      </c>
      <c r="K100" s="261">
        <f>J100+H100</f>
        <v>204000</v>
      </c>
      <c r="L100" s="583" t="s">
        <v>319</v>
      </c>
      <c r="M100" s="583" t="s">
        <v>328</v>
      </c>
    </row>
    <row r="101" spans="1:21" s="7" customFormat="1" ht="38.25" x14ac:dyDescent="0.2">
      <c r="A101" s="90">
        <f>A100+1</f>
        <v>14</v>
      </c>
      <c r="B101" s="68"/>
      <c r="C101" s="533" t="s">
        <v>62</v>
      </c>
      <c r="D101" s="112"/>
      <c r="E101" s="58"/>
      <c r="F101" s="58"/>
      <c r="G101" s="534"/>
      <c r="H101" s="262">
        <f t="shared" si="3"/>
        <v>0</v>
      </c>
      <c r="I101" s="535"/>
      <c r="J101" s="262">
        <f t="shared" si="2"/>
        <v>0</v>
      </c>
      <c r="K101" s="536"/>
      <c r="L101" s="583" t="s">
        <v>319</v>
      </c>
      <c r="M101" s="583" t="s">
        <v>328</v>
      </c>
    </row>
    <row r="102" spans="1:21" s="12" customFormat="1" ht="20.100000000000001" customHeight="1" x14ac:dyDescent="0.2">
      <c r="A102" s="42"/>
      <c r="B102" s="68">
        <f>A101+0.1</f>
        <v>14.1</v>
      </c>
      <c r="C102" s="17" t="s">
        <v>86</v>
      </c>
      <c r="D102" s="71" t="str">
        <f t="shared" ref="D102:D103" si="7">IF(C102="","",IF(E102="","",IF(E102&gt;1,"Nos.","No.")))</f>
        <v>Nos.</v>
      </c>
      <c r="E102" s="57">
        <v>2</v>
      </c>
      <c r="F102" s="57"/>
      <c r="G102" s="67">
        <v>4000</v>
      </c>
      <c r="H102" s="262">
        <f t="shared" si="3"/>
        <v>8000</v>
      </c>
      <c r="I102" s="262">
        <v>1000</v>
      </c>
      <c r="J102" s="262">
        <f t="shared" si="2"/>
        <v>2000</v>
      </c>
      <c r="K102" s="261">
        <f>J102+H102</f>
        <v>10000</v>
      </c>
      <c r="L102" s="583"/>
      <c r="M102" s="583"/>
    </row>
    <row r="103" spans="1:21" s="12" customFormat="1" ht="21.95" customHeight="1" x14ac:dyDescent="0.2">
      <c r="A103" s="42"/>
      <c r="B103" s="68">
        <f>B102+0.1</f>
        <v>14.2</v>
      </c>
      <c r="C103" s="17" t="s">
        <v>82</v>
      </c>
      <c r="D103" s="71" t="str">
        <f t="shared" si="7"/>
        <v>Nos.</v>
      </c>
      <c r="E103" s="57">
        <v>2</v>
      </c>
      <c r="F103" s="57"/>
      <c r="G103" s="67">
        <v>7500</v>
      </c>
      <c r="H103" s="262">
        <f t="shared" si="3"/>
        <v>15000</v>
      </c>
      <c r="I103" s="262">
        <v>1000</v>
      </c>
      <c r="J103" s="262">
        <f t="shared" si="2"/>
        <v>2000</v>
      </c>
      <c r="K103" s="261">
        <f>J103+H103</f>
        <v>17000</v>
      </c>
      <c r="L103" s="583"/>
      <c r="M103" s="583"/>
    </row>
    <row r="104" spans="1:21" s="7" customFormat="1" ht="38.25" x14ac:dyDescent="0.2">
      <c r="A104" s="90">
        <f>A101+1</f>
        <v>15</v>
      </c>
      <c r="B104" s="68"/>
      <c r="C104" s="533" t="s">
        <v>87</v>
      </c>
      <c r="D104" s="112"/>
      <c r="E104" s="58"/>
      <c r="F104" s="58"/>
      <c r="G104" s="534"/>
      <c r="H104" s="262">
        <f t="shared" si="3"/>
        <v>0</v>
      </c>
      <c r="I104" s="535"/>
      <c r="J104" s="262">
        <f t="shared" si="2"/>
        <v>0</v>
      </c>
      <c r="K104" s="536"/>
      <c r="L104" s="583" t="s">
        <v>319</v>
      </c>
      <c r="M104" s="583" t="s">
        <v>328</v>
      </c>
    </row>
    <row r="105" spans="1:21" s="12" customFormat="1" ht="24" customHeight="1" x14ac:dyDescent="0.2">
      <c r="A105" s="42"/>
      <c r="B105" s="68">
        <f>A104+0.1</f>
        <v>15.1</v>
      </c>
      <c r="C105" s="17" t="s">
        <v>83</v>
      </c>
      <c r="D105" s="71" t="str">
        <f t="shared" ref="D105:D106" si="8">IF(C105="","",IF(E105="","",IF(E105&gt;1,"Nos.","No.")))</f>
        <v>No.</v>
      </c>
      <c r="E105" s="57">
        <v>1</v>
      </c>
      <c r="F105" s="57"/>
      <c r="G105" s="67">
        <v>15750</v>
      </c>
      <c r="H105" s="262">
        <f t="shared" si="3"/>
        <v>15750</v>
      </c>
      <c r="I105" s="262">
        <v>1000</v>
      </c>
      <c r="J105" s="262">
        <f t="shared" si="2"/>
        <v>1000</v>
      </c>
      <c r="K105" s="261">
        <f>J105+H105</f>
        <v>16750</v>
      </c>
      <c r="L105" s="583"/>
      <c r="M105" s="583"/>
    </row>
    <row r="106" spans="1:21" s="12" customFormat="1" ht="21.95" customHeight="1" x14ac:dyDescent="0.2">
      <c r="A106" s="42"/>
      <c r="B106" s="68">
        <f>B105+0.1</f>
        <v>15.2</v>
      </c>
      <c r="C106" s="17" t="s">
        <v>84</v>
      </c>
      <c r="D106" s="71" t="str">
        <f t="shared" si="8"/>
        <v>No.</v>
      </c>
      <c r="E106" s="57">
        <v>1</v>
      </c>
      <c r="F106" s="57"/>
      <c r="G106" s="67">
        <v>13200</v>
      </c>
      <c r="H106" s="262">
        <f t="shared" si="3"/>
        <v>13200</v>
      </c>
      <c r="I106" s="262">
        <v>1000</v>
      </c>
      <c r="J106" s="262">
        <f t="shared" si="2"/>
        <v>1000</v>
      </c>
      <c r="K106" s="261">
        <f>J106+H106</f>
        <v>14200</v>
      </c>
      <c r="L106" s="583"/>
      <c r="M106" s="583"/>
    </row>
    <row r="107" spans="1:21" s="7" customFormat="1" ht="51" x14ac:dyDescent="0.2">
      <c r="A107" s="90">
        <f>A104+1</f>
        <v>16</v>
      </c>
      <c r="B107" s="68"/>
      <c r="C107" s="533" t="s">
        <v>85</v>
      </c>
      <c r="D107" s="112"/>
      <c r="E107" s="58"/>
      <c r="F107" s="58"/>
      <c r="G107" s="534"/>
      <c r="H107" s="262">
        <f t="shared" si="3"/>
        <v>0</v>
      </c>
      <c r="I107" s="535"/>
      <c r="J107" s="262">
        <f t="shared" si="2"/>
        <v>0</v>
      </c>
      <c r="K107" s="536"/>
      <c r="L107" s="583" t="s">
        <v>319</v>
      </c>
      <c r="M107" s="583" t="s">
        <v>337</v>
      </c>
    </row>
    <row r="108" spans="1:21" s="12" customFormat="1" ht="20.100000000000001" customHeight="1" x14ac:dyDescent="0.2">
      <c r="A108" s="42"/>
      <c r="B108" s="68">
        <f>A107+0.1</f>
        <v>16.100000000000001</v>
      </c>
      <c r="C108" s="17" t="s">
        <v>84</v>
      </c>
      <c r="D108" s="71" t="str">
        <f t="shared" ref="D108" si="9">IF(C108="","",IF(E108="","",IF(E108&gt;1,"Nos.","No.")))</f>
        <v>Nos.</v>
      </c>
      <c r="E108" s="57">
        <v>2</v>
      </c>
      <c r="F108" s="57"/>
      <c r="G108" s="67">
        <v>165000</v>
      </c>
      <c r="H108" s="262">
        <f t="shared" si="3"/>
        <v>330000</v>
      </c>
      <c r="I108" s="262">
        <v>5000</v>
      </c>
      <c r="J108" s="262">
        <f t="shared" si="2"/>
        <v>10000</v>
      </c>
      <c r="K108" s="261">
        <f>J108+H108</f>
        <v>340000</v>
      </c>
      <c r="L108" s="583"/>
      <c r="M108" s="583"/>
    </row>
    <row r="109" spans="1:21" s="7" customFormat="1" ht="63.75" x14ac:dyDescent="0.2">
      <c r="A109" s="526">
        <f>A101+1</f>
        <v>15</v>
      </c>
      <c r="B109" s="76"/>
      <c r="C109" s="511" t="s">
        <v>67</v>
      </c>
      <c r="D109" s="5"/>
      <c r="E109" s="58"/>
      <c r="F109" s="58"/>
      <c r="G109" s="65"/>
      <c r="H109" s="262">
        <f t="shared" si="3"/>
        <v>0</v>
      </c>
      <c r="I109" s="81"/>
      <c r="J109" s="262">
        <f t="shared" si="2"/>
        <v>0</v>
      </c>
      <c r="K109" s="32"/>
      <c r="L109" s="584"/>
      <c r="M109" s="584"/>
      <c r="N109" s="80"/>
      <c r="O109" s="80"/>
      <c r="P109" s="80"/>
      <c r="Q109" s="80"/>
      <c r="R109" s="80"/>
      <c r="S109" s="80"/>
      <c r="T109" s="80"/>
      <c r="U109" s="80"/>
    </row>
    <row r="110" spans="1:21" s="12" customFormat="1" ht="20.100000000000001" customHeight="1" x14ac:dyDescent="0.2">
      <c r="A110" s="42"/>
      <c r="B110" s="68">
        <f>A109+0.1</f>
        <v>15.1</v>
      </c>
      <c r="C110" s="17" t="s">
        <v>35</v>
      </c>
      <c r="D110" s="71" t="s">
        <v>36</v>
      </c>
      <c r="E110" s="57">
        <v>70</v>
      </c>
      <c r="F110" s="57"/>
      <c r="G110" s="67">
        <v>1450</v>
      </c>
      <c r="H110" s="262">
        <f t="shared" si="3"/>
        <v>101500</v>
      </c>
      <c r="I110" s="262">
        <v>200</v>
      </c>
      <c r="J110" s="262">
        <f t="shared" si="2"/>
        <v>14000</v>
      </c>
      <c r="K110" s="261">
        <f t="shared" ref="K110:K118" si="10">J110+H110</f>
        <v>115500</v>
      </c>
      <c r="L110" s="583"/>
      <c r="M110" s="583"/>
    </row>
    <row r="111" spans="1:21" s="12" customFormat="1" ht="21.95" customHeight="1" thickBot="1" x14ac:dyDescent="0.25">
      <c r="A111" s="144"/>
      <c r="B111" s="145">
        <f>B110+0.1</f>
        <v>15.2</v>
      </c>
      <c r="C111" s="120" t="s">
        <v>60</v>
      </c>
      <c r="D111" s="121" t="s">
        <v>36</v>
      </c>
      <c r="E111" s="122">
        <v>15</v>
      </c>
      <c r="F111" s="122"/>
      <c r="G111" s="548">
        <v>1900</v>
      </c>
      <c r="H111" s="547">
        <f t="shared" si="3"/>
        <v>28500</v>
      </c>
      <c r="I111" s="547">
        <v>300</v>
      </c>
      <c r="J111" s="547">
        <f t="shared" si="2"/>
        <v>4500</v>
      </c>
      <c r="K111" s="491">
        <f t="shared" si="10"/>
        <v>33000</v>
      </c>
      <c r="L111" s="583" t="s">
        <v>318</v>
      </c>
      <c r="M111" s="591" t="s">
        <v>329</v>
      </c>
    </row>
    <row r="112" spans="1:21" s="7" customFormat="1" ht="13.5" thickBot="1" x14ac:dyDescent="0.25">
      <c r="A112" s="526">
        <f>A109+1</f>
        <v>16</v>
      </c>
      <c r="B112" s="76"/>
      <c r="C112" s="511" t="s">
        <v>286</v>
      </c>
      <c r="D112" s="5" t="s">
        <v>4</v>
      </c>
      <c r="E112" s="58">
        <v>2</v>
      </c>
      <c r="F112" s="58"/>
      <c r="G112" s="133">
        <v>42000</v>
      </c>
      <c r="H112" s="262">
        <f t="shared" si="3"/>
        <v>84000</v>
      </c>
      <c r="I112" s="139">
        <v>1000</v>
      </c>
      <c r="J112" s="262">
        <f t="shared" si="2"/>
        <v>2000</v>
      </c>
      <c r="K112" s="135">
        <f t="shared" si="10"/>
        <v>86000</v>
      </c>
      <c r="L112" s="584"/>
      <c r="M112" s="584"/>
      <c r="N112" s="80"/>
      <c r="O112" s="80"/>
      <c r="P112" s="80"/>
      <c r="Q112" s="80"/>
      <c r="R112" s="80"/>
      <c r="S112" s="80"/>
      <c r="T112" s="80"/>
      <c r="U112" s="80"/>
    </row>
    <row r="113" spans="1:13" s="1" customFormat="1" ht="90" thickBot="1" x14ac:dyDescent="0.25">
      <c r="A113" s="537">
        <f>A112+1</f>
        <v>17</v>
      </c>
      <c r="B113" s="538"/>
      <c r="C113" s="539" t="s">
        <v>88</v>
      </c>
      <c r="D113" s="520" t="s">
        <v>3</v>
      </c>
      <c r="E113" s="540">
        <v>1</v>
      </c>
      <c r="F113" s="540"/>
      <c r="G113" s="541">
        <v>550000</v>
      </c>
      <c r="H113" s="262">
        <f t="shared" si="3"/>
        <v>550000</v>
      </c>
      <c r="I113" s="262">
        <v>35000</v>
      </c>
      <c r="J113" s="262">
        <f t="shared" si="2"/>
        <v>35000</v>
      </c>
      <c r="K113" s="261">
        <f t="shared" si="10"/>
        <v>585000</v>
      </c>
      <c r="L113" s="583" t="s">
        <v>319</v>
      </c>
      <c r="M113" s="595" t="s">
        <v>330</v>
      </c>
    </row>
    <row r="114" spans="1:13" s="1" customFormat="1" ht="51" x14ac:dyDescent="0.2">
      <c r="A114" s="526">
        <f>A113+1</f>
        <v>18</v>
      </c>
      <c r="B114" s="76"/>
      <c r="C114" s="542" t="s">
        <v>89</v>
      </c>
      <c r="D114" s="74" t="s">
        <v>3</v>
      </c>
      <c r="E114" s="60">
        <v>1</v>
      </c>
      <c r="F114" s="60"/>
      <c r="G114" s="582">
        <v>475000</v>
      </c>
      <c r="H114" s="262">
        <f t="shared" si="3"/>
        <v>475000</v>
      </c>
      <c r="I114" s="262">
        <v>35000</v>
      </c>
      <c r="J114" s="262">
        <f t="shared" si="2"/>
        <v>35000</v>
      </c>
      <c r="K114" s="261">
        <f t="shared" si="10"/>
        <v>510000</v>
      </c>
      <c r="L114" s="583" t="s">
        <v>319</v>
      </c>
      <c r="M114" s="595" t="s">
        <v>330</v>
      </c>
    </row>
    <row r="115" spans="1:13" s="1" customFormat="1" ht="51" x14ac:dyDescent="0.2">
      <c r="A115" s="526">
        <f>A114+1</f>
        <v>19</v>
      </c>
      <c r="B115" s="76"/>
      <c r="C115" s="542" t="s">
        <v>72</v>
      </c>
      <c r="D115" s="74" t="s">
        <v>3</v>
      </c>
      <c r="E115" s="60">
        <v>1</v>
      </c>
      <c r="F115" s="60"/>
      <c r="G115" s="88">
        <v>40000</v>
      </c>
      <c r="H115" s="262">
        <f t="shared" si="3"/>
        <v>40000</v>
      </c>
      <c r="I115" s="262">
        <v>40000</v>
      </c>
      <c r="J115" s="262">
        <f t="shared" si="2"/>
        <v>40000</v>
      </c>
      <c r="K115" s="261">
        <f t="shared" si="10"/>
        <v>80000</v>
      </c>
      <c r="L115" s="583"/>
      <c r="M115" s="590" t="s">
        <v>331</v>
      </c>
    </row>
    <row r="116" spans="1:13" s="7" customFormat="1" ht="51" x14ac:dyDescent="0.2">
      <c r="A116" s="526">
        <f>A115+1</f>
        <v>20</v>
      </c>
      <c r="B116" s="76"/>
      <c r="C116" s="542" t="s">
        <v>33</v>
      </c>
      <c r="D116" s="114" t="s">
        <v>3</v>
      </c>
      <c r="E116" s="60">
        <v>1</v>
      </c>
      <c r="F116" s="60"/>
      <c r="G116" s="88">
        <v>0</v>
      </c>
      <c r="H116" s="262">
        <f t="shared" si="3"/>
        <v>0</v>
      </c>
      <c r="I116" s="262">
        <v>100000</v>
      </c>
      <c r="J116" s="262">
        <f t="shared" si="2"/>
        <v>100000</v>
      </c>
      <c r="K116" s="261">
        <f t="shared" si="10"/>
        <v>100000</v>
      </c>
      <c r="L116" s="590"/>
      <c r="M116" s="590"/>
    </row>
    <row r="117" spans="1:13" s="7" customFormat="1" ht="28.5" customHeight="1" x14ac:dyDescent="0.2">
      <c r="A117" s="526">
        <f t="shared" ref="A117:A118" si="11">A116+1</f>
        <v>21</v>
      </c>
      <c r="B117" s="76"/>
      <c r="C117" s="542" t="s">
        <v>100</v>
      </c>
      <c r="D117" s="114" t="s">
        <v>3</v>
      </c>
      <c r="E117" s="60">
        <v>1</v>
      </c>
      <c r="F117" s="60"/>
      <c r="G117" s="88">
        <v>15000</v>
      </c>
      <c r="H117" s="262">
        <f t="shared" si="3"/>
        <v>15000</v>
      </c>
      <c r="I117" s="262">
        <v>25000</v>
      </c>
      <c r="J117" s="262">
        <f t="shared" si="2"/>
        <v>25000</v>
      </c>
      <c r="K117" s="261">
        <f t="shared" si="10"/>
        <v>40000</v>
      </c>
      <c r="L117" s="590"/>
      <c r="M117" s="590"/>
    </row>
    <row r="118" spans="1:13" s="7" customFormat="1" ht="51.75" thickBot="1" x14ac:dyDescent="0.25">
      <c r="A118" s="526">
        <f t="shared" si="11"/>
        <v>22</v>
      </c>
      <c r="B118" s="92"/>
      <c r="C118" s="543" t="s">
        <v>57</v>
      </c>
      <c r="D118" s="544" t="s">
        <v>3</v>
      </c>
      <c r="E118" s="545">
        <v>1</v>
      </c>
      <c r="F118" s="545"/>
      <c r="G118" s="546">
        <v>15000</v>
      </c>
      <c r="H118" s="262">
        <f t="shared" si="3"/>
        <v>15000</v>
      </c>
      <c r="I118" s="97">
        <v>15000</v>
      </c>
      <c r="J118" s="262">
        <f t="shared" si="2"/>
        <v>15000</v>
      </c>
      <c r="K118" s="491">
        <f t="shared" si="10"/>
        <v>30000</v>
      </c>
      <c r="L118" s="596"/>
      <c r="M118" s="596"/>
    </row>
    <row r="119" spans="1:13" s="7" customFormat="1" ht="32.25" customHeight="1" thickTop="1" thickBot="1" x14ac:dyDescent="0.25">
      <c r="A119" s="44"/>
      <c r="B119" s="47"/>
      <c r="C119" s="84" t="s">
        <v>58</v>
      </c>
      <c r="D119" s="14"/>
      <c r="E119" s="83"/>
      <c r="F119" s="83"/>
      <c r="G119" s="54"/>
      <c r="H119" s="492">
        <f>SUM(H10:H118)</f>
        <v>33284689.5</v>
      </c>
      <c r="I119" s="55"/>
      <c r="J119" s="492">
        <f>SUM(J10:J118)</f>
        <v>3251700</v>
      </c>
      <c r="K119" s="492">
        <f>SUM(K10:K118)</f>
        <v>36536389.5</v>
      </c>
      <c r="L119" s="597"/>
      <c r="M119" s="597"/>
    </row>
    <row r="120" spans="1:13" s="22" customFormat="1" x14ac:dyDescent="0.2">
      <c r="A120" s="23"/>
      <c r="B120" s="48"/>
      <c r="C120" s="2"/>
      <c r="D120" s="23"/>
      <c r="E120" s="37"/>
      <c r="F120" s="37"/>
      <c r="G120" s="35"/>
      <c r="H120" s="35"/>
      <c r="I120" s="35"/>
      <c r="J120" s="35"/>
      <c r="K120" s="35"/>
      <c r="L120" s="588"/>
      <c r="M120" s="37"/>
    </row>
    <row r="121" spans="1:13" s="22" customFormat="1" ht="43.5" customHeight="1" x14ac:dyDescent="0.2">
      <c r="A121" s="640" t="s">
        <v>23</v>
      </c>
      <c r="B121" s="640"/>
      <c r="C121" s="640"/>
      <c r="D121" s="640"/>
      <c r="E121" s="640"/>
      <c r="F121" s="640"/>
      <c r="G121" s="640"/>
      <c r="H121" s="640"/>
      <c r="I121" s="640"/>
      <c r="J121" s="640"/>
      <c r="K121" s="640"/>
      <c r="L121" s="598"/>
      <c r="M121" s="23"/>
    </row>
    <row r="122" spans="1:13" s="22" customFormat="1" ht="31.5" customHeight="1" x14ac:dyDescent="0.2">
      <c r="A122" s="640" t="s">
        <v>24</v>
      </c>
      <c r="B122" s="640"/>
      <c r="C122" s="640"/>
      <c r="D122" s="640"/>
      <c r="E122" s="640"/>
      <c r="F122" s="640"/>
      <c r="G122" s="640"/>
      <c r="H122" s="640"/>
      <c r="I122" s="640"/>
      <c r="J122" s="640"/>
      <c r="K122" s="640"/>
      <c r="L122" s="599"/>
      <c r="M122" s="23"/>
    </row>
    <row r="123" spans="1:13" s="22" customFormat="1" ht="18.75" customHeight="1" x14ac:dyDescent="0.2">
      <c r="A123" s="643"/>
      <c r="B123" s="643"/>
      <c r="C123" s="643"/>
      <c r="D123" s="643"/>
      <c r="E123" s="643"/>
      <c r="F123" s="643"/>
      <c r="G123" s="643"/>
      <c r="H123" s="643"/>
      <c r="I123" s="643"/>
      <c r="J123" s="643"/>
      <c r="K123" s="643"/>
      <c r="L123" s="599"/>
      <c r="M123" s="23"/>
    </row>
    <row r="124" spans="1:13" s="22" customFormat="1" x14ac:dyDescent="0.2">
      <c r="A124" s="23"/>
      <c r="B124" s="48"/>
      <c r="C124" s="2"/>
      <c r="D124" s="23"/>
      <c r="E124" s="37"/>
      <c r="F124" s="37"/>
      <c r="G124" s="35"/>
      <c r="H124" s="35"/>
      <c r="I124" s="35"/>
      <c r="J124" s="35"/>
      <c r="K124" s="35"/>
      <c r="L124" s="588"/>
      <c r="M124" s="37"/>
    </row>
    <row r="125" spans="1:13" s="22" customFormat="1" x14ac:dyDescent="0.2">
      <c r="A125" s="23"/>
      <c r="B125" s="48"/>
      <c r="C125" s="2"/>
      <c r="D125" s="23"/>
      <c r="E125" s="37"/>
      <c r="F125" s="37"/>
      <c r="G125" s="35"/>
      <c r="H125" s="35"/>
      <c r="I125" s="35"/>
      <c r="J125" s="35"/>
      <c r="K125" s="35"/>
      <c r="L125" s="588"/>
      <c r="M125" s="37"/>
    </row>
    <row r="126" spans="1:13" s="22" customFormat="1" x14ac:dyDescent="0.2">
      <c r="A126" s="23"/>
      <c r="B126" s="48"/>
      <c r="C126" s="2"/>
      <c r="D126" s="23"/>
      <c r="E126" s="37"/>
      <c r="F126" s="37"/>
      <c r="G126" s="35"/>
      <c r="H126" s="35"/>
      <c r="I126" s="35"/>
      <c r="J126" s="35"/>
      <c r="K126" s="35"/>
      <c r="L126" s="588"/>
      <c r="M126" s="37"/>
    </row>
    <row r="127" spans="1:13" s="22" customFormat="1" x14ac:dyDescent="0.2">
      <c r="A127" s="23"/>
      <c r="B127" s="48"/>
      <c r="C127" s="2"/>
      <c r="D127" s="23"/>
      <c r="E127" s="37"/>
      <c r="F127" s="37"/>
      <c r="G127" s="35"/>
      <c r="H127" s="35"/>
      <c r="I127" s="35"/>
      <c r="J127" s="35"/>
      <c r="K127" s="35"/>
      <c r="L127" s="588"/>
      <c r="M127" s="37"/>
    </row>
    <row r="128" spans="1:13" s="22" customFormat="1" x14ac:dyDescent="0.2">
      <c r="A128" s="23"/>
      <c r="B128" s="48"/>
      <c r="C128" s="2"/>
      <c r="D128" s="23"/>
      <c r="E128" s="37"/>
      <c r="F128" s="37"/>
      <c r="G128" s="35"/>
      <c r="H128" s="35"/>
      <c r="I128" s="35"/>
      <c r="J128" s="35"/>
      <c r="K128" s="35"/>
      <c r="L128" s="588"/>
      <c r="M128" s="37"/>
    </row>
    <row r="129" spans="1:13" s="22" customFormat="1" x14ac:dyDescent="0.2">
      <c r="A129" s="23"/>
      <c r="B129" s="48"/>
      <c r="C129" s="2"/>
      <c r="D129" s="23"/>
      <c r="E129" s="37"/>
      <c r="F129" s="37"/>
      <c r="G129" s="35"/>
      <c r="H129" s="35"/>
      <c r="I129" s="35"/>
      <c r="J129" s="35"/>
      <c r="K129" s="35"/>
      <c r="L129" s="588"/>
      <c r="M129" s="37"/>
    </row>
    <row r="130" spans="1:13" s="22" customFormat="1" x14ac:dyDescent="0.2">
      <c r="A130" s="23"/>
      <c r="B130" s="48"/>
      <c r="C130" s="2"/>
      <c r="D130" s="23"/>
      <c r="E130" s="37"/>
      <c r="F130" s="37"/>
      <c r="G130" s="35"/>
      <c r="H130" s="35"/>
      <c r="I130" s="35"/>
      <c r="J130" s="35"/>
      <c r="K130" s="35"/>
      <c r="L130" s="588"/>
      <c r="M130" s="37"/>
    </row>
    <row r="131" spans="1:13" s="22" customFormat="1" x14ac:dyDescent="0.2">
      <c r="A131" s="23"/>
      <c r="B131" s="48"/>
      <c r="C131" s="2"/>
      <c r="D131" s="23"/>
      <c r="E131" s="37"/>
      <c r="F131" s="37"/>
      <c r="G131" s="35"/>
      <c r="H131" s="35"/>
      <c r="I131" s="35"/>
      <c r="J131" s="35"/>
      <c r="K131" s="35"/>
      <c r="L131" s="588"/>
      <c r="M131" s="37"/>
    </row>
    <row r="132" spans="1:13" s="22" customFormat="1" x14ac:dyDescent="0.2">
      <c r="A132" s="23"/>
      <c r="B132" s="48"/>
      <c r="C132" s="2"/>
      <c r="D132" s="23"/>
      <c r="E132" s="37"/>
      <c r="F132" s="37"/>
      <c r="G132" s="35"/>
      <c r="H132" s="35"/>
      <c r="I132" s="35"/>
      <c r="J132" s="35"/>
      <c r="K132" s="35"/>
      <c r="L132" s="588"/>
      <c r="M132" s="37"/>
    </row>
    <row r="133" spans="1:13" s="22" customFormat="1" x14ac:dyDescent="0.2">
      <c r="A133" s="23"/>
      <c r="B133" s="48"/>
      <c r="C133" s="2"/>
      <c r="D133" s="23"/>
      <c r="E133" s="37"/>
      <c r="F133" s="37"/>
      <c r="G133" s="35"/>
      <c r="H133" s="35"/>
      <c r="I133" s="35"/>
      <c r="J133" s="35"/>
      <c r="K133" s="35"/>
      <c r="L133" s="588"/>
      <c r="M133" s="37"/>
    </row>
    <row r="134" spans="1:13" s="22" customFormat="1" x14ac:dyDescent="0.2">
      <c r="A134" s="23"/>
      <c r="B134" s="48"/>
      <c r="C134" s="2"/>
      <c r="D134" s="23"/>
      <c r="E134" s="37"/>
      <c r="F134" s="37"/>
      <c r="G134" s="35"/>
      <c r="H134" s="35"/>
      <c r="I134" s="35"/>
      <c r="J134" s="35"/>
      <c r="K134" s="35"/>
      <c r="L134" s="588"/>
      <c r="M134" s="37"/>
    </row>
    <row r="135" spans="1:13" s="22" customFormat="1" x14ac:dyDescent="0.2">
      <c r="A135" s="23"/>
      <c r="B135" s="48"/>
      <c r="C135" s="2"/>
      <c r="D135" s="23"/>
      <c r="E135" s="37"/>
      <c r="F135" s="37"/>
      <c r="G135" s="35"/>
      <c r="H135" s="35"/>
      <c r="I135" s="35"/>
      <c r="J135" s="35"/>
      <c r="K135" s="35"/>
      <c r="L135" s="588"/>
      <c r="M135" s="37"/>
    </row>
    <row r="136" spans="1:13" s="22" customFormat="1" x14ac:dyDescent="0.2">
      <c r="A136" s="23"/>
      <c r="B136" s="48"/>
      <c r="C136" s="2"/>
      <c r="D136" s="23"/>
      <c r="E136" s="37"/>
      <c r="F136" s="37"/>
      <c r="G136" s="35"/>
      <c r="H136" s="35"/>
      <c r="I136" s="35"/>
      <c r="J136" s="35"/>
      <c r="K136" s="35"/>
      <c r="L136" s="588"/>
      <c r="M136" s="37"/>
    </row>
    <row r="137" spans="1:13" s="22" customFormat="1" x14ac:dyDescent="0.2">
      <c r="A137" s="23"/>
      <c r="B137" s="48"/>
      <c r="C137" s="2"/>
      <c r="D137" s="23"/>
      <c r="E137" s="37"/>
      <c r="F137" s="37"/>
      <c r="G137" s="35"/>
      <c r="H137" s="35"/>
      <c r="I137" s="35"/>
      <c r="J137" s="35"/>
      <c r="K137" s="35"/>
      <c r="L137" s="588"/>
      <c r="M137" s="37"/>
    </row>
    <row r="138" spans="1:13" s="22" customFormat="1" x14ac:dyDescent="0.2">
      <c r="A138" s="23"/>
      <c r="B138" s="48"/>
      <c r="C138" s="2"/>
      <c r="D138" s="23"/>
      <c r="E138" s="37"/>
      <c r="F138" s="37"/>
      <c r="G138" s="35"/>
      <c r="H138" s="35"/>
      <c r="I138" s="35"/>
      <c r="J138" s="35"/>
      <c r="K138" s="35"/>
      <c r="L138" s="588"/>
      <c r="M138" s="37"/>
    </row>
    <row r="139" spans="1:13" s="22" customFormat="1" x14ac:dyDescent="0.2">
      <c r="A139" s="23"/>
      <c r="B139" s="48"/>
      <c r="C139" s="2"/>
      <c r="D139" s="23"/>
      <c r="E139" s="37"/>
      <c r="F139" s="37"/>
      <c r="G139" s="35"/>
      <c r="H139" s="35"/>
      <c r="I139" s="35"/>
      <c r="J139" s="35"/>
      <c r="K139" s="35"/>
      <c r="L139" s="588"/>
      <c r="M139" s="37"/>
    </row>
    <row r="140" spans="1:13" s="22" customFormat="1" x14ac:dyDescent="0.2">
      <c r="A140" s="23"/>
      <c r="B140" s="48"/>
      <c r="C140" s="2"/>
      <c r="D140" s="23"/>
      <c r="E140" s="37"/>
      <c r="F140" s="37"/>
      <c r="G140" s="35"/>
      <c r="H140" s="35"/>
      <c r="I140" s="35"/>
      <c r="J140" s="35"/>
      <c r="K140" s="35"/>
      <c r="L140" s="588"/>
      <c r="M140" s="37"/>
    </row>
    <row r="141" spans="1:13" s="22" customFormat="1" x14ac:dyDescent="0.2">
      <c r="A141" s="23"/>
      <c r="B141" s="48"/>
      <c r="C141" s="2"/>
      <c r="D141" s="23"/>
      <c r="E141" s="37"/>
      <c r="F141" s="37"/>
      <c r="G141" s="35"/>
      <c r="H141" s="35"/>
      <c r="I141" s="35"/>
      <c r="J141" s="35"/>
      <c r="K141" s="35"/>
      <c r="L141" s="588"/>
      <c r="M141" s="37"/>
    </row>
    <row r="142" spans="1:13" s="22" customFormat="1" x14ac:dyDescent="0.2">
      <c r="A142" s="23"/>
      <c r="B142" s="48"/>
      <c r="C142" s="2"/>
      <c r="D142" s="23"/>
      <c r="E142" s="37"/>
      <c r="F142" s="37"/>
      <c r="G142" s="35"/>
      <c r="H142" s="35"/>
      <c r="I142" s="35"/>
      <c r="J142" s="35"/>
      <c r="K142" s="35"/>
      <c r="L142" s="588"/>
      <c r="M142" s="37"/>
    </row>
    <row r="143" spans="1:13" s="22" customFormat="1" x14ac:dyDescent="0.2">
      <c r="A143" s="23"/>
      <c r="B143" s="48"/>
      <c r="C143" s="2"/>
      <c r="D143" s="23"/>
      <c r="E143" s="37"/>
      <c r="F143" s="37"/>
      <c r="G143" s="35"/>
      <c r="H143" s="35"/>
      <c r="I143" s="35"/>
      <c r="J143" s="35"/>
      <c r="K143" s="35"/>
      <c r="L143" s="588"/>
      <c r="M143" s="37"/>
    </row>
    <row r="144" spans="1:13" s="22" customFormat="1" x14ac:dyDescent="0.2">
      <c r="A144" s="23"/>
      <c r="B144" s="48"/>
      <c r="C144" s="2"/>
      <c r="D144" s="23"/>
      <c r="E144" s="37"/>
      <c r="F144" s="37"/>
      <c r="G144" s="35"/>
      <c r="H144" s="35"/>
      <c r="I144" s="35"/>
      <c r="J144" s="35"/>
      <c r="K144" s="35"/>
      <c r="L144" s="588"/>
      <c r="M144" s="37"/>
    </row>
    <row r="145" spans="1:13" s="22" customFormat="1" x14ac:dyDescent="0.2">
      <c r="A145" s="23"/>
      <c r="B145" s="48"/>
      <c r="C145" s="2"/>
      <c r="D145" s="23"/>
      <c r="E145" s="37"/>
      <c r="F145" s="37"/>
      <c r="G145" s="35"/>
      <c r="H145" s="35"/>
      <c r="I145" s="35"/>
      <c r="J145" s="35"/>
      <c r="K145" s="35"/>
      <c r="L145" s="588"/>
      <c r="M145" s="37"/>
    </row>
    <row r="146" spans="1:13" s="22" customFormat="1" x14ac:dyDescent="0.2">
      <c r="A146" s="23"/>
      <c r="B146" s="48"/>
      <c r="C146" s="2"/>
      <c r="D146" s="23"/>
      <c r="E146" s="37"/>
      <c r="F146" s="37"/>
      <c r="G146" s="35"/>
      <c r="H146" s="35"/>
      <c r="I146" s="35"/>
      <c r="J146" s="35"/>
      <c r="K146" s="35"/>
      <c r="L146" s="588"/>
      <c r="M146" s="37"/>
    </row>
    <row r="147" spans="1:13" s="22" customFormat="1" x14ac:dyDescent="0.2">
      <c r="A147" s="23"/>
      <c r="B147" s="48"/>
      <c r="C147" s="2"/>
      <c r="D147" s="23"/>
      <c r="E147" s="37"/>
      <c r="F147" s="37"/>
      <c r="G147" s="35"/>
      <c r="H147" s="35"/>
      <c r="I147" s="35"/>
      <c r="J147" s="35"/>
      <c r="K147" s="35"/>
      <c r="L147" s="588"/>
      <c r="M147" s="37"/>
    </row>
    <row r="148" spans="1:13" s="22" customFormat="1" x14ac:dyDescent="0.2">
      <c r="A148" s="23"/>
      <c r="B148" s="48"/>
      <c r="C148" s="2"/>
      <c r="D148" s="23"/>
      <c r="E148" s="37"/>
      <c r="F148" s="37"/>
      <c r="G148" s="35"/>
      <c r="H148" s="35"/>
      <c r="I148" s="35"/>
      <c r="J148" s="35"/>
      <c r="K148" s="35"/>
      <c r="L148" s="588"/>
      <c r="M148" s="37"/>
    </row>
    <row r="149" spans="1:13" s="22" customFormat="1" x14ac:dyDescent="0.2">
      <c r="A149" s="23"/>
      <c r="B149" s="48"/>
      <c r="C149" s="2"/>
      <c r="D149" s="23"/>
      <c r="E149" s="37"/>
      <c r="F149" s="37"/>
      <c r="G149" s="35"/>
      <c r="H149" s="35"/>
      <c r="I149" s="35"/>
      <c r="J149" s="35"/>
      <c r="K149" s="35"/>
      <c r="L149" s="588"/>
      <c r="M149" s="37"/>
    </row>
    <row r="150" spans="1:13" s="22" customFormat="1" x14ac:dyDescent="0.2">
      <c r="A150" s="23"/>
      <c r="B150" s="48"/>
      <c r="C150" s="2"/>
      <c r="D150" s="23"/>
      <c r="E150" s="37"/>
      <c r="F150" s="37"/>
      <c r="G150" s="35"/>
      <c r="H150" s="35"/>
      <c r="I150" s="35"/>
      <c r="J150" s="35"/>
      <c r="K150" s="35"/>
      <c r="L150" s="588"/>
      <c r="M150" s="37"/>
    </row>
    <row r="151" spans="1:13" s="22" customFormat="1" x14ac:dyDescent="0.2">
      <c r="A151" s="23"/>
      <c r="B151" s="48"/>
      <c r="C151" s="2"/>
      <c r="D151" s="23"/>
      <c r="E151" s="37"/>
      <c r="F151" s="37"/>
      <c r="G151" s="35"/>
      <c r="H151" s="35"/>
      <c r="I151" s="35"/>
      <c r="J151" s="35"/>
      <c r="K151" s="35"/>
      <c r="L151" s="588"/>
      <c r="M151" s="37"/>
    </row>
    <row r="152" spans="1:13" s="22" customFormat="1" x14ac:dyDescent="0.2">
      <c r="A152" s="23"/>
      <c r="B152" s="48"/>
      <c r="C152" s="2"/>
      <c r="D152" s="23"/>
      <c r="E152" s="37"/>
      <c r="F152" s="37"/>
      <c r="G152" s="35"/>
      <c r="H152" s="35"/>
      <c r="I152" s="35"/>
      <c r="J152" s="35"/>
      <c r="K152" s="35"/>
      <c r="L152" s="588"/>
      <c r="M152" s="37"/>
    </row>
    <row r="153" spans="1:13" s="22" customFormat="1" x14ac:dyDescent="0.2">
      <c r="A153" s="23"/>
      <c r="B153" s="48"/>
      <c r="C153" s="2"/>
      <c r="D153" s="23"/>
      <c r="E153" s="37"/>
      <c r="F153" s="37"/>
      <c r="G153" s="35"/>
      <c r="H153" s="35"/>
      <c r="I153" s="35"/>
      <c r="J153" s="35"/>
      <c r="K153" s="35"/>
      <c r="L153" s="588"/>
      <c r="M153" s="37"/>
    </row>
    <row r="154" spans="1:13" s="22" customFormat="1" x14ac:dyDescent="0.2">
      <c r="A154" s="23"/>
      <c r="B154" s="48"/>
      <c r="C154" s="2"/>
      <c r="D154" s="23"/>
      <c r="E154" s="37"/>
      <c r="F154" s="37"/>
      <c r="G154" s="35"/>
      <c r="H154" s="35"/>
      <c r="I154" s="35"/>
      <c r="J154" s="35"/>
      <c r="K154" s="35"/>
      <c r="L154" s="588"/>
      <c r="M154" s="37"/>
    </row>
    <row r="155" spans="1:13" s="22" customFormat="1" x14ac:dyDescent="0.2">
      <c r="A155" s="23"/>
      <c r="B155" s="48"/>
      <c r="C155" s="2"/>
      <c r="D155" s="23"/>
      <c r="E155" s="37"/>
      <c r="F155" s="37"/>
      <c r="G155" s="35"/>
      <c r="H155" s="35"/>
      <c r="I155" s="35"/>
      <c r="J155" s="35"/>
      <c r="K155" s="35"/>
      <c r="L155" s="588"/>
      <c r="M155" s="37"/>
    </row>
    <row r="156" spans="1:13" s="22" customFormat="1" x14ac:dyDescent="0.2">
      <c r="A156" s="23"/>
      <c r="B156" s="48"/>
      <c r="C156" s="2"/>
      <c r="D156" s="23"/>
      <c r="E156" s="37"/>
      <c r="F156" s="37"/>
      <c r="G156" s="35"/>
      <c r="H156" s="35"/>
      <c r="I156" s="35"/>
      <c r="J156" s="35"/>
      <c r="K156" s="35"/>
      <c r="L156" s="588"/>
      <c r="M156" s="37"/>
    </row>
    <row r="157" spans="1:13" s="22" customFormat="1" x14ac:dyDescent="0.2">
      <c r="A157" s="23"/>
      <c r="B157" s="48"/>
      <c r="C157" s="2"/>
      <c r="D157" s="23"/>
      <c r="E157" s="37"/>
      <c r="F157" s="37"/>
      <c r="G157" s="35"/>
      <c r="H157" s="35"/>
      <c r="I157" s="35"/>
      <c r="J157" s="35"/>
      <c r="K157" s="35"/>
      <c r="L157" s="588"/>
      <c r="M157" s="37"/>
    </row>
    <row r="158" spans="1:13" s="22" customFormat="1" x14ac:dyDescent="0.2">
      <c r="A158" s="23"/>
      <c r="B158" s="48"/>
      <c r="C158" s="2"/>
      <c r="D158" s="23"/>
      <c r="E158" s="37"/>
      <c r="F158" s="37"/>
      <c r="G158" s="35"/>
      <c r="H158" s="35"/>
      <c r="I158" s="35"/>
      <c r="J158" s="35"/>
      <c r="K158" s="35"/>
      <c r="L158" s="588"/>
      <c r="M158" s="37"/>
    </row>
    <row r="159" spans="1:13" s="22" customFormat="1" x14ac:dyDescent="0.2">
      <c r="A159" s="23"/>
      <c r="B159" s="48"/>
      <c r="C159" s="2"/>
      <c r="D159" s="23"/>
      <c r="E159" s="37"/>
      <c r="F159" s="37"/>
      <c r="G159" s="35"/>
      <c r="H159" s="35"/>
      <c r="I159" s="35"/>
      <c r="J159" s="35"/>
      <c r="K159" s="35"/>
      <c r="L159" s="588"/>
      <c r="M159" s="37"/>
    </row>
    <row r="160" spans="1:13" s="22" customFormat="1" x14ac:dyDescent="0.2">
      <c r="A160" s="23"/>
      <c r="B160" s="48"/>
      <c r="C160" s="2"/>
      <c r="D160" s="23"/>
      <c r="E160" s="37"/>
      <c r="F160" s="37"/>
      <c r="G160" s="35"/>
      <c r="H160" s="35"/>
      <c r="I160" s="35"/>
      <c r="J160" s="35"/>
      <c r="K160" s="35"/>
      <c r="L160" s="588"/>
      <c r="M160" s="37"/>
    </row>
    <row r="161" spans="1:13" s="22" customFormat="1" x14ac:dyDescent="0.2">
      <c r="A161" s="23"/>
      <c r="B161" s="48"/>
      <c r="C161" s="2"/>
      <c r="D161" s="23"/>
      <c r="E161" s="37"/>
      <c r="F161" s="37"/>
      <c r="G161" s="35"/>
      <c r="H161" s="35"/>
      <c r="I161" s="35"/>
      <c r="J161" s="35"/>
      <c r="K161" s="35"/>
      <c r="L161" s="588"/>
      <c r="M161" s="37"/>
    </row>
    <row r="162" spans="1:13" s="22" customFormat="1" x14ac:dyDescent="0.2">
      <c r="A162" s="23"/>
      <c r="B162" s="48"/>
      <c r="C162" s="2"/>
      <c r="D162" s="23"/>
      <c r="E162" s="37"/>
      <c r="F162" s="37"/>
      <c r="G162" s="35"/>
      <c r="H162" s="35"/>
      <c r="I162" s="35"/>
      <c r="J162" s="35"/>
      <c r="K162" s="35"/>
      <c r="L162" s="588"/>
      <c r="M162" s="37"/>
    </row>
    <row r="163" spans="1:13" s="22" customFormat="1" x14ac:dyDescent="0.2">
      <c r="A163" s="23"/>
      <c r="B163" s="48"/>
      <c r="C163" s="2"/>
      <c r="D163" s="23"/>
      <c r="E163" s="37"/>
      <c r="F163" s="37"/>
      <c r="G163" s="35"/>
      <c r="H163" s="35"/>
      <c r="I163" s="35"/>
      <c r="J163" s="35"/>
      <c r="K163" s="35"/>
      <c r="L163" s="588"/>
      <c r="M163" s="37"/>
    </row>
    <row r="164" spans="1:13" s="22" customFormat="1" x14ac:dyDescent="0.2">
      <c r="A164" s="23"/>
      <c r="B164" s="48"/>
      <c r="C164" s="2"/>
      <c r="D164" s="23"/>
      <c r="E164" s="37"/>
      <c r="F164" s="37"/>
      <c r="G164" s="35"/>
      <c r="H164" s="35"/>
      <c r="I164" s="35"/>
      <c r="J164" s="35"/>
      <c r="K164" s="35"/>
      <c r="L164" s="588"/>
      <c r="M164" s="37"/>
    </row>
    <row r="165" spans="1:13" s="22" customFormat="1" x14ac:dyDescent="0.2">
      <c r="A165" s="23"/>
      <c r="B165" s="48"/>
      <c r="C165" s="2"/>
      <c r="D165" s="23"/>
      <c r="E165" s="37"/>
      <c r="F165" s="37"/>
      <c r="G165" s="35"/>
      <c r="H165" s="35"/>
      <c r="I165" s="35"/>
      <c r="J165" s="35"/>
      <c r="K165" s="35"/>
      <c r="L165" s="588"/>
      <c r="M165" s="37"/>
    </row>
    <row r="166" spans="1:13" s="22" customFormat="1" x14ac:dyDescent="0.2">
      <c r="A166" s="23"/>
      <c r="B166" s="48"/>
      <c r="C166" s="2"/>
      <c r="D166" s="23"/>
      <c r="E166" s="37"/>
      <c r="F166" s="37"/>
      <c r="G166" s="35"/>
      <c r="H166" s="35"/>
      <c r="I166" s="35"/>
      <c r="J166" s="35"/>
      <c r="K166" s="35"/>
      <c r="L166" s="588"/>
      <c r="M166" s="37"/>
    </row>
    <row r="167" spans="1:13" s="22" customFormat="1" x14ac:dyDescent="0.2">
      <c r="A167" s="23"/>
      <c r="B167" s="48"/>
      <c r="C167" s="2"/>
      <c r="D167" s="23"/>
      <c r="E167" s="37"/>
      <c r="F167" s="37"/>
      <c r="G167" s="35"/>
      <c r="H167" s="35"/>
      <c r="I167" s="35"/>
      <c r="J167" s="35"/>
      <c r="K167" s="35"/>
      <c r="L167" s="588"/>
      <c r="M167" s="37"/>
    </row>
    <row r="168" spans="1:13" s="22" customFormat="1" x14ac:dyDescent="0.2">
      <c r="A168" s="23"/>
      <c r="B168" s="48"/>
      <c r="C168" s="2"/>
      <c r="D168" s="23"/>
      <c r="E168" s="37"/>
      <c r="F168" s="37"/>
      <c r="G168" s="35"/>
      <c r="H168" s="35"/>
      <c r="I168" s="35"/>
      <c r="J168" s="35"/>
      <c r="K168" s="35"/>
      <c r="L168" s="588"/>
      <c r="M168" s="37"/>
    </row>
    <row r="169" spans="1:13" s="22" customFormat="1" x14ac:dyDescent="0.2">
      <c r="A169" s="23"/>
      <c r="B169" s="48"/>
      <c r="C169" s="2"/>
      <c r="D169" s="23"/>
      <c r="E169" s="37"/>
      <c r="F169" s="37"/>
      <c r="G169" s="35"/>
      <c r="H169" s="35"/>
      <c r="I169" s="35"/>
      <c r="J169" s="35"/>
      <c r="K169" s="35"/>
      <c r="L169" s="588"/>
      <c r="M169" s="37"/>
    </row>
    <row r="170" spans="1:13" s="22" customFormat="1" x14ac:dyDescent="0.2">
      <c r="A170" s="23"/>
      <c r="B170" s="48"/>
      <c r="C170" s="2"/>
      <c r="D170" s="23"/>
      <c r="E170" s="37"/>
      <c r="F170" s="37"/>
      <c r="G170" s="35"/>
      <c r="H170" s="35"/>
      <c r="I170" s="35"/>
      <c r="J170" s="35"/>
      <c r="K170" s="35"/>
      <c r="L170" s="588"/>
      <c r="M170" s="37"/>
    </row>
    <row r="171" spans="1:13" s="22" customFormat="1" x14ac:dyDescent="0.2">
      <c r="A171" s="23"/>
      <c r="B171" s="48"/>
      <c r="C171" s="2"/>
      <c r="D171" s="23"/>
      <c r="E171" s="37"/>
      <c r="F171" s="37"/>
      <c r="G171" s="35"/>
      <c r="H171" s="35"/>
      <c r="I171" s="35"/>
      <c r="J171" s="35"/>
      <c r="K171" s="35"/>
      <c r="L171" s="588"/>
      <c r="M171" s="37"/>
    </row>
    <row r="172" spans="1:13" s="22" customFormat="1" x14ac:dyDescent="0.2">
      <c r="A172" s="23"/>
      <c r="B172" s="48"/>
      <c r="C172" s="2"/>
      <c r="D172" s="23"/>
      <c r="E172" s="37"/>
      <c r="F172" s="37"/>
      <c r="G172" s="35"/>
      <c r="H172" s="35"/>
      <c r="I172" s="35"/>
      <c r="J172" s="35"/>
      <c r="K172" s="35"/>
      <c r="L172" s="588"/>
      <c r="M172" s="37"/>
    </row>
    <row r="173" spans="1:13" s="22" customFormat="1" x14ac:dyDescent="0.2">
      <c r="A173" s="23"/>
      <c r="B173" s="48"/>
      <c r="C173" s="2"/>
      <c r="D173" s="23"/>
      <c r="E173" s="37"/>
      <c r="F173" s="37"/>
      <c r="G173" s="35"/>
      <c r="H173" s="35"/>
      <c r="I173" s="35"/>
      <c r="J173" s="35"/>
      <c r="K173" s="35"/>
      <c r="L173" s="588"/>
      <c r="M173" s="37"/>
    </row>
    <row r="174" spans="1:13" s="22" customFormat="1" x14ac:dyDescent="0.2">
      <c r="A174" s="23"/>
      <c r="B174" s="48"/>
      <c r="C174" s="2"/>
      <c r="D174" s="23"/>
      <c r="E174" s="37"/>
      <c r="F174" s="37"/>
      <c r="G174" s="35"/>
      <c r="H174" s="35"/>
      <c r="I174" s="35"/>
      <c r="J174" s="35"/>
      <c r="K174" s="35"/>
      <c r="L174" s="588"/>
      <c r="M174" s="37"/>
    </row>
    <row r="175" spans="1:13" s="22" customFormat="1" x14ac:dyDescent="0.2">
      <c r="A175" s="23"/>
      <c r="B175" s="48"/>
      <c r="C175" s="2"/>
      <c r="D175" s="23"/>
      <c r="E175" s="37"/>
      <c r="F175" s="37"/>
      <c r="G175" s="35"/>
      <c r="H175" s="35"/>
      <c r="I175" s="35"/>
      <c r="J175" s="35"/>
      <c r="K175" s="35"/>
      <c r="L175" s="588"/>
      <c r="M175" s="37"/>
    </row>
    <row r="176" spans="1:13" s="22" customFormat="1" x14ac:dyDescent="0.2">
      <c r="A176" s="23"/>
      <c r="B176" s="48"/>
      <c r="C176" s="2"/>
      <c r="D176" s="23"/>
      <c r="E176" s="37"/>
      <c r="F176" s="37"/>
      <c r="G176" s="35"/>
      <c r="H176" s="35"/>
      <c r="I176" s="35"/>
      <c r="J176" s="35"/>
      <c r="K176" s="35"/>
      <c r="L176" s="588"/>
      <c r="M176" s="37"/>
    </row>
    <row r="177" spans="1:13" s="22" customFormat="1" x14ac:dyDescent="0.2">
      <c r="A177" s="23"/>
      <c r="B177" s="48"/>
      <c r="C177" s="2"/>
      <c r="D177" s="23"/>
      <c r="E177" s="37"/>
      <c r="F177" s="37"/>
      <c r="G177" s="35"/>
      <c r="H177" s="35"/>
      <c r="I177" s="35"/>
      <c r="J177" s="35"/>
      <c r="K177" s="35"/>
      <c r="L177" s="588"/>
      <c r="M177" s="37"/>
    </row>
    <row r="178" spans="1:13" s="22" customFormat="1" x14ac:dyDescent="0.2">
      <c r="A178" s="23"/>
      <c r="B178" s="48"/>
      <c r="C178" s="2"/>
      <c r="D178" s="23"/>
      <c r="E178" s="37"/>
      <c r="F178" s="37"/>
      <c r="G178" s="35"/>
      <c r="H178" s="35"/>
      <c r="I178" s="35"/>
      <c r="J178" s="35"/>
      <c r="K178" s="35"/>
      <c r="L178" s="588"/>
      <c r="M178" s="37"/>
    </row>
    <row r="179" spans="1:13" s="22" customFormat="1" x14ac:dyDescent="0.2">
      <c r="A179" s="23"/>
      <c r="B179" s="48"/>
      <c r="C179" s="2"/>
      <c r="D179" s="23"/>
      <c r="E179" s="37"/>
      <c r="F179" s="37"/>
      <c r="G179" s="35"/>
      <c r="H179" s="35"/>
      <c r="I179" s="35"/>
      <c r="J179" s="35"/>
      <c r="K179" s="35"/>
      <c r="L179" s="588"/>
      <c r="M179" s="37"/>
    </row>
    <row r="180" spans="1:13" s="22" customFormat="1" x14ac:dyDescent="0.2">
      <c r="A180" s="23"/>
      <c r="B180" s="48"/>
      <c r="C180" s="2"/>
      <c r="D180" s="23"/>
      <c r="E180" s="37"/>
      <c r="F180" s="37"/>
      <c r="G180" s="35"/>
      <c r="H180" s="35"/>
      <c r="I180" s="35"/>
      <c r="J180" s="35"/>
      <c r="K180" s="35"/>
      <c r="L180" s="588"/>
      <c r="M180" s="37"/>
    </row>
    <row r="181" spans="1:13" s="22" customFormat="1" x14ac:dyDescent="0.2">
      <c r="A181" s="23"/>
      <c r="B181" s="48"/>
      <c r="C181" s="2"/>
      <c r="D181" s="23"/>
      <c r="E181" s="37"/>
      <c r="F181" s="37"/>
      <c r="G181" s="35"/>
      <c r="H181" s="35"/>
      <c r="I181" s="35"/>
      <c r="J181" s="35"/>
      <c r="K181" s="35"/>
      <c r="L181" s="588"/>
      <c r="M181" s="37"/>
    </row>
    <row r="182" spans="1:13" s="22" customFormat="1" x14ac:dyDescent="0.2">
      <c r="A182" s="23"/>
      <c r="B182" s="48"/>
      <c r="C182" s="2"/>
      <c r="D182" s="23"/>
      <c r="E182" s="37"/>
      <c r="F182" s="37"/>
      <c r="G182" s="35"/>
      <c r="H182" s="35"/>
      <c r="I182" s="35"/>
      <c r="J182" s="35"/>
      <c r="K182" s="35"/>
      <c r="L182" s="588"/>
      <c r="M182" s="37"/>
    </row>
    <row r="183" spans="1:13" s="22" customFormat="1" x14ac:dyDescent="0.2">
      <c r="A183" s="23"/>
      <c r="B183" s="48"/>
      <c r="C183" s="2"/>
      <c r="D183" s="23"/>
      <c r="E183" s="37"/>
      <c r="F183" s="37"/>
      <c r="G183" s="35"/>
      <c r="H183" s="35"/>
      <c r="I183" s="35"/>
      <c r="J183" s="35"/>
      <c r="K183" s="35"/>
      <c r="L183" s="588"/>
      <c r="M183" s="37"/>
    </row>
    <row r="184" spans="1:13" s="22" customFormat="1" x14ac:dyDescent="0.2">
      <c r="A184" s="23"/>
      <c r="B184" s="48"/>
      <c r="C184" s="2"/>
      <c r="D184" s="23"/>
      <c r="E184" s="37"/>
      <c r="F184" s="37"/>
      <c r="G184" s="35"/>
      <c r="H184" s="35"/>
      <c r="I184" s="35"/>
      <c r="J184" s="35"/>
      <c r="K184" s="35"/>
      <c r="L184" s="588"/>
      <c r="M184" s="37"/>
    </row>
    <row r="185" spans="1:13" s="22" customFormat="1" x14ac:dyDescent="0.2">
      <c r="A185" s="23"/>
      <c r="B185" s="48"/>
      <c r="C185" s="2"/>
      <c r="D185" s="23"/>
      <c r="E185" s="37"/>
      <c r="F185" s="37"/>
      <c r="G185" s="35"/>
      <c r="H185" s="35"/>
      <c r="I185" s="35"/>
      <c r="J185" s="35"/>
      <c r="K185" s="35"/>
      <c r="L185" s="588"/>
      <c r="M185" s="37"/>
    </row>
    <row r="186" spans="1:13" s="22" customFormat="1" x14ac:dyDescent="0.2">
      <c r="A186" s="23"/>
      <c r="B186" s="48"/>
      <c r="C186" s="2"/>
      <c r="D186" s="23"/>
      <c r="E186" s="37"/>
      <c r="F186" s="37"/>
      <c r="G186" s="35"/>
      <c r="H186" s="35"/>
      <c r="I186" s="35"/>
      <c r="J186" s="35"/>
      <c r="K186" s="35"/>
      <c r="L186" s="588"/>
      <c r="M186" s="37"/>
    </row>
    <row r="187" spans="1:13" s="22" customFormat="1" x14ac:dyDescent="0.2">
      <c r="A187" s="23"/>
      <c r="B187" s="48"/>
      <c r="C187" s="2"/>
      <c r="D187" s="23"/>
      <c r="E187" s="37"/>
      <c r="F187" s="37"/>
      <c r="G187" s="35"/>
      <c r="H187" s="35"/>
      <c r="I187" s="35"/>
      <c r="J187" s="35"/>
      <c r="K187" s="35"/>
      <c r="L187" s="588"/>
      <c r="M187" s="37"/>
    </row>
    <row r="188" spans="1:13" s="22" customFormat="1" x14ac:dyDescent="0.2">
      <c r="A188" s="23"/>
      <c r="B188" s="48"/>
      <c r="C188" s="2"/>
      <c r="D188" s="23"/>
      <c r="E188" s="37"/>
      <c r="F188" s="37"/>
      <c r="G188" s="35"/>
      <c r="H188" s="35"/>
      <c r="I188" s="35"/>
      <c r="J188" s="35"/>
      <c r="K188" s="35"/>
      <c r="L188" s="588"/>
      <c r="M188" s="37"/>
    </row>
    <row r="189" spans="1:13" s="22" customFormat="1" x14ac:dyDescent="0.2">
      <c r="A189" s="23"/>
      <c r="B189" s="48"/>
      <c r="C189" s="2"/>
      <c r="D189" s="23"/>
      <c r="E189" s="37"/>
      <c r="F189" s="37"/>
      <c r="G189" s="35"/>
      <c r="H189" s="35"/>
      <c r="I189" s="35"/>
      <c r="J189" s="35"/>
      <c r="K189" s="35"/>
      <c r="L189" s="588"/>
      <c r="M189" s="37"/>
    </row>
    <row r="190" spans="1:13" s="22" customFormat="1" x14ac:dyDescent="0.2">
      <c r="A190" s="23"/>
      <c r="B190" s="48"/>
      <c r="C190" s="2"/>
      <c r="D190" s="23"/>
      <c r="E190" s="37"/>
      <c r="F190" s="37"/>
      <c r="G190" s="35"/>
      <c r="H190" s="35"/>
      <c r="I190" s="35"/>
      <c r="J190" s="35"/>
      <c r="K190" s="35"/>
      <c r="L190" s="588"/>
      <c r="M190" s="37"/>
    </row>
    <row r="191" spans="1:13" s="22" customFormat="1" x14ac:dyDescent="0.2">
      <c r="A191" s="23"/>
      <c r="B191" s="48"/>
      <c r="C191" s="2"/>
      <c r="D191" s="23"/>
      <c r="E191" s="37"/>
      <c r="F191" s="37"/>
      <c r="G191" s="35"/>
      <c r="H191" s="35"/>
      <c r="I191" s="35"/>
      <c r="J191" s="35"/>
      <c r="K191" s="35"/>
      <c r="L191" s="588"/>
      <c r="M191" s="37"/>
    </row>
    <row r="192" spans="1:13" s="22" customFormat="1" x14ac:dyDescent="0.2">
      <c r="A192" s="23"/>
      <c r="B192" s="48"/>
      <c r="C192" s="2"/>
      <c r="D192" s="23"/>
      <c r="E192" s="37"/>
      <c r="F192" s="37"/>
      <c r="G192" s="35"/>
      <c r="H192" s="35"/>
      <c r="I192" s="35"/>
      <c r="J192" s="35"/>
      <c r="K192" s="35"/>
      <c r="L192" s="588"/>
      <c r="M192" s="37"/>
    </row>
    <row r="193" spans="1:13" s="22" customFormat="1" x14ac:dyDescent="0.2">
      <c r="A193" s="23"/>
      <c r="B193" s="48"/>
      <c r="C193" s="2"/>
      <c r="D193" s="23"/>
      <c r="E193" s="37"/>
      <c r="F193" s="37"/>
      <c r="G193" s="35"/>
      <c r="H193" s="35"/>
      <c r="I193" s="35"/>
      <c r="J193" s="35"/>
      <c r="K193" s="35"/>
      <c r="L193" s="588"/>
      <c r="M193" s="37"/>
    </row>
    <row r="194" spans="1:13" s="22" customFormat="1" x14ac:dyDescent="0.2">
      <c r="A194" s="23"/>
      <c r="B194" s="48"/>
      <c r="C194" s="2"/>
      <c r="D194" s="23"/>
      <c r="E194" s="37"/>
      <c r="F194" s="37"/>
      <c r="G194" s="35"/>
      <c r="H194" s="35"/>
      <c r="I194" s="35"/>
      <c r="J194" s="35"/>
      <c r="K194" s="35"/>
      <c r="L194" s="588"/>
      <c r="M194" s="37"/>
    </row>
    <row r="195" spans="1:13" s="22" customFormat="1" x14ac:dyDescent="0.2">
      <c r="A195" s="23"/>
      <c r="B195" s="48"/>
      <c r="C195" s="2"/>
      <c r="D195" s="23"/>
      <c r="E195" s="37"/>
      <c r="F195" s="37"/>
      <c r="G195" s="35"/>
      <c r="H195" s="35"/>
      <c r="I195" s="35"/>
      <c r="J195" s="35"/>
      <c r="K195" s="35"/>
      <c r="L195" s="588"/>
      <c r="M195" s="37"/>
    </row>
  </sheetData>
  <mergeCells count="16">
    <mergeCell ref="A122:K122"/>
    <mergeCell ref="A123:K123"/>
    <mergeCell ref="G7:H7"/>
    <mergeCell ref="I7:J7"/>
    <mergeCell ref="L7:L8"/>
    <mergeCell ref="L19:L28"/>
    <mergeCell ref="L30:L36"/>
    <mergeCell ref="L48:L55"/>
    <mergeCell ref="L81:L93"/>
    <mergeCell ref="M81:M93"/>
    <mergeCell ref="M7:M8"/>
    <mergeCell ref="A8:B8"/>
    <mergeCell ref="A121:K121"/>
    <mergeCell ref="M19:M28"/>
    <mergeCell ref="M30:M36"/>
    <mergeCell ref="M48:M55"/>
  </mergeCells>
  <printOptions horizontalCentered="1"/>
  <pageMargins left="0.25" right="0.25" top="0.5" bottom="0.5" header="0.32" footer="0.25"/>
  <pageSetup paperSize="9" scale="57" orientation="landscape" r:id="rId1"/>
  <headerFooter scaleWithDoc="0" alignWithMargins="0">
    <oddFooter>&amp;L&amp;8SEM Engineers&amp;R&amp;8Page &amp;P of  &amp;N</oddFooter>
  </headerFooter>
  <rowBreaks count="2" manualBreakCount="2">
    <brk id="23" max="12" man="1"/>
    <brk id="49" max="12"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BD77-4435-4DF1-9C6D-F298761CD9A4}">
  <dimension ref="A1:Y176"/>
  <sheetViews>
    <sheetView showGridLines="0" view="pageBreakPreview" zoomScaleNormal="100" zoomScaleSheetLayoutView="100" workbookViewId="0">
      <selection activeCell="D17" sqref="D17"/>
    </sheetView>
  </sheetViews>
  <sheetFormatPr defaultRowHeight="14.25" x14ac:dyDescent="0.2"/>
  <cols>
    <col min="1" max="1" width="6.125" style="2" customWidth="1"/>
    <col min="2" max="2" width="54.625" style="2" customWidth="1"/>
    <col min="3" max="5" width="18.625" style="2" customWidth="1"/>
    <col min="6" max="256" width="8.75" style="2"/>
    <col min="257" max="257" width="6.125" style="2" customWidth="1"/>
    <col min="258" max="258" width="54.625" style="2" customWidth="1"/>
    <col min="259" max="261" width="18.625" style="2" customWidth="1"/>
    <col min="262" max="512" width="8.75" style="2"/>
    <col min="513" max="513" width="6.125" style="2" customWidth="1"/>
    <col min="514" max="514" width="54.625" style="2" customWidth="1"/>
    <col min="515" max="517" width="18.625" style="2" customWidth="1"/>
    <col min="518" max="768" width="8.75" style="2"/>
    <col min="769" max="769" width="6.125" style="2" customWidth="1"/>
    <col min="770" max="770" width="54.625" style="2" customWidth="1"/>
    <col min="771" max="773" width="18.625" style="2" customWidth="1"/>
    <col min="774" max="1024" width="8.75" style="2"/>
    <col min="1025" max="1025" width="6.125" style="2" customWidth="1"/>
    <col min="1026" max="1026" width="54.625" style="2" customWidth="1"/>
    <col min="1027" max="1029" width="18.625" style="2" customWidth="1"/>
    <col min="1030" max="1280" width="8.75" style="2"/>
    <col min="1281" max="1281" width="6.125" style="2" customWidth="1"/>
    <col min="1282" max="1282" width="54.625" style="2" customWidth="1"/>
    <col min="1283" max="1285" width="18.625" style="2" customWidth="1"/>
    <col min="1286" max="1536" width="8.75" style="2"/>
    <col min="1537" max="1537" width="6.125" style="2" customWidth="1"/>
    <col min="1538" max="1538" width="54.625" style="2" customWidth="1"/>
    <col min="1539" max="1541" width="18.625" style="2" customWidth="1"/>
    <col min="1542" max="1792" width="8.75" style="2"/>
    <col min="1793" max="1793" width="6.125" style="2" customWidth="1"/>
    <col min="1794" max="1794" width="54.625" style="2" customWidth="1"/>
    <col min="1795" max="1797" width="18.625" style="2" customWidth="1"/>
    <col min="1798" max="2048" width="8.75" style="2"/>
    <col min="2049" max="2049" width="6.125" style="2" customWidth="1"/>
    <col min="2050" max="2050" width="54.625" style="2" customWidth="1"/>
    <col min="2051" max="2053" width="18.625" style="2" customWidth="1"/>
    <col min="2054" max="2304" width="8.75" style="2"/>
    <col min="2305" max="2305" width="6.125" style="2" customWidth="1"/>
    <col min="2306" max="2306" width="54.625" style="2" customWidth="1"/>
    <col min="2307" max="2309" width="18.625" style="2" customWidth="1"/>
    <col min="2310" max="2560" width="8.75" style="2"/>
    <col min="2561" max="2561" width="6.125" style="2" customWidth="1"/>
    <col min="2562" max="2562" width="54.625" style="2" customWidth="1"/>
    <col min="2563" max="2565" width="18.625" style="2" customWidth="1"/>
    <col min="2566" max="2816" width="8.75" style="2"/>
    <col min="2817" max="2817" width="6.125" style="2" customWidth="1"/>
    <col min="2818" max="2818" width="54.625" style="2" customWidth="1"/>
    <col min="2819" max="2821" width="18.625" style="2" customWidth="1"/>
    <col min="2822" max="3072" width="8.75" style="2"/>
    <col min="3073" max="3073" width="6.125" style="2" customWidth="1"/>
    <col min="3074" max="3074" width="54.625" style="2" customWidth="1"/>
    <col min="3075" max="3077" width="18.625" style="2" customWidth="1"/>
    <col min="3078" max="3328" width="8.75" style="2"/>
    <col min="3329" max="3329" width="6.125" style="2" customWidth="1"/>
    <col min="3330" max="3330" width="54.625" style="2" customWidth="1"/>
    <col min="3331" max="3333" width="18.625" style="2" customWidth="1"/>
    <col min="3334" max="3584" width="8.75" style="2"/>
    <col min="3585" max="3585" width="6.125" style="2" customWidth="1"/>
    <col min="3586" max="3586" width="54.625" style="2" customWidth="1"/>
    <col min="3587" max="3589" width="18.625" style="2" customWidth="1"/>
    <col min="3590" max="3840" width="8.75" style="2"/>
    <col min="3841" max="3841" width="6.125" style="2" customWidth="1"/>
    <col min="3842" max="3842" width="54.625" style="2" customWidth="1"/>
    <col min="3843" max="3845" width="18.625" style="2" customWidth="1"/>
    <col min="3846" max="4096" width="8.75" style="2"/>
    <col min="4097" max="4097" width="6.125" style="2" customWidth="1"/>
    <col min="4098" max="4098" width="54.625" style="2" customWidth="1"/>
    <col min="4099" max="4101" width="18.625" style="2" customWidth="1"/>
    <col min="4102" max="4352" width="8.75" style="2"/>
    <col min="4353" max="4353" width="6.125" style="2" customWidth="1"/>
    <col min="4354" max="4354" width="54.625" style="2" customWidth="1"/>
    <col min="4355" max="4357" width="18.625" style="2" customWidth="1"/>
    <col min="4358" max="4608" width="8.75" style="2"/>
    <col min="4609" max="4609" width="6.125" style="2" customWidth="1"/>
    <col min="4610" max="4610" width="54.625" style="2" customWidth="1"/>
    <col min="4611" max="4613" width="18.625" style="2" customWidth="1"/>
    <col min="4614" max="4864" width="8.75" style="2"/>
    <col min="4865" max="4865" width="6.125" style="2" customWidth="1"/>
    <col min="4866" max="4866" width="54.625" style="2" customWidth="1"/>
    <col min="4867" max="4869" width="18.625" style="2" customWidth="1"/>
    <col min="4870" max="5120" width="8.75" style="2"/>
    <col min="5121" max="5121" width="6.125" style="2" customWidth="1"/>
    <col min="5122" max="5122" width="54.625" style="2" customWidth="1"/>
    <col min="5123" max="5125" width="18.625" style="2" customWidth="1"/>
    <col min="5126" max="5376" width="8.75" style="2"/>
    <col min="5377" max="5377" width="6.125" style="2" customWidth="1"/>
    <col min="5378" max="5378" width="54.625" style="2" customWidth="1"/>
    <col min="5379" max="5381" width="18.625" style="2" customWidth="1"/>
    <col min="5382" max="5632" width="8.75" style="2"/>
    <col min="5633" max="5633" width="6.125" style="2" customWidth="1"/>
    <col min="5634" max="5634" width="54.625" style="2" customWidth="1"/>
    <col min="5635" max="5637" width="18.625" style="2" customWidth="1"/>
    <col min="5638" max="5888" width="8.75" style="2"/>
    <col min="5889" max="5889" width="6.125" style="2" customWidth="1"/>
    <col min="5890" max="5890" width="54.625" style="2" customWidth="1"/>
    <col min="5891" max="5893" width="18.625" style="2" customWidth="1"/>
    <col min="5894" max="6144" width="8.75" style="2"/>
    <col min="6145" max="6145" width="6.125" style="2" customWidth="1"/>
    <col min="6146" max="6146" width="54.625" style="2" customWidth="1"/>
    <col min="6147" max="6149" width="18.625" style="2" customWidth="1"/>
    <col min="6150" max="6400" width="8.75" style="2"/>
    <col min="6401" max="6401" width="6.125" style="2" customWidth="1"/>
    <col min="6402" max="6402" width="54.625" style="2" customWidth="1"/>
    <col min="6403" max="6405" width="18.625" style="2" customWidth="1"/>
    <col min="6406" max="6656" width="8.75" style="2"/>
    <col min="6657" max="6657" width="6.125" style="2" customWidth="1"/>
    <col min="6658" max="6658" width="54.625" style="2" customWidth="1"/>
    <col min="6659" max="6661" width="18.625" style="2" customWidth="1"/>
    <col min="6662" max="6912" width="8.75" style="2"/>
    <col min="6913" max="6913" width="6.125" style="2" customWidth="1"/>
    <col min="6914" max="6914" width="54.625" style="2" customWidth="1"/>
    <col min="6915" max="6917" width="18.625" style="2" customWidth="1"/>
    <col min="6918" max="7168" width="8.75" style="2"/>
    <col min="7169" max="7169" width="6.125" style="2" customWidth="1"/>
    <col min="7170" max="7170" width="54.625" style="2" customWidth="1"/>
    <col min="7171" max="7173" width="18.625" style="2" customWidth="1"/>
    <col min="7174" max="7424" width="8.75" style="2"/>
    <col min="7425" max="7425" width="6.125" style="2" customWidth="1"/>
    <col min="7426" max="7426" width="54.625" style="2" customWidth="1"/>
    <col min="7427" max="7429" width="18.625" style="2" customWidth="1"/>
    <col min="7430" max="7680" width="8.75" style="2"/>
    <col min="7681" max="7681" width="6.125" style="2" customWidth="1"/>
    <col min="7682" max="7682" width="54.625" style="2" customWidth="1"/>
    <col min="7683" max="7685" width="18.625" style="2" customWidth="1"/>
    <col min="7686" max="7936" width="8.75" style="2"/>
    <col min="7937" max="7937" width="6.125" style="2" customWidth="1"/>
    <col min="7938" max="7938" width="54.625" style="2" customWidth="1"/>
    <col min="7939" max="7941" width="18.625" style="2" customWidth="1"/>
    <col min="7942" max="8192" width="8.75" style="2"/>
    <col min="8193" max="8193" width="6.125" style="2" customWidth="1"/>
    <col min="8194" max="8194" width="54.625" style="2" customWidth="1"/>
    <col min="8195" max="8197" width="18.625" style="2" customWidth="1"/>
    <col min="8198" max="8448" width="8.75" style="2"/>
    <col min="8449" max="8449" width="6.125" style="2" customWidth="1"/>
    <col min="8450" max="8450" width="54.625" style="2" customWidth="1"/>
    <col min="8451" max="8453" width="18.625" style="2" customWidth="1"/>
    <col min="8454" max="8704" width="8.75" style="2"/>
    <col min="8705" max="8705" width="6.125" style="2" customWidth="1"/>
    <col min="8706" max="8706" width="54.625" style="2" customWidth="1"/>
    <col min="8707" max="8709" width="18.625" style="2" customWidth="1"/>
    <col min="8710" max="8960" width="8.75" style="2"/>
    <col min="8961" max="8961" width="6.125" style="2" customWidth="1"/>
    <col min="8962" max="8962" width="54.625" style="2" customWidth="1"/>
    <col min="8963" max="8965" width="18.625" style="2" customWidth="1"/>
    <col min="8966" max="9216" width="8.75" style="2"/>
    <col min="9217" max="9217" width="6.125" style="2" customWidth="1"/>
    <col min="9218" max="9218" width="54.625" style="2" customWidth="1"/>
    <col min="9219" max="9221" width="18.625" style="2" customWidth="1"/>
    <col min="9222" max="9472" width="8.75" style="2"/>
    <col min="9473" max="9473" width="6.125" style="2" customWidth="1"/>
    <col min="9474" max="9474" width="54.625" style="2" customWidth="1"/>
    <col min="9475" max="9477" width="18.625" style="2" customWidth="1"/>
    <col min="9478" max="9728" width="8.75" style="2"/>
    <col min="9729" max="9729" width="6.125" style="2" customWidth="1"/>
    <col min="9730" max="9730" width="54.625" style="2" customWidth="1"/>
    <col min="9731" max="9733" width="18.625" style="2" customWidth="1"/>
    <col min="9734" max="9984" width="8.75" style="2"/>
    <col min="9985" max="9985" width="6.125" style="2" customWidth="1"/>
    <col min="9986" max="9986" width="54.625" style="2" customWidth="1"/>
    <col min="9987" max="9989" width="18.625" style="2" customWidth="1"/>
    <col min="9990" max="10240" width="8.75" style="2"/>
    <col min="10241" max="10241" width="6.125" style="2" customWidth="1"/>
    <col min="10242" max="10242" width="54.625" style="2" customWidth="1"/>
    <col min="10243" max="10245" width="18.625" style="2" customWidth="1"/>
    <col min="10246" max="10496" width="8.75" style="2"/>
    <col min="10497" max="10497" width="6.125" style="2" customWidth="1"/>
    <col min="10498" max="10498" width="54.625" style="2" customWidth="1"/>
    <col min="10499" max="10501" width="18.625" style="2" customWidth="1"/>
    <col min="10502" max="10752" width="8.75" style="2"/>
    <col min="10753" max="10753" width="6.125" style="2" customWidth="1"/>
    <col min="10754" max="10754" width="54.625" style="2" customWidth="1"/>
    <col min="10755" max="10757" width="18.625" style="2" customWidth="1"/>
    <col min="10758" max="11008" width="8.75" style="2"/>
    <col min="11009" max="11009" width="6.125" style="2" customWidth="1"/>
    <col min="11010" max="11010" width="54.625" style="2" customWidth="1"/>
    <col min="11011" max="11013" width="18.625" style="2" customWidth="1"/>
    <col min="11014" max="11264" width="8.75" style="2"/>
    <col min="11265" max="11265" width="6.125" style="2" customWidth="1"/>
    <col min="11266" max="11266" width="54.625" style="2" customWidth="1"/>
    <col min="11267" max="11269" width="18.625" style="2" customWidth="1"/>
    <col min="11270" max="11520" width="8.75" style="2"/>
    <col min="11521" max="11521" width="6.125" style="2" customWidth="1"/>
    <col min="11522" max="11522" width="54.625" style="2" customWidth="1"/>
    <col min="11523" max="11525" width="18.625" style="2" customWidth="1"/>
    <col min="11526" max="11776" width="8.75" style="2"/>
    <col min="11777" max="11777" width="6.125" style="2" customWidth="1"/>
    <col min="11778" max="11778" width="54.625" style="2" customWidth="1"/>
    <col min="11779" max="11781" width="18.625" style="2" customWidth="1"/>
    <col min="11782" max="12032" width="8.75" style="2"/>
    <col min="12033" max="12033" width="6.125" style="2" customWidth="1"/>
    <col min="12034" max="12034" width="54.625" style="2" customWidth="1"/>
    <col min="12035" max="12037" width="18.625" style="2" customWidth="1"/>
    <col min="12038" max="12288" width="8.75" style="2"/>
    <col min="12289" max="12289" width="6.125" style="2" customWidth="1"/>
    <col min="12290" max="12290" width="54.625" style="2" customWidth="1"/>
    <col min="12291" max="12293" width="18.625" style="2" customWidth="1"/>
    <col min="12294" max="12544" width="8.75" style="2"/>
    <col min="12545" max="12545" width="6.125" style="2" customWidth="1"/>
    <col min="12546" max="12546" width="54.625" style="2" customWidth="1"/>
    <col min="12547" max="12549" width="18.625" style="2" customWidth="1"/>
    <col min="12550" max="12800" width="8.75" style="2"/>
    <col min="12801" max="12801" width="6.125" style="2" customWidth="1"/>
    <col min="12802" max="12802" width="54.625" style="2" customWidth="1"/>
    <col min="12803" max="12805" width="18.625" style="2" customWidth="1"/>
    <col min="12806" max="13056" width="8.75" style="2"/>
    <col min="13057" max="13057" width="6.125" style="2" customWidth="1"/>
    <col min="13058" max="13058" width="54.625" style="2" customWidth="1"/>
    <col min="13059" max="13061" width="18.625" style="2" customWidth="1"/>
    <col min="13062" max="13312" width="8.75" style="2"/>
    <col min="13313" max="13313" width="6.125" style="2" customWidth="1"/>
    <col min="13314" max="13314" width="54.625" style="2" customWidth="1"/>
    <col min="13315" max="13317" width="18.625" style="2" customWidth="1"/>
    <col min="13318" max="13568" width="8.75" style="2"/>
    <col min="13569" max="13569" width="6.125" style="2" customWidth="1"/>
    <col min="13570" max="13570" width="54.625" style="2" customWidth="1"/>
    <col min="13571" max="13573" width="18.625" style="2" customWidth="1"/>
    <col min="13574" max="13824" width="8.75" style="2"/>
    <col min="13825" max="13825" width="6.125" style="2" customWidth="1"/>
    <col min="13826" max="13826" width="54.625" style="2" customWidth="1"/>
    <col min="13827" max="13829" width="18.625" style="2" customWidth="1"/>
    <col min="13830" max="14080" width="8.75" style="2"/>
    <col min="14081" max="14081" width="6.125" style="2" customWidth="1"/>
    <col min="14082" max="14082" width="54.625" style="2" customWidth="1"/>
    <col min="14083" max="14085" width="18.625" style="2" customWidth="1"/>
    <col min="14086" max="14336" width="8.75" style="2"/>
    <col min="14337" max="14337" width="6.125" style="2" customWidth="1"/>
    <col min="14338" max="14338" width="54.625" style="2" customWidth="1"/>
    <col min="14339" max="14341" width="18.625" style="2" customWidth="1"/>
    <col min="14342" max="14592" width="8.75" style="2"/>
    <col min="14593" max="14593" width="6.125" style="2" customWidth="1"/>
    <col min="14594" max="14594" width="54.625" style="2" customWidth="1"/>
    <col min="14595" max="14597" width="18.625" style="2" customWidth="1"/>
    <col min="14598" max="14848" width="8.75" style="2"/>
    <col min="14849" max="14849" width="6.125" style="2" customWidth="1"/>
    <col min="14850" max="14850" width="54.625" style="2" customWidth="1"/>
    <col min="14851" max="14853" width="18.625" style="2" customWidth="1"/>
    <col min="14854" max="15104" width="8.75" style="2"/>
    <col min="15105" max="15105" width="6.125" style="2" customWidth="1"/>
    <col min="15106" max="15106" width="54.625" style="2" customWidth="1"/>
    <col min="15107" max="15109" width="18.625" style="2" customWidth="1"/>
    <col min="15110" max="15360" width="8.75" style="2"/>
    <col min="15361" max="15361" width="6.125" style="2" customWidth="1"/>
    <col min="15362" max="15362" width="54.625" style="2" customWidth="1"/>
    <col min="15363" max="15365" width="18.625" style="2" customWidth="1"/>
    <col min="15366" max="15616" width="8.75" style="2"/>
    <col min="15617" max="15617" width="6.125" style="2" customWidth="1"/>
    <col min="15618" max="15618" width="54.625" style="2" customWidth="1"/>
    <col min="15619" max="15621" width="18.625" style="2" customWidth="1"/>
    <col min="15622" max="15872" width="8.75" style="2"/>
    <col min="15873" max="15873" width="6.125" style="2" customWidth="1"/>
    <col min="15874" max="15874" width="54.625" style="2" customWidth="1"/>
    <col min="15875" max="15877" width="18.625" style="2" customWidth="1"/>
    <col min="15878" max="16128" width="8.75" style="2"/>
    <col min="16129" max="16129" width="6.125" style="2" customWidth="1"/>
    <col min="16130" max="16130" width="54.625" style="2" customWidth="1"/>
    <col min="16131" max="16133" width="18.625" style="2" customWidth="1"/>
    <col min="16134" max="16384" width="8.75" style="2"/>
  </cols>
  <sheetData>
    <row r="1" spans="1:5" s="4" customFormat="1" ht="15.75" x14ac:dyDescent="0.25">
      <c r="A1" s="650" t="s">
        <v>287</v>
      </c>
      <c r="B1" s="650"/>
      <c r="C1" s="317"/>
      <c r="D1" s="317"/>
      <c r="E1" s="318"/>
    </row>
    <row r="2" spans="1:5" s="4" customFormat="1" ht="15" x14ac:dyDescent="0.2">
      <c r="A2" s="651" t="s">
        <v>101</v>
      </c>
      <c r="B2" s="651"/>
      <c r="C2" s="317"/>
      <c r="D2" s="317"/>
      <c r="E2" s="319"/>
    </row>
    <row r="3" spans="1:5" s="4" customFormat="1" ht="9.75" customHeight="1" x14ac:dyDescent="0.25">
      <c r="A3" s="147"/>
      <c r="B3" s="320"/>
      <c r="C3" s="321"/>
      <c r="D3" s="321"/>
      <c r="E3" s="320"/>
    </row>
    <row r="4" spans="1:5" s="4" customFormat="1" ht="14.25" customHeight="1" x14ac:dyDescent="0.25">
      <c r="A4" s="21" t="s">
        <v>102</v>
      </c>
      <c r="B4" s="153"/>
      <c r="C4" s="321"/>
      <c r="D4" s="321"/>
      <c r="E4" s="154" t="s">
        <v>98</v>
      </c>
    </row>
    <row r="5" spans="1:5" s="4" customFormat="1" ht="15.75" x14ac:dyDescent="0.25">
      <c r="A5" s="73" t="s">
        <v>74</v>
      </c>
      <c r="B5" s="147"/>
      <c r="C5" s="321"/>
      <c r="D5" s="321"/>
      <c r="E5" s="150" t="s">
        <v>272</v>
      </c>
    </row>
    <row r="6" spans="1:5" s="4" customFormat="1" ht="5.25" customHeight="1" thickBot="1" x14ac:dyDescent="0.3">
      <c r="A6" s="282"/>
      <c r="B6" s="147"/>
      <c r="C6" s="321"/>
      <c r="D6" s="321"/>
      <c r="E6" s="322"/>
    </row>
    <row r="7" spans="1:5" s="1" customFormat="1" ht="24.95" customHeight="1" thickBot="1" x14ac:dyDescent="0.25">
      <c r="A7" s="323" t="s">
        <v>231</v>
      </c>
      <c r="B7" s="324" t="s">
        <v>105</v>
      </c>
      <c r="C7" s="324" t="s">
        <v>232</v>
      </c>
      <c r="D7" s="325" t="s">
        <v>233</v>
      </c>
      <c r="E7" s="326" t="s">
        <v>234</v>
      </c>
    </row>
    <row r="8" spans="1:5" s="1" customFormat="1" ht="15" customHeight="1" thickTop="1" x14ac:dyDescent="0.2">
      <c r="A8" s="327"/>
      <c r="B8" s="328"/>
      <c r="C8" s="329"/>
      <c r="D8" s="109"/>
      <c r="E8" s="330"/>
    </row>
    <row r="9" spans="1:5" s="4" customFormat="1" x14ac:dyDescent="0.2">
      <c r="A9" s="331">
        <v>1</v>
      </c>
      <c r="B9" s="332" t="s">
        <v>235</v>
      </c>
      <c r="C9" s="70"/>
      <c r="D9" s="70"/>
      <c r="E9" s="163"/>
    </row>
    <row r="10" spans="1:5" s="4" customFormat="1" ht="15" customHeight="1" x14ac:dyDescent="0.2">
      <c r="A10" s="333"/>
      <c r="B10" s="334" t="s">
        <v>236</v>
      </c>
      <c r="C10" s="335"/>
      <c r="D10" s="335"/>
      <c r="E10" s="336"/>
    </row>
    <row r="11" spans="1:5" s="4" customFormat="1" ht="12" customHeight="1" x14ac:dyDescent="0.2">
      <c r="A11" s="337"/>
      <c r="B11" s="338"/>
      <c r="C11" s="339"/>
      <c r="D11" s="339"/>
      <c r="E11" s="340"/>
    </row>
    <row r="12" spans="1:5" s="4" customFormat="1" x14ac:dyDescent="0.2">
      <c r="A12" s="331">
        <f>A9+1</f>
        <v>2</v>
      </c>
      <c r="B12" s="341" t="s">
        <v>237</v>
      </c>
      <c r="C12" s="339"/>
      <c r="D12" s="339"/>
      <c r="E12" s="336"/>
    </row>
    <row r="13" spans="1:5" s="4" customFormat="1" x14ac:dyDescent="0.2">
      <c r="A13" s="333"/>
      <c r="B13" s="342" t="s">
        <v>238</v>
      </c>
      <c r="C13" s="335"/>
      <c r="D13" s="335"/>
      <c r="E13" s="343"/>
    </row>
    <row r="14" spans="1:5" s="4" customFormat="1" ht="12" customHeight="1" x14ac:dyDescent="0.2">
      <c r="A14" s="337"/>
      <c r="B14" s="344"/>
      <c r="C14" s="339"/>
      <c r="D14" s="339"/>
      <c r="E14" s="340"/>
    </row>
    <row r="15" spans="1:5" s="4" customFormat="1" x14ac:dyDescent="0.2">
      <c r="A15" s="331">
        <f>A12+1</f>
        <v>3</v>
      </c>
      <c r="B15" s="345" t="s">
        <v>239</v>
      </c>
      <c r="C15" s="339"/>
      <c r="D15" s="339"/>
      <c r="E15" s="336"/>
    </row>
    <row r="16" spans="1:5" s="4" customFormat="1" x14ac:dyDescent="0.2">
      <c r="A16" s="333"/>
      <c r="B16" s="346" t="s">
        <v>240</v>
      </c>
      <c r="C16" s="335"/>
      <c r="D16" s="335"/>
      <c r="E16" s="343"/>
    </row>
    <row r="17" spans="1:25" s="4" customFormat="1" ht="12" customHeight="1" x14ac:dyDescent="0.2">
      <c r="A17" s="337"/>
      <c r="B17" s="344"/>
      <c r="C17" s="347"/>
      <c r="D17" s="339"/>
      <c r="E17" s="348"/>
    </row>
    <row r="18" spans="1:25" x14ac:dyDescent="0.2">
      <c r="A18" s="331">
        <f>A15+1</f>
        <v>4</v>
      </c>
      <c r="B18" s="349" t="s">
        <v>241</v>
      </c>
      <c r="C18" s="350"/>
      <c r="D18" s="350"/>
      <c r="E18" s="336"/>
    </row>
    <row r="19" spans="1:25" ht="15" thickBot="1" x14ac:dyDescent="0.25">
      <c r="A19" s="351"/>
      <c r="B19" s="349" t="s">
        <v>242</v>
      </c>
      <c r="C19" s="350"/>
      <c r="D19" s="350"/>
      <c r="E19" s="352"/>
    </row>
    <row r="20" spans="1:25" s="1" customFormat="1" ht="24.95" customHeight="1" thickTop="1" thickBot="1" x14ac:dyDescent="0.25">
      <c r="A20" s="353"/>
      <c r="B20" s="84" t="s">
        <v>243</v>
      </c>
      <c r="C20" s="354"/>
      <c r="D20" s="354"/>
      <c r="E20" s="232"/>
    </row>
    <row r="21" spans="1:25" ht="7.5" customHeight="1" x14ac:dyDescent="0.2">
      <c r="A21" s="4"/>
      <c r="B21" s="4"/>
      <c r="C21" s="4"/>
      <c r="D21" s="4"/>
    </row>
    <row r="22" spans="1:25" s="22" customFormat="1" x14ac:dyDescent="0.2">
      <c r="A22" s="652" t="s">
        <v>244</v>
      </c>
      <c r="B22" s="652"/>
      <c r="C22" s="2"/>
      <c r="D22" s="3"/>
      <c r="E22" s="3"/>
      <c r="F22" s="3"/>
      <c r="G22" s="3"/>
      <c r="H22" s="3"/>
      <c r="I22" s="3"/>
      <c r="J22" s="3"/>
    </row>
    <row r="23" spans="1:25" s="22" customFormat="1" ht="32.25" customHeight="1" x14ac:dyDescent="0.2">
      <c r="A23" s="355" t="s">
        <v>245</v>
      </c>
      <c r="B23" s="653" t="s">
        <v>246</v>
      </c>
      <c r="C23" s="653"/>
      <c r="D23" s="653"/>
      <c r="E23" s="653"/>
      <c r="F23" s="356"/>
      <c r="G23" s="356"/>
      <c r="H23" s="356"/>
      <c r="I23" s="356"/>
      <c r="J23" s="356"/>
      <c r="K23" s="357"/>
      <c r="L23" s="357"/>
      <c r="M23" s="357"/>
      <c r="N23" s="357"/>
      <c r="O23" s="357"/>
      <c r="P23" s="357"/>
      <c r="Q23" s="357"/>
      <c r="R23" s="357"/>
      <c r="S23" s="357"/>
      <c r="T23" s="357"/>
      <c r="U23" s="357"/>
      <c r="V23" s="357"/>
      <c r="W23" s="357"/>
      <c r="X23" s="357"/>
      <c r="Y23" s="357"/>
    </row>
    <row r="24" spans="1:25" s="22" customFormat="1" ht="32.25" customHeight="1" x14ac:dyDescent="0.2">
      <c r="A24" s="355" t="s">
        <v>247</v>
      </c>
      <c r="B24" s="653" t="s">
        <v>248</v>
      </c>
      <c r="C24" s="653"/>
      <c r="D24" s="653"/>
      <c r="E24" s="653"/>
      <c r="F24" s="356"/>
      <c r="G24" s="356"/>
      <c r="H24" s="356"/>
      <c r="I24" s="356"/>
      <c r="J24" s="356"/>
      <c r="K24" s="357"/>
      <c r="L24" s="357"/>
      <c r="M24" s="357"/>
      <c r="N24" s="357"/>
      <c r="O24" s="357"/>
      <c r="P24" s="357"/>
      <c r="Q24" s="357"/>
      <c r="R24" s="357"/>
      <c r="S24" s="357"/>
      <c r="T24" s="357"/>
      <c r="U24" s="357"/>
      <c r="V24" s="357"/>
      <c r="W24" s="357"/>
      <c r="X24" s="357"/>
      <c r="Y24" s="357"/>
    </row>
    <row r="25" spans="1:25" x14ac:dyDescent="0.2">
      <c r="A25" s="4"/>
      <c r="B25" s="4"/>
      <c r="C25" s="4"/>
      <c r="D25" s="4"/>
    </row>
    <row r="26" spans="1:25" x14ac:dyDescent="0.2">
      <c r="A26" s="4"/>
      <c r="B26" s="4"/>
      <c r="C26" s="4"/>
      <c r="D26" s="4"/>
    </row>
    <row r="170" spans="2:7" x14ac:dyDescent="0.2">
      <c r="B170" s="2" t="s">
        <v>127</v>
      </c>
      <c r="C170" s="2" t="s">
        <v>249</v>
      </c>
    </row>
    <row r="171" spans="2:7" x14ac:dyDescent="0.2">
      <c r="B171" s="2" t="s">
        <v>129</v>
      </c>
      <c r="C171" s="2" t="s">
        <v>250</v>
      </c>
    </row>
    <row r="174" spans="2:7" x14ac:dyDescent="0.2">
      <c r="C174" s="358"/>
      <c r="D174" s="358"/>
      <c r="E174" s="358"/>
      <c r="F174" s="358"/>
      <c r="G174" s="358"/>
    </row>
    <row r="175" spans="2:7" x14ac:dyDescent="0.2">
      <c r="C175" s="359" t="s">
        <v>251</v>
      </c>
      <c r="D175" s="359"/>
      <c r="E175" s="359"/>
      <c r="F175" s="359"/>
      <c r="G175" s="359"/>
    </row>
    <row r="176" spans="2:7" x14ac:dyDescent="0.2">
      <c r="B176" s="2" t="s">
        <v>127</v>
      </c>
      <c r="C176" s="360" t="s">
        <v>252</v>
      </c>
      <c r="D176" s="360"/>
      <c r="E176" s="360"/>
      <c r="F176" s="360"/>
      <c r="G176" s="360"/>
    </row>
  </sheetData>
  <mergeCells count="5">
    <mergeCell ref="A1:B1"/>
    <mergeCell ref="A2:B2"/>
    <mergeCell ref="A22:B22"/>
    <mergeCell ref="B23:E23"/>
    <mergeCell ref="B24:E24"/>
  </mergeCells>
  <printOptions horizontalCentered="1"/>
  <pageMargins left="0.25" right="0.25" top="0.75" bottom="0.75" header="0.33" footer="0.33"/>
  <pageSetup paperSize="9" orientation="landscape" horizontalDpi="360" r:id="rId1"/>
  <headerFooter alignWithMargins="0">
    <oddFooter>&amp;L&amp;8SEM Engineers&amp;R&amp;8Page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2ED07-1BDF-4A8A-85ED-C455F23F0E03}">
  <dimension ref="A1:M85"/>
  <sheetViews>
    <sheetView showGridLines="0" zoomScaleNormal="100" zoomScaleSheetLayoutView="70" workbookViewId="0">
      <selection activeCell="L86" sqref="L86"/>
    </sheetView>
  </sheetViews>
  <sheetFormatPr defaultColWidth="8.625" defaultRowHeight="12.75" x14ac:dyDescent="0.2"/>
  <cols>
    <col min="1" max="1" width="4.125" style="228" customWidth="1"/>
    <col min="2" max="2" width="2.5" style="228" customWidth="1"/>
    <col min="3" max="3" width="51.25" style="4" customWidth="1"/>
    <col min="4" max="4" width="5.625" style="229" customWidth="1"/>
    <col min="5" max="6" width="9.75" style="229" customWidth="1"/>
    <col min="7" max="8" width="10.625" style="229" customWidth="1"/>
    <col min="9" max="9" width="10.625" style="4" customWidth="1"/>
    <col min="10" max="10" width="12.625" style="4" customWidth="1"/>
    <col min="11" max="11" width="14.625" style="4" customWidth="1"/>
    <col min="12" max="12" width="14.625" style="229" customWidth="1"/>
    <col min="13" max="13" width="14.625" style="4" customWidth="1"/>
    <col min="14" max="256" width="8.625" style="4"/>
    <col min="257" max="257" width="4.125" style="4" customWidth="1"/>
    <col min="258" max="258" width="2.5" style="4" customWidth="1"/>
    <col min="259" max="259" width="51.25" style="4" customWidth="1"/>
    <col min="260" max="260" width="5.625" style="4" customWidth="1"/>
    <col min="261" max="262" width="9.75" style="4" customWidth="1"/>
    <col min="263" max="265" width="10.625" style="4" customWidth="1"/>
    <col min="266" max="266" width="12.625" style="4" customWidth="1"/>
    <col min="267" max="269" width="14.625" style="4" customWidth="1"/>
    <col min="270" max="512" width="8.625" style="4"/>
    <col min="513" max="513" width="4.125" style="4" customWidth="1"/>
    <col min="514" max="514" width="2.5" style="4" customWidth="1"/>
    <col min="515" max="515" width="51.25" style="4" customWidth="1"/>
    <col min="516" max="516" width="5.625" style="4" customWidth="1"/>
    <col min="517" max="518" width="9.75" style="4" customWidth="1"/>
    <col min="519" max="521" width="10.625" style="4" customWidth="1"/>
    <col min="522" max="522" width="12.625" style="4" customWidth="1"/>
    <col min="523" max="525" width="14.625" style="4" customWidth="1"/>
    <col min="526" max="768" width="8.625" style="4"/>
    <col min="769" max="769" width="4.125" style="4" customWidth="1"/>
    <col min="770" max="770" width="2.5" style="4" customWidth="1"/>
    <col min="771" max="771" width="51.25" style="4" customWidth="1"/>
    <col min="772" max="772" width="5.625" style="4" customWidth="1"/>
    <col min="773" max="774" width="9.75" style="4" customWidth="1"/>
    <col min="775" max="777" width="10.625" style="4" customWidth="1"/>
    <col min="778" max="778" width="12.625" style="4" customWidth="1"/>
    <col min="779" max="781" width="14.625" style="4" customWidth="1"/>
    <col min="782" max="1024" width="8.625" style="4"/>
    <col min="1025" max="1025" width="4.125" style="4" customWidth="1"/>
    <col min="1026" max="1026" width="2.5" style="4" customWidth="1"/>
    <col min="1027" max="1027" width="51.25" style="4" customWidth="1"/>
    <col min="1028" max="1028" width="5.625" style="4" customWidth="1"/>
    <col min="1029" max="1030" width="9.75" style="4" customWidth="1"/>
    <col min="1031" max="1033" width="10.625" style="4" customWidth="1"/>
    <col min="1034" max="1034" width="12.625" style="4" customWidth="1"/>
    <col min="1035" max="1037" width="14.625" style="4" customWidth="1"/>
    <col min="1038" max="1280" width="8.625" style="4"/>
    <col min="1281" max="1281" width="4.125" style="4" customWidth="1"/>
    <col min="1282" max="1282" width="2.5" style="4" customWidth="1"/>
    <col min="1283" max="1283" width="51.25" style="4" customWidth="1"/>
    <col min="1284" max="1284" width="5.625" style="4" customWidth="1"/>
    <col min="1285" max="1286" width="9.75" style="4" customWidth="1"/>
    <col min="1287" max="1289" width="10.625" style="4" customWidth="1"/>
    <col min="1290" max="1290" width="12.625" style="4" customWidth="1"/>
    <col min="1291" max="1293" width="14.625" style="4" customWidth="1"/>
    <col min="1294" max="1536" width="8.625" style="4"/>
    <col min="1537" max="1537" width="4.125" style="4" customWidth="1"/>
    <col min="1538" max="1538" width="2.5" style="4" customWidth="1"/>
    <col min="1539" max="1539" width="51.25" style="4" customWidth="1"/>
    <col min="1540" max="1540" width="5.625" style="4" customWidth="1"/>
    <col min="1541" max="1542" width="9.75" style="4" customWidth="1"/>
    <col min="1543" max="1545" width="10.625" style="4" customWidth="1"/>
    <col min="1546" max="1546" width="12.625" style="4" customWidth="1"/>
    <col min="1547" max="1549" width="14.625" style="4" customWidth="1"/>
    <col min="1550" max="1792" width="8.625" style="4"/>
    <col min="1793" max="1793" width="4.125" style="4" customWidth="1"/>
    <col min="1794" max="1794" width="2.5" style="4" customWidth="1"/>
    <col min="1795" max="1795" width="51.25" style="4" customWidth="1"/>
    <col min="1796" max="1796" width="5.625" style="4" customWidth="1"/>
    <col min="1797" max="1798" width="9.75" style="4" customWidth="1"/>
    <col min="1799" max="1801" width="10.625" style="4" customWidth="1"/>
    <col min="1802" max="1802" width="12.625" style="4" customWidth="1"/>
    <col min="1803" max="1805" width="14.625" style="4" customWidth="1"/>
    <col min="1806" max="2048" width="8.625" style="4"/>
    <col min="2049" max="2049" width="4.125" style="4" customWidth="1"/>
    <col min="2050" max="2050" width="2.5" style="4" customWidth="1"/>
    <col min="2051" max="2051" width="51.25" style="4" customWidth="1"/>
    <col min="2052" max="2052" width="5.625" style="4" customWidth="1"/>
    <col min="2053" max="2054" width="9.75" style="4" customWidth="1"/>
    <col min="2055" max="2057" width="10.625" style="4" customWidth="1"/>
    <col min="2058" max="2058" width="12.625" style="4" customWidth="1"/>
    <col min="2059" max="2061" width="14.625" style="4" customWidth="1"/>
    <col min="2062" max="2304" width="8.625" style="4"/>
    <col min="2305" max="2305" width="4.125" style="4" customWidth="1"/>
    <col min="2306" max="2306" width="2.5" style="4" customWidth="1"/>
    <col min="2307" max="2307" width="51.25" style="4" customWidth="1"/>
    <col min="2308" max="2308" width="5.625" style="4" customWidth="1"/>
    <col min="2309" max="2310" width="9.75" style="4" customWidth="1"/>
    <col min="2311" max="2313" width="10.625" style="4" customWidth="1"/>
    <col min="2314" max="2314" width="12.625" style="4" customWidth="1"/>
    <col min="2315" max="2317" width="14.625" style="4" customWidth="1"/>
    <col min="2318" max="2560" width="8.625" style="4"/>
    <col min="2561" max="2561" width="4.125" style="4" customWidth="1"/>
    <col min="2562" max="2562" width="2.5" style="4" customWidth="1"/>
    <col min="2563" max="2563" width="51.25" style="4" customWidth="1"/>
    <col min="2564" max="2564" width="5.625" style="4" customWidth="1"/>
    <col min="2565" max="2566" width="9.75" style="4" customWidth="1"/>
    <col min="2567" max="2569" width="10.625" style="4" customWidth="1"/>
    <col min="2570" max="2570" width="12.625" style="4" customWidth="1"/>
    <col min="2571" max="2573" width="14.625" style="4" customWidth="1"/>
    <col min="2574" max="2816" width="8.625" style="4"/>
    <col min="2817" max="2817" width="4.125" style="4" customWidth="1"/>
    <col min="2818" max="2818" width="2.5" style="4" customWidth="1"/>
    <col min="2819" max="2819" width="51.25" style="4" customWidth="1"/>
    <col min="2820" max="2820" width="5.625" style="4" customWidth="1"/>
    <col min="2821" max="2822" width="9.75" style="4" customWidth="1"/>
    <col min="2823" max="2825" width="10.625" style="4" customWidth="1"/>
    <col min="2826" max="2826" width="12.625" style="4" customWidth="1"/>
    <col min="2827" max="2829" width="14.625" style="4" customWidth="1"/>
    <col min="2830" max="3072" width="8.625" style="4"/>
    <col min="3073" max="3073" width="4.125" style="4" customWidth="1"/>
    <col min="3074" max="3074" width="2.5" style="4" customWidth="1"/>
    <col min="3075" max="3075" width="51.25" style="4" customWidth="1"/>
    <col min="3076" max="3076" width="5.625" style="4" customWidth="1"/>
    <col min="3077" max="3078" width="9.75" style="4" customWidth="1"/>
    <col min="3079" max="3081" width="10.625" style="4" customWidth="1"/>
    <col min="3082" max="3082" width="12.625" style="4" customWidth="1"/>
    <col min="3083" max="3085" width="14.625" style="4" customWidth="1"/>
    <col min="3086" max="3328" width="8.625" style="4"/>
    <col min="3329" max="3329" width="4.125" style="4" customWidth="1"/>
    <col min="3330" max="3330" width="2.5" style="4" customWidth="1"/>
    <col min="3331" max="3331" width="51.25" style="4" customWidth="1"/>
    <col min="3332" max="3332" width="5.625" style="4" customWidth="1"/>
    <col min="3333" max="3334" width="9.75" style="4" customWidth="1"/>
    <col min="3335" max="3337" width="10.625" style="4" customWidth="1"/>
    <col min="3338" max="3338" width="12.625" style="4" customWidth="1"/>
    <col min="3339" max="3341" width="14.625" style="4" customWidth="1"/>
    <col min="3342" max="3584" width="8.625" style="4"/>
    <col min="3585" max="3585" width="4.125" style="4" customWidth="1"/>
    <col min="3586" max="3586" width="2.5" style="4" customWidth="1"/>
    <col min="3587" max="3587" width="51.25" style="4" customWidth="1"/>
    <col min="3588" max="3588" width="5.625" style="4" customWidth="1"/>
    <col min="3589" max="3590" width="9.75" style="4" customWidth="1"/>
    <col min="3591" max="3593" width="10.625" style="4" customWidth="1"/>
    <col min="3594" max="3594" width="12.625" style="4" customWidth="1"/>
    <col min="3595" max="3597" width="14.625" style="4" customWidth="1"/>
    <col min="3598" max="3840" width="8.625" style="4"/>
    <col min="3841" max="3841" width="4.125" style="4" customWidth="1"/>
    <col min="3842" max="3842" width="2.5" style="4" customWidth="1"/>
    <col min="3843" max="3843" width="51.25" style="4" customWidth="1"/>
    <col min="3844" max="3844" width="5.625" style="4" customWidth="1"/>
    <col min="3845" max="3846" width="9.75" style="4" customWidth="1"/>
    <col min="3847" max="3849" width="10.625" style="4" customWidth="1"/>
    <col min="3850" max="3850" width="12.625" style="4" customWidth="1"/>
    <col min="3851" max="3853" width="14.625" style="4" customWidth="1"/>
    <col min="3854" max="4096" width="8.625" style="4"/>
    <col min="4097" max="4097" width="4.125" style="4" customWidth="1"/>
    <col min="4098" max="4098" width="2.5" style="4" customWidth="1"/>
    <col min="4099" max="4099" width="51.25" style="4" customWidth="1"/>
    <col min="4100" max="4100" width="5.625" style="4" customWidth="1"/>
    <col min="4101" max="4102" width="9.75" style="4" customWidth="1"/>
    <col min="4103" max="4105" width="10.625" style="4" customWidth="1"/>
    <col min="4106" max="4106" width="12.625" style="4" customWidth="1"/>
    <col min="4107" max="4109" width="14.625" style="4" customWidth="1"/>
    <col min="4110" max="4352" width="8.625" style="4"/>
    <col min="4353" max="4353" width="4.125" style="4" customWidth="1"/>
    <col min="4354" max="4354" width="2.5" style="4" customWidth="1"/>
    <col min="4355" max="4355" width="51.25" style="4" customWidth="1"/>
    <col min="4356" max="4356" width="5.625" style="4" customWidth="1"/>
    <col min="4357" max="4358" width="9.75" style="4" customWidth="1"/>
    <col min="4359" max="4361" width="10.625" style="4" customWidth="1"/>
    <col min="4362" max="4362" width="12.625" style="4" customWidth="1"/>
    <col min="4363" max="4365" width="14.625" style="4" customWidth="1"/>
    <col min="4366" max="4608" width="8.625" style="4"/>
    <col min="4609" max="4609" width="4.125" style="4" customWidth="1"/>
    <col min="4610" max="4610" width="2.5" style="4" customWidth="1"/>
    <col min="4611" max="4611" width="51.25" style="4" customWidth="1"/>
    <col min="4612" max="4612" width="5.625" style="4" customWidth="1"/>
    <col min="4613" max="4614" width="9.75" style="4" customWidth="1"/>
    <col min="4615" max="4617" width="10.625" style="4" customWidth="1"/>
    <col min="4618" max="4618" width="12.625" style="4" customWidth="1"/>
    <col min="4619" max="4621" width="14.625" style="4" customWidth="1"/>
    <col min="4622" max="4864" width="8.625" style="4"/>
    <col min="4865" max="4865" width="4.125" style="4" customWidth="1"/>
    <col min="4866" max="4866" width="2.5" style="4" customWidth="1"/>
    <col min="4867" max="4867" width="51.25" style="4" customWidth="1"/>
    <col min="4868" max="4868" width="5.625" style="4" customWidth="1"/>
    <col min="4869" max="4870" width="9.75" style="4" customWidth="1"/>
    <col min="4871" max="4873" width="10.625" style="4" customWidth="1"/>
    <col min="4874" max="4874" width="12.625" style="4" customWidth="1"/>
    <col min="4875" max="4877" width="14.625" style="4" customWidth="1"/>
    <col min="4878" max="5120" width="8.625" style="4"/>
    <col min="5121" max="5121" width="4.125" style="4" customWidth="1"/>
    <col min="5122" max="5122" width="2.5" style="4" customWidth="1"/>
    <col min="5123" max="5123" width="51.25" style="4" customWidth="1"/>
    <col min="5124" max="5124" width="5.625" style="4" customWidth="1"/>
    <col min="5125" max="5126" width="9.75" style="4" customWidth="1"/>
    <col min="5127" max="5129" width="10.625" style="4" customWidth="1"/>
    <col min="5130" max="5130" width="12.625" style="4" customWidth="1"/>
    <col min="5131" max="5133" width="14.625" style="4" customWidth="1"/>
    <col min="5134" max="5376" width="8.625" style="4"/>
    <col min="5377" max="5377" width="4.125" style="4" customWidth="1"/>
    <col min="5378" max="5378" width="2.5" style="4" customWidth="1"/>
    <col min="5379" max="5379" width="51.25" style="4" customWidth="1"/>
    <col min="5380" max="5380" width="5.625" style="4" customWidth="1"/>
    <col min="5381" max="5382" width="9.75" style="4" customWidth="1"/>
    <col min="5383" max="5385" width="10.625" style="4" customWidth="1"/>
    <col min="5386" max="5386" width="12.625" style="4" customWidth="1"/>
    <col min="5387" max="5389" width="14.625" style="4" customWidth="1"/>
    <col min="5390" max="5632" width="8.625" style="4"/>
    <col min="5633" max="5633" width="4.125" style="4" customWidth="1"/>
    <col min="5634" max="5634" width="2.5" style="4" customWidth="1"/>
    <col min="5635" max="5635" width="51.25" style="4" customWidth="1"/>
    <col min="5636" max="5636" width="5.625" style="4" customWidth="1"/>
    <col min="5637" max="5638" width="9.75" style="4" customWidth="1"/>
    <col min="5639" max="5641" width="10.625" style="4" customWidth="1"/>
    <col min="5642" max="5642" width="12.625" style="4" customWidth="1"/>
    <col min="5643" max="5645" width="14.625" style="4" customWidth="1"/>
    <col min="5646" max="5888" width="8.625" style="4"/>
    <col min="5889" max="5889" width="4.125" style="4" customWidth="1"/>
    <col min="5890" max="5890" width="2.5" style="4" customWidth="1"/>
    <col min="5891" max="5891" width="51.25" style="4" customWidth="1"/>
    <col min="5892" max="5892" width="5.625" style="4" customWidth="1"/>
    <col min="5893" max="5894" width="9.75" style="4" customWidth="1"/>
    <col min="5895" max="5897" width="10.625" style="4" customWidth="1"/>
    <col min="5898" max="5898" width="12.625" style="4" customWidth="1"/>
    <col min="5899" max="5901" width="14.625" style="4" customWidth="1"/>
    <col min="5902" max="6144" width="8.625" style="4"/>
    <col min="6145" max="6145" width="4.125" style="4" customWidth="1"/>
    <col min="6146" max="6146" width="2.5" style="4" customWidth="1"/>
    <col min="6147" max="6147" width="51.25" style="4" customWidth="1"/>
    <col min="6148" max="6148" width="5.625" style="4" customWidth="1"/>
    <col min="6149" max="6150" width="9.75" style="4" customWidth="1"/>
    <col min="6151" max="6153" width="10.625" style="4" customWidth="1"/>
    <col min="6154" max="6154" width="12.625" style="4" customWidth="1"/>
    <col min="6155" max="6157" width="14.625" style="4" customWidth="1"/>
    <col min="6158" max="6400" width="8.625" style="4"/>
    <col min="6401" max="6401" width="4.125" style="4" customWidth="1"/>
    <col min="6402" max="6402" width="2.5" style="4" customWidth="1"/>
    <col min="6403" max="6403" width="51.25" style="4" customWidth="1"/>
    <col min="6404" max="6404" width="5.625" style="4" customWidth="1"/>
    <col min="6405" max="6406" width="9.75" style="4" customWidth="1"/>
    <col min="6407" max="6409" width="10.625" style="4" customWidth="1"/>
    <col min="6410" max="6410" width="12.625" style="4" customWidth="1"/>
    <col min="6411" max="6413" width="14.625" style="4" customWidth="1"/>
    <col min="6414" max="6656" width="8.625" style="4"/>
    <col min="6657" max="6657" width="4.125" style="4" customWidth="1"/>
    <col min="6658" max="6658" width="2.5" style="4" customWidth="1"/>
    <col min="6659" max="6659" width="51.25" style="4" customWidth="1"/>
    <col min="6660" max="6660" width="5.625" style="4" customWidth="1"/>
    <col min="6661" max="6662" width="9.75" style="4" customWidth="1"/>
    <col min="6663" max="6665" width="10.625" style="4" customWidth="1"/>
    <col min="6666" max="6666" width="12.625" style="4" customWidth="1"/>
    <col min="6667" max="6669" width="14.625" style="4" customWidth="1"/>
    <col min="6670" max="6912" width="8.625" style="4"/>
    <col min="6913" max="6913" width="4.125" style="4" customWidth="1"/>
    <col min="6914" max="6914" width="2.5" style="4" customWidth="1"/>
    <col min="6915" max="6915" width="51.25" style="4" customWidth="1"/>
    <col min="6916" max="6916" width="5.625" style="4" customWidth="1"/>
    <col min="6917" max="6918" width="9.75" style="4" customWidth="1"/>
    <col min="6919" max="6921" width="10.625" style="4" customWidth="1"/>
    <col min="6922" max="6922" width="12.625" style="4" customWidth="1"/>
    <col min="6923" max="6925" width="14.625" style="4" customWidth="1"/>
    <col min="6926" max="7168" width="8.625" style="4"/>
    <col min="7169" max="7169" width="4.125" style="4" customWidth="1"/>
    <col min="7170" max="7170" width="2.5" style="4" customWidth="1"/>
    <col min="7171" max="7171" width="51.25" style="4" customWidth="1"/>
    <col min="7172" max="7172" width="5.625" style="4" customWidth="1"/>
    <col min="7173" max="7174" width="9.75" style="4" customWidth="1"/>
    <col min="7175" max="7177" width="10.625" style="4" customWidth="1"/>
    <col min="7178" max="7178" width="12.625" style="4" customWidth="1"/>
    <col min="7179" max="7181" width="14.625" style="4" customWidth="1"/>
    <col min="7182" max="7424" width="8.625" style="4"/>
    <col min="7425" max="7425" width="4.125" style="4" customWidth="1"/>
    <col min="7426" max="7426" width="2.5" style="4" customWidth="1"/>
    <col min="7427" max="7427" width="51.25" style="4" customWidth="1"/>
    <col min="7428" max="7428" width="5.625" style="4" customWidth="1"/>
    <col min="7429" max="7430" width="9.75" style="4" customWidth="1"/>
    <col min="7431" max="7433" width="10.625" style="4" customWidth="1"/>
    <col min="7434" max="7434" width="12.625" style="4" customWidth="1"/>
    <col min="7435" max="7437" width="14.625" style="4" customWidth="1"/>
    <col min="7438" max="7680" width="8.625" style="4"/>
    <col min="7681" max="7681" width="4.125" style="4" customWidth="1"/>
    <col min="7682" max="7682" width="2.5" style="4" customWidth="1"/>
    <col min="7683" max="7683" width="51.25" style="4" customWidth="1"/>
    <col min="7684" max="7684" width="5.625" style="4" customWidth="1"/>
    <col min="7685" max="7686" width="9.75" style="4" customWidth="1"/>
    <col min="7687" max="7689" width="10.625" style="4" customWidth="1"/>
    <col min="7690" max="7690" width="12.625" style="4" customWidth="1"/>
    <col min="7691" max="7693" width="14.625" style="4" customWidth="1"/>
    <col min="7694" max="7936" width="8.625" style="4"/>
    <col min="7937" max="7937" width="4.125" style="4" customWidth="1"/>
    <col min="7938" max="7938" width="2.5" style="4" customWidth="1"/>
    <col min="7939" max="7939" width="51.25" style="4" customWidth="1"/>
    <col min="7940" max="7940" width="5.625" style="4" customWidth="1"/>
    <col min="7941" max="7942" width="9.75" style="4" customWidth="1"/>
    <col min="7943" max="7945" width="10.625" style="4" customWidth="1"/>
    <col min="7946" max="7946" width="12.625" style="4" customWidth="1"/>
    <col min="7947" max="7949" width="14.625" style="4" customWidth="1"/>
    <col min="7950" max="8192" width="8.625" style="4"/>
    <col min="8193" max="8193" width="4.125" style="4" customWidth="1"/>
    <col min="8194" max="8194" width="2.5" style="4" customWidth="1"/>
    <col min="8195" max="8195" width="51.25" style="4" customWidth="1"/>
    <col min="8196" max="8196" width="5.625" style="4" customWidth="1"/>
    <col min="8197" max="8198" width="9.75" style="4" customWidth="1"/>
    <col min="8199" max="8201" width="10.625" style="4" customWidth="1"/>
    <col min="8202" max="8202" width="12.625" style="4" customWidth="1"/>
    <col min="8203" max="8205" width="14.625" style="4" customWidth="1"/>
    <col min="8206" max="8448" width="8.625" style="4"/>
    <col min="8449" max="8449" width="4.125" style="4" customWidth="1"/>
    <col min="8450" max="8450" width="2.5" style="4" customWidth="1"/>
    <col min="8451" max="8451" width="51.25" style="4" customWidth="1"/>
    <col min="8452" max="8452" width="5.625" style="4" customWidth="1"/>
    <col min="8453" max="8454" width="9.75" style="4" customWidth="1"/>
    <col min="8455" max="8457" width="10.625" style="4" customWidth="1"/>
    <col min="8458" max="8458" width="12.625" style="4" customWidth="1"/>
    <col min="8459" max="8461" width="14.625" style="4" customWidth="1"/>
    <col min="8462" max="8704" width="8.625" style="4"/>
    <col min="8705" max="8705" width="4.125" style="4" customWidth="1"/>
    <col min="8706" max="8706" width="2.5" style="4" customWidth="1"/>
    <col min="8707" max="8707" width="51.25" style="4" customWidth="1"/>
    <col min="8708" max="8708" width="5.625" style="4" customWidth="1"/>
    <col min="8709" max="8710" width="9.75" style="4" customWidth="1"/>
    <col min="8711" max="8713" width="10.625" style="4" customWidth="1"/>
    <col min="8714" max="8714" width="12.625" style="4" customWidth="1"/>
    <col min="8715" max="8717" width="14.625" style="4" customWidth="1"/>
    <col min="8718" max="8960" width="8.625" style="4"/>
    <col min="8961" max="8961" width="4.125" style="4" customWidth="1"/>
    <col min="8962" max="8962" width="2.5" style="4" customWidth="1"/>
    <col min="8963" max="8963" width="51.25" style="4" customWidth="1"/>
    <col min="8964" max="8964" width="5.625" style="4" customWidth="1"/>
    <col min="8965" max="8966" width="9.75" style="4" customWidth="1"/>
    <col min="8967" max="8969" width="10.625" style="4" customWidth="1"/>
    <col min="8970" max="8970" width="12.625" style="4" customWidth="1"/>
    <col min="8971" max="8973" width="14.625" style="4" customWidth="1"/>
    <col min="8974" max="9216" width="8.625" style="4"/>
    <col min="9217" max="9217" width="4.125" style="4" customWidth="1"/>
    <col min="9218" max="9218" width="2.5" style="4" customWidth="1"/>
    <col min="9219" max="9219" width="51.25" style="4" customWidth="1"/>
    <col min="9220" max="9220" width="5.625" style="4" customWidth="1"/>
    <col min="9221" max="9222" width="9.75" style="4" customWidth="1"/>
    <col min="9223" max="9225" width="10.625" style="4" customWidth="1"/>
    <col min="9226" max="9226" width="12.625" style="4" customWidth="1"/>
    <col min="9227" max="9229" width="14.625" style="4" customWidth="1"/>
    <col min="9230" max="9472" width="8.625" style="4"/>
    <col min="9473" max="9473" width="4.125" style="4" customWidth="1"/>
    <col min="9474" max="9474" width="2.5" style="4" customWidth="1"/>
    <col min="9475" max="9475" width="51.25" style="4" customWidth="1"/>
    <col min="9476" max="9476" width="5.625" style="4" customWidth="1"/>
    <col min="9477" max="9478" width="9.75" style="4" customWidth="1"/>
    <col min="9479" max="9481" width="10.625" style="4" customWidth="1"/>
    <col min="9482" max="9482" width="12.625" style="4" customWidth="1"/>
    <col min="9483" max="9485" width="14.625" style="4" customWidth="1"/>
    <col min="9486" max="9728" width="8.625" style="4"/>
    <col min="9729" max="9729" width="4.125" style="4" customWidth="1"/>
    <col min="9730" max="9730" width="2.5" style="4" customWidth="1"/>
    <col min="9731" max="9731" width="51.25" style="4" customWidth="1"/>
    <col min="9732" max="9732" width="5.625" style="4" customWidth="1"/>
    <col min="9733" max="9734" width="9.75" style="4" customWidth="1"/>
    <col min="9735" max="9737" width="10.625" style="4" customWidth="1"/>
    <col min="9738" max="9738" width="12.625" style="4" customWidth="1"/>
    <col min="9739" max="9741" width="14.625" style="4" customWidth="1"/>
    <col min="9742" max="9984" width="8.625" style="4"/>
    <col min="9985" max="9985" width="4.125" style="4" customWidth="1"/>
    <col min="9986" max="9986" width="2.5" style="4" customWidth="1"/>
    <col min="9987" max="9987" width="51.25" style="4" customWidth="1"/>
    <col min="9988" max="9988" width="5.625" style="4" customWidth="1"/>
    <col min="9989" max="9990" width="9.75" style="4" customWidth="1"/>
    <col min="9991" max="9993" width="10.625" style="4" customWidth="1"/>
    <col min="9994" max="9994" width="12.625" style="4" customWidth="1"/>
    <col min="9995" max="9997" width="14.625" style="4" customWidth="1"/>
    <col min="9998" max="10240" width="8.625" style="4"/>
    <col min="10241" max="10241" width="4.125" style="4" customWidth="1"/>
    <col min="10242" max="10242" width="2.5" style="4" customWidth="1"/>
    <col min="10243" max="10243" width="51.25" style="4" customWidth="1"/>
    <col min="10244" max="10244" width="5.625" style="4" customWidth="1"/>
    <col min="10245" max="10246" width="9.75" style="4" customWidth="1"/>
    <col min="10247" max="10249" width="10.625" style="4" customWidth="1"/>
    <col min="10250" max="10250" width="12.625" style="4" customWidth="1"/>
    <col min="10251" max="10253" width="14.625" style="4" customWidth="1"/>
    <col min="10254" max="10496" width="8.625" style="4"/>
    <col min="10497" max="10497" width="4.125" style="4" customWidth="1"/>
    <col min="10498" max="10498" width="2.5" style="4" customWidth="1"/>
    <col min="10499" max="10499" width="51.25" style="4" customWidth="1"/>
    <col min="10500" max="10500" width="5.625" style="4" customWidth="1"/>
    <col min="10501" max="10502" width="9.75" style="4" customWidth="1"/>
    <col min="10503" max="10505" width="10.625" style="4" customWidth="1"/>
    <col min="10506" max="10506" width="12.625" style="4" customWidth="1"/>
    <col min="10507" max="10509" width="14.625" style="4" customWidth="1"/>
    <col min="10510" max="10752" width="8.625" style="4"/>
    <col min="10753" max="10753" width="4.125" style="4" customWidth="1"/>
    <col min="10754" max="10754" width="2.5" style="4" customWidth="1"/>
    <col min="10755" max="10755" width="51.25" style="4" customWidth="1"/>
    <col min="10756" max="10756" width="5.625" style="4" customWidth="1"/>
    <col min="10757" max="10758" width="9.75" style="4" customWidth="1"/>
    <col min="10759" max="10761" width="10.625" style="4" customWidth="1"/>
    <col min="10762" max="10762" width="12.625" style="4" customWidth="1"/>
    <col min="10763" max="10765" width="14.625" style="4" customWidth="1"/>
    <col min="10766" max="11008" width="8.625" style="4"/>
    <col min="11009" max="11009" width="4.125" style="4" customWidth="1"/>
    <col min="11010" max="11010" width="2.5" style="4" customWidth="1"/>
    <col min="11011" max="11011" width="51.25" style="4" customWidth="1"/>
    <col min="11012" max="11012" width="5.625" style="4" customWidth="1"/>
    <col min="11013" max="11014" width="9.75" style="4" customWidth="1"/>
    <col min="11015" max="11017" width="10.625" style="4" customWidth="1"/>
    <col min="11018" max="11018" width="12.625" style="4" customWidth="1"/>
    <col min="11019" max="11021" width="14.625" style="4" customWidth="1"/>
    <col min="11022" max="11264" width="8.625" style="4"/>
    <col min="11265" max="11265" width="4.125" style="4" customWidth="1"/>
    <col min="11266" max="11266" width="2.5" style="4" customWidth="1"/>
    <col min="11267" max="11267" width="51.25" style="4" customWidth="1"/>
    <col min="11268" max="11268" width="5.625" style="4" customWidth="1"/>
    <col min="11269" max="11270" width="9.75" style="4" customWidth="1"/>
    <col min="11271" max="11273" width="10.625" style="4" customWidth="1"/>
    <col min="11274" max="11274" width="12.625" style="4" customWidth="1"/>
    <col min="11275" max="11277" width="14.625" style="4" customWidth="1"/>
    <col min="11278" max="11520" width="8.625" style="4"/>
    <col min="11521" max="11521" width="4.125" style="4" customWidth="1"/>
    <col min="11522" max="11522" width="2.5" style="4" customWidth="1"/>
    <col min="11523" max="11523" width="51.25" style="4" customWidth="1"/>
    <col min="11524" max="11524" width="5.625" style="4" customWidth="1"/>
    <col min="11525" max="11526" width="9.75" style="4" customWidth="1"/>
    <col min="11527" max="11529" width="10.625" style="4" customWidth="1"/>
    <col min="11530" max="11530" width="12.625" style="4" customWidth="1"/>
    <col min="11531" max="11533" width="14.625" style="4" customWidth="1"/>
    <col min="11534" max="11776" width="8.625" style="4"/>
    <col min="11777" max="11777" width="4.125" style="4" customWidth="1"/>
    <col min="11778" max="11778" width="2.5" style="4" customWidth="1"/>
    <col min="11779" max="11779" width="51.25" style="4" customWidth="1"/>
    <col min="11780" max="11780" width="5.625" style="4" customWidth="1"/>
    <col min="11781" max="11782" width="9.75" style="4" customWidth="1"/>
    <col min="11783" max="11785" width="10.625" style="4" customWidth="1"/>
    <col min="11786" max="11786" width="12.625" style="4" customWidth="1"/>
    <col min="11787" max="11789" width="14.625" style="4" customWidth="1"/>
    <col min="11790" max="12032" width="8.625" style="4"/>
    <col min="12033" max="12033" width="4.125" style="4" customWidth="1"/>
    <col min="12034" max="12034" width="2.5" style="4" customWidth="1"/>
    <col min="12035" max="12035" width="51.25" style="4" customWidth="1"/>
    <col min="12036" max="12036" width="5.625" style="4" customWidth="1"/>
    <col min="12037" max="12038" width="9.75" style="4" customWidth="1"/>
    <col min="12039" max="12041" width="10.625" style="4" customWidth="1"/>
    <col min="12042" max="12042" width="12.625" style="4" customWidth="1"/>
    <col min="12043" max="12045" width="14.625" style="4" customWidth="1"/>
    <col min="12046" max="12288" width="8.625" style="4"/>
    <col min="12289" max="12289" width="4.125" style="4" customWidth="1"/>
    <col min="12290" max="12290" width="2.5" style="4" customWidth="1"/>
    <col min="12291" max="12291" width="51.25" style="4" customWidth="1"/>
    <col min="12292" max="12292" width="5.625" style="4" customWidth="1"/>
    <col min="12293" max="12294" width="9.75" style="4" customWidth="1"/>
    <col min="12295" max="12297" width="10.625" style="4" customWidth="1"/>
    <col min="12298" max="12298" width="12.625" style="4" customWidth="1"/>
    <col min="12299" max="12301" width="14.625" style="4" customWidth="1"/>
    <col min="12302" max="12544" width="8.625" style="4"/>
    <col min="12545" max="12545" width="4.125" style="4" customWidth="1"/>
    <col min="12546" max="12546" width="2.5" style="4" customWidth="1"/>
    <col min="12547" max="12547" width="51.25" style="4" customWidth="1"/>
    <col min="12548" max="12548" width="5.625" style="4" customWidth="1"/>
    <col min="12549" max="12550" width="9.75" style="4" customWidth="1"/>
    <col min="12551" max="12553" width="10.625" style="4" customWidth="1"/>
    <col min="12554" max="12554" width="12.625" style="4" customWidth="1"/>
    <col min="12555" max="12557" width="14.625" style="4" customWidth="1"/>
    <col min="12558" max="12800" width="8.625" style="4"/>
    <col min="12801" max="12801" width="4.125" style="4" customWidth="1"/>
    <col min="12802" max="12802" width="2.5" style="4" customWidth="1"/>
    <col min="12803" max="12803" width="51.25" style="4" customWidth="1"/>
    <col min="12804" max="12804" width="5.625" style="4" customWidth="1"/>
    <col min="12805" max="12806" width="9.75" style="4" customWidth="1"/>
    <col min="12807" max="12809" width="10.625" style="4" customWidth="1"/>
    <col min="12810" max="12810" width="12.625" style="4" customWidth="1"/>
    <col min="12811" max="12813" width="14.625" style="4" customWidth="1"/>
    <col min="12814" max="13056" width="8.625" style="4"/>
    <col min="13057" max="13057" width="4.125" style="4" customWidth="1"/>
    <col min="13058" max="13058" width="2.5" style="4" customWidth="1"/>
    <col min="13059" max="13059" width="51.25" style="4" customWidth="1"/>
    <col min="13060" max="13060" width="5.625" style="4" customWidth="1"/>
    <col min="13061" max="13062" width="9.75" style="4" customWidth="1"/>
    <col min="13063" max="13065" width="10.625" style="4" customWidth="1"/>
    <col min="13066" max="13066" width="12.625" style="4" customWidth="1"/>
    <col min="13067" max="13069" width="14.625" style="4" customWidth="1"/>
    <col min="13070" max="13312" width="8.625" style="4"/>
    <col min="13313" max="13313" width="4.125" style="4" customWidth="1"/>
    <col min="13314" max="13314" width="2.5" style="4" customWidth="1"/>
    <col min="13315" max="13315" width="51.25" style="4" customWidth="1"/>
    <col min="13316" max="13316" width="5.625" style="4" customWidth="1"/>
    <col min="13317" max="13318" width="9.75" style="4" customWidth="1"/>
    <col min="13319" max="13321" width="10.625" style="4" customWidth="1"/>
    <col min="13322" max="13322" width="12.625" style="4" customWidth="1"/>
    <col min="13323" max="13325" width="14.625" style="4" customWidth="1"/>
    <col min="13326" max="13568" width="8.625" style="4"/>
    <col min="13569" max="13569" width="4.125" style="4" customWidth="1"/>
    <col min="13570" max="13570" width="2.5" style="4" customWidth="1"/>
    <col min="13571" max="13571" width="51.25" style="4" customWidth="1"/>
    <col min="13572" max="13572" width="5.625" style="4" customWidth="1"/>
    <col min="13573" max="13574" width="9.75" style="4" customWidth="1"/>
    <col min="13575" max="13577" width="10.625" style="4" customWidth="1"/>
    <col min="13578" max="13578" width="12.625" style="4" customWidth="1"/>
    <col min="13579" max="13581" width="14.625" style="4" customWidth="1"/>
    <col min="13582" max="13824" width="8.625" style="4"/>
    <col min="13825" max="13825" width="4.125" style="4" customWidth="1"/>
    <col min="13826" max="13826" width="2.5" style="4" customWidth="1"/>
    <col min="13827" max="13827" width="51.25" style="4" customWidth="1"/>
    <col min="13828" max="13828" width="5.625" style="4" customWidth="1"/>
    <col min="13829" max="13830" width="9.75" style="4" customWidth="1"/>
    <col min="13831" max="13833" width="10.625" style="4" customWidth="1"/>
    <col min="13834" max="13834" width="12.625" style="4" customWidth="1"/>
    <col min="13835" max="13837" width="14.625" style="4" customWidth="1"/>
    <col min="13838" max="14080" width="8.625" style="4"/>
    <col min="14081" max="14081" width="4.125" style="4" customWidth="1"/>
    <col min="14082" max="14082" width="2.5" style="4" customWidth="1"/>
    <col min="14083" max="14083" width="51.25" style="4" customWidth="1"/>
    <col min="14084" max="14084" width="5.625" style="4" customWidth="1"/>
    <col min="14085" max="14086" width="9.75" style="4" customWidth="1"/>
    <col min="14087" max="14089" width="10.625" style="4" customWidth="1"/>
    <col min="14090" max="14090" width="12.625" style="4" customWidth="1"/>
    <col min="14091" max="14093" width="14.625" style="4" customWidth="1"/>
    <col min="14094" max="14336" width="8.625" style="4"/>
    <col min="14337" max="14337" width="4.125" style="4" customWidth="1"/>
    <col min="14338" max="14338" width="2.5" style="4" customWidth="1"/>
    <col min="14339" max="14339" width="51.25" style="4" customWidth="1"/>
    <col min="14340" max="14340" width="5.625" style="4" customWidth="1"/>
    <col min="14341" max="14342" width="9.75" style="4" customWidth="1"/>
    <col min="14343" max="14345" width="10.625" style="4" customWidth="1"/>
    <col min="14346" max="14346" width="12.625" style="4" customWidth="1"/>
    <col min="14347" max="14349" width="14.625" style="4" customWidth="1"/>
    <col min="14350" max="14592" width="8.625" style="4"/>
    <col min="14593" max="14593" width="4.125" style="4" customWidth="1"/>
    <col min="14594" max="14594" width="2.5" style="4" customWidth="1"/>
    <col min="14595" max="14595" width="51.25" style="4" customWidth="1"/>
    <col min="14596" max="14596" width="5.625" style="4" customWidth="1"/>
    <col min="14597" max="14598" width="9.75" style="4" customWidth="1"/>
    <col min="14599" max="14601" width="10.625" style="4" customWidth="1"/>
    <col min="14602" max="14602" width="12.625" style="4" customWidth="1"/>
    <col min="14603" max="14605" width="14.625" style="4" customWidth="1"/>
    <col min="14606" max="14848" width="8.625" style="4"/>
    <col min="14849" max="14849" width="4.125" style="4" customWidth="1"/>
    <col min="14850" max="14850" width="2.5" style="4" customWidth="1"/>
    <col min="14851" max="14851" width="51.25" style="4" customWidth="1"/>
    <col min="14852" max="14852" width="5.625" style="4" customWidth="1"/>
    <col min="14853" max="14854" width="9.75" style="4" customWidth="1"/>
    <col min="14855" max="14857" width="10.625" style="4" customWidth="1"/>
    <col min="14858" max="14858" width="12.625" style="4" customWidth="1"/>
    <col min="14859" max="14861" width="14.625" style="4" customWidth="1"/>
    <col min="14862" max="15104" width="8.625" style="4"/>
    <col min="15105" max="15105" width="4.125" style="4" customWidth="1"/>
    <col min="15106" max="15106" width="2.5" style="4" customWidth="1"/>
    <col min="15107" max="15107" width="51.25" style="4" customWidth="1"/>
    <col min="15108" max="15108" width="5.625" style="4" customWidth="1"/>
    <col min="15109" max="15110" width="9.75" style="4" customWidth="1"/>
    <col min="15111" max="15113" width="10.625" style="4" customWidth="1"/>
    <col min="15114" max="15114" width="12.625" style="4" customWidth="1"/>
    <col min="15115" max="15117" width="14.625" style="4" customWidth="1"/>
    <col min="15118" max="15360" width="8.625" style="4"/>
    <col min="15361" max="15361" width="4.125" style="4" customWidth="1"/>
    <col min="15362" max="15362" width="2.5" style="4" customWidth="1"/>
    <col min="15363" max="15363" width="51.25" style="4" customWidth="1"/>
    <col min="15364" max="15364" width="5.625" style="4" customWidth="1"/>
    <col min="15365" max="15366" width="9.75" style="4" customWidth="1"/>
    <col min="15367" max="15369" width="10.625" style="4" customWidth="1"/>
    <col min="15370" max="15370" width="12.625" style="4" customWidth="1"/>
    <col min="15371" max="15373" width="14.625" style="4" customWidth="1"/>
    <col min="15374" max="15616" width="8.625" style="4"/>
    <col min="15617" max="15617" width="4.125" style="4" customWidth="1"/>
    <col min="15618" max="15618" width="2.5" style="4" customWidth="1"/>
    <col min="15619" max="15619" width="51.25" style="4" customWidth="1"/>
    <col min="15620" max="15620" width="5.625" style="4" customWidth="1"/>
    <col min="15621" max="15622" width="9.75" style="4" customWidth="1"/>
    <col min="15623" max="15625" width="10.625" style="4" customWidth="1"/>
    <col min="15626" max="15626" width="12.625" style="4" customWidth="1"/>
    <col min="15627" max="15629" width="14.625" style="4" customWidth="1"/>
    <col min="15630" max="15872" width="8.625" style="4"/>
    <col min="15873" max="15873" width="4.125" style="4" customWidth="1"/>
    <col min="15874" max="15874" width="2.5" style="4" customWidth="1"/>
    <col min="15875" max="15875" width="51.25" style="4" customWidth="1"/>
    <col min="15876" max="15876" width="5.625" style="4" customWidth="1"/>
    <col min="15877" max="15878" width="9.75" style="4" customWidth="1"/>
    <col min="15879" max="15881" width="10.625" style="4" customWidth="1"/>
    <col min="15882" max="15882" width="12.625" style="4" customWidth="1"/>
    <col min="15883" max="15885" width="14.625" style="4" customWidth="1"/>
    <col min="15886" max="16128" width="8.625" style="4"/>
    <col min="16129" max="16129" width="4.125" style="4" customWidth="1"/>
    <col min="16130" max="16130" width="2.5" style="4" customWidth="1"/>
    <col min="16131" max="16131" width="51.25" style="4" customWidth="1"/>
    <col min="16132" max="16132" width="5.625" style="4" customWidth="1"/>
    <col min="16133" max="16134" width="9.75" style="4" customWidth="1"/>
    <col min="16135" max="16137" width="10.625" style="4" customWidth="1"/>
    <col min="16138" max="16138" width="12.625" style="4" customWidth="1"/>
    <col min="16139" max="16141" width="14.625" style="4" customWidth="1"/>
    <col min="16142" max="16384" width="8.625" style="4"/>
  </cols>
  <sheetData>
    <row r="1" spans="1:13" ht="17.25" customHeight="1" x14ac:dyDescent="0.25">
      <c r="A1" s="650" t="s">
        <v>99</v>
      </c>
      <c r="B1" s="650"/>
      <c r="C1" s="650"/>
      <c r="D1" s="148"/>
      <c r="E1" s="148"/>
      <c r="F1" s="148"/>
      <c r="G1" s="148"/>
      <c r="H1" s="148"/>
      <c r="I1" s="149"/>
      <c r="J1" s="149"/>
      <c r="K1" s="150"/>
      <c r="L1" s="600"/>
      <c r="M1" s="150"/>
    </row>
    <row r="2" spans="1:13" ht="15.75" customHeight="1" x14ac:dyDescent="0.2">
      <c r="A2" s="651" t="s">
        <v>101</v>
      </c>
      <c r="B2" s="651"/>
      <c r="C2" s="651"/>
      <c r="D2" s="148"/>
      <c r="E2" s="148"/>
      <c r="F2" s="148"/>
      <c r="G2" s="148"/>
      <c r="H2" s="148"/>
    </row>
    <row r="3" spans="1:13" ht="6" customHeight="1" x14ac:dyDescent="0.25">
      <c r="A3" s="152"/>
      <c r="B3" s="152"/>
      <c r="C3" s="2"/>
      <c r="D3" s="148"/>
      <c r="E3" s="148"/>
      <c r="F3" s="148"/>
      <c r="G3" s="148"/>
      <c r="H3" s="148"/>
    </row>
    <row r="4" spans="1:13" ht="15.75" x14ac:dyDescent="0.25">
      <c r="A4" s="21" t="s">
        <v>102</v>
      </c>
      <c r="B4" s="153"/>
      <c r="C4" s="2"/>
      <c r="D4" s="148"/>
      <c r="E4" s="148"/>
      <c r="F4" s="148"/>
      <c r="G4" s="148"/>
      <c r="H4" s="148"/>
      <c r="K4" s="154"/>
      <c r="M4" s="154" t="s">
        <v>98</v>
      </c>
    </row>
    <row r="5" spans="1:13" ht="15.75" x14ac:dyDescent="0.25">
      <c r="A5" s="73" t="s">
        <v>74</v>
      </c>
      <c r="B5" s="147"/>
      <c r="C5" s="152"/>
      <c r="D5" s="148"/>
      <c r="E5" s="148"/>
      <c r="F5" s="148"/>
      <c r="G5" s="148"/>
      <c r="H5" s="148"/>
      <c r="I5" s="155"/>
      <c r="J5" s="155"/>
      <c r="K5" s="150"/>
      <c r="L5" s="600"/>
      <c r="M5" s="150" t="s">
        <v>272</v>
      </c>
    </row>
    <row r="6" spans="1:13" ht="4.5" customHeight="1" thickBot="1" x14ac:dyDescent="0.3">
      <c r="A6" s="151"/>
      <c r="B6" s="152"/>
      <c r="C6" s="152" t="s">
        <v>103</v>
      </c>
      <c r="D6" s="148"/>
      <c r="E6" s="148"/>
      <c r="F6" s="148"/>
      <c r="G6" s="148"/>
      <c r="H6" s="148"/>
      <c r="I6" s="155"/>
      <c r="J6" s="155"/>
      <c r="K6" s="150"/>
      <c r="L6" s="600"/>
      <c r="M6" s="150"/>
    </row>
    <row r="7" spans="1:13" ht="15" customHeight="1" x14ac:dyDescent="0.2">
      <c r="A7" s="669" t="s">
        <v>104</v>
      </c>
      <c r="B7" s="670"/>
      <c r="C7" s="673" t="s">
        <v>105</v>
      </c>
      <c r="D7" s="673" t="s">
        <v>106</v>
      </c>
      <c r="E7" s="664" t="s">
        <v>288</v>
      </c>
      <c r="F7" s="664" t="s">
        <v>289</v>
      </c>
      <c r="G7" s="666" t="s">
        <v>107</v>
      </c>
      <c r="H7" s="666"/>
      <c r="I7" s="666" t="s">
        <v>108</v>
      </c>
      <c r="J7" s="666"/>
      <c r="K7" s="156" t="s">
        <v>109</v>
      </c>
      <c r="L7" s="660" t="s">
        <v>274</v>
      </c>
      <c r="M7" s="660" t="s">
        <v>273</v>
      </c>
    </row>
    <row r="8" spans="1:13" ht="15" customHeight="1" thickBot="1" x14ac:dyDescent="0.25">
      <c r="A8" s="671"/>
      <c r="B8" s="672"/>
      <c r="C8" s="674"/>
      <c r="D8" s="674"/>
      <c r="E8" s="665"/>
      <c r="F8" s="665"/>
      <c r="G8" s="157" t="s">
        <v>110</v>
      </c>
      <c r="H8" s="157" t="s">
        <v>111</v>
      </c>
      <c r="I8" s="157" t="s">
        <v>110</v>
      </c>
      <c r="J8" s="279" t="s">
        <v>111</v>
      </c>
      <c r="K8" s="159" t="s">
        <v>112</v>
      </c>
      <c r="L8" s="661"/>
      <c r="M8" s="661"/>
    </row>
    <row r="9" spans="1:13" ht="18" customHeight="1" thickTop="1" x14ac:dyDescent="0.2">
      <c r="A9" s="667"/>
      <c r="B9" s="668"/>
      <c r="C9" s="160" t="s">
        <v>113</v>
      </c>
      <c r="D9" s="124"/>
      <c r="E9" s="161"/>
      <c r="F9" s="161"/>
      <c r="G9" s="124"/>
      <c r="H9" s="124"/>
      <c r="I9" s="162"/>
      <c r="J9" s="162"/>
      <c r="K9" s="163"/>
      <c r="L9" s="601"/>
      <c r="M9" s="163"/>
    </row>
    <row r="10" spans="1:13" s="167" customFormat="1" ht="54" customHeight="1" x14ac:dyDescent="0.2">
      <c r="A10" s="69"/>
      <c r="B10" s="164"/>
      <c r="C10" s="107" t="s">
        <v>114</v>
      </c>
      <c r="D10" s="70"/>
      <c r="E10" s="165"/>
      <c r="F10" s="165"/>
      <c r="G10" s="70"/>
      <c r="H10" s="70"/>
      <c r="I10" s="166"/>
      <c r="J10" s="166"/>
      <c r="K10" s="168"/>
      <c r="L10" s="602"/>
      <c r="M10" s="168"/>
    </row>
    <row r="11" spans="1:13" s="167" customFormat="1" ht="51" x14ac:dyDescent="0.2">
      <c r="A11" s="169">
        <v>1.1000000000000001</v>
      </c>
      <c r="B11" s="170"/>
      <c r="C11" s="111" t="s">
        <v>290</v>
      </c>
      <c r="D11" s="70"/>
      <c r="E11" s="165"/>
      <c r="F11" s="165"/>
      <c r="G11" s="393"/>
      <c r="H11" s="166"/>
      <c r="I11" s="166"/>
      <c r="J11" s="166"/>
      <c r="K11" s="168"/>
      <c r="L11" s="602"/>
      <c r="M11" s="168"/>
    </row>
    <row r="12" spans="1:13" s="167" customFormat="1" ht="15" customHeight="1" x14ac:dyDescent="0.2">
      <c r="A12" s="69"/>
      <c r="B12" s="170" t="s">
        <v>17</v>
      </c>
      <c r="C12" s="107" t="s">
        <v>115</v>
      </c>
      <c r="D12" s="394" t="str">
        <f>IF(C12="","",IF(E12="","",IF(E12&gt;1,"Nos.","No.")))</f>
        <v>Nos.</v>
      </c>
      <c r="E12" s="395">
        <v>10</v>
      </c>
      <c r="F12" s="242"/>
      <c r="G12" s="242">
        <v>115000</v>
      </c>
      <c r="H12" s="242">
        <f>G12*E12</f>
        <v>1150000</v>
      </c>
      <c r="I12" s="242">
        <v>10000</v>
      </c>
      <c r="J12" s="242">
        <f>I12*E12</f>
        <v>100000</v>
      </c>
      <c r="K12" s="242">
        <f>J12+H12</f>
        <v>1250000</v>
      </c>
      <c r="L12" s="603" t="s">
        <v>332</v>
      </c>
      <c r="M12" s="397" t="s">
        <v>319</v>
      </c>
    </row>
    <row r="13" spans="1:13" s="167" customFormat="1" ht="51" x14ac:dyDescent="0.2">
      <c r="A13" s="169">
        <f>A11+0.1</f>
        <v>1.2000000000000002</v>
      </c>
      <c r="B13" s="170"/>
      <c r="C13" s="171" t="s">
        <v>291</v>
      </c>
      <c r="D13" s="70"/>
      <c r="E13" s="165"/>
      <c r="F13" s="165"/>
      <c r="G13" s="70"/>
      <c r="H13" s="70"/>
      <c r="I13" s="70"/>
      <c r="J13" s="70"/>
      <c r="K13" s="495"/>
      <c r="L13" s="602"/>
      <c r="M13" s="168"/>
    </row>
    <row r="14" spans="1:13" s="167" customFormat="1" ht="15" customHeight="1" x14ac:dyDescent="0.2">
      <c r="A14" s="69"/>
      <c r="B14" s="170" t="s">
        <v>17</v>
      </c>
      <c r="C14" s="172" t="s">
        <v>115</v>
      </c>
      <c r="D14" s="394" t="str">
        <f>IF(C14="","",IF(E14="","",IF(E14&gt;1,"Nos.","No.")))</f>
        <v>Nos.</v>
      </c>
      <c r="E14" s="395">
        <v>2</v>
      </c>
      <c r="F14" s="242"/>
      <c r="G14" s="242">
        <v>115000</v>
      </c>
      <c r="H14" s="242">
        <f>G14*E14</f>
        <v>230000</v>
      </c>
      <c r="I14" s="242">
        <v>10000</v>
      </c>
      <c r="J14" s="242">
        <f>I14*E14</f>
        <v>20000</v>
      </c>
      <c r="K14" s="494">
        <f>J14+H14</f>
        <v>250000</v>
      </c>
      <c r="L14" s="603" t="s">
        <v>332</v>
      </c>
      <c r="M14" s="397" t="s">
        <v>319</v>
      </c>
    </row>
    <row r="15" spans="1:13" s="167" customFormat="1" ht="24.75" customHeight="1" x14ac:dyDescent="0.2">
      <c r="A15" s="169">
        <f>A13+0.1</f>
        <v>1.3000000000000003</v>
      </c>
      <c r="B15" s="173"/>
      <c r="C15" s="111" t="s">
        <v>116</v>
      </c>
      <c r="D15" s="398"/>
      <c r="E15" s="399"/>
      <c r="F15" s="399"/>
      <c r="G15" s="400"/>
      <c r="H15" s="400"/>
      <c r="I15" s="400"/>
      <c r="J15" s="400"/>
      <c r="K15" s="494"/>
      <c r="L15" s="604"/>
      <c r="M15" s="401"/>
    </row>
    <row r="16" spans="1:13" s="167" customFormat="1" ht="15" customHeight="1" x14ac:dyDescent="0.2">
      <c r="A16" s="174"/>
      <c r="B16" s="170" t="s">
        <v>17</v>
      </c>
      <c r="C16" s="175" t="s">
        <v>117</v>
      </c>
      <c r="D16" s="394" t="str">
        <f>IF(C16="","",IF(E16="","",IF(E16&gt;1,"Nos.","No.")))</f>
        <v>Nos.</v>
      </c>
      <c r="E16" s="395">
        <v>12</v>
      </c>
      <c r="F16" s="242"/>
      <c r="G16" s="242">
        <v>7500</v>
      </c>
      <c r="H16" s="242">
        <f>G16*E16</f>
        <v>90000</v>
      </c>
      <c r="I16" s="242">
        <v>1500</v>
      </c>
      <c r="J16" s="242">
        <f>I16*E16</f>
        <v>18000</v>
      </c>
      <c r="K16" s="494">
        <f>J16+H16</f>
        <v>108000</v>
      </c>
      <c r="L16" s="603" t="s">
        <v>332</v>
      </c>
      <c r="M16" s="397" t="s">
        <v>319</v>
      </c>
    </row>
    <row r="17" spans="1:13" s="167" customFormat="1" ht="24.95" customHeight="1" x14ac:dyDescent="0.2">
      <c r="A17" s="176">
        <f>A15+0.1</f>
        <v>1.4000000000000004</v>
      </c>
      <c r="B17" s="173"/>
      <c r="C17" s="111" t="s">
        <v>118</v>
      </c>
      <c r="D17" s="398"/>
      <c r="E17" s="402"/>
      <c r="F17" s="402"/>
      <c r="G17" s="403"/>
      <c r="H17" s="403"/>
      <c r="I17" s="403"/>
      <c r="J17" s="403"/>
      <c r="K17" s="494"/>
      <c r="L17" s="604"/>
      <c r="M17" s="401"/>
    </row>
    <row r="18" spans="1:13" s="167" customFormat="1" ht="15" customHeight="1" x14ac:dyDescent="0.2">
      <c r="A18" s="169"/>
      <c r="B18" s="177" t="s">
        <v>17</v>
      </c>
      <c r="C18" s="172" t="s">
        <v>119</v>
      </c>
      <c r="D18" s="394" t="str">
        <f>IF(C18="","",IF(E18="","",IF(E18&gt;1,"Nos.","No.")))</f>
        <v>Nos.</v>
      </c>
      <c r="E18" s="395">
        <v>4</v>
      </c>
      <c r="F18" s="242"/>
      <c r="G18" s="242">
        <v>42000</v>
      </c>
      <c r="H18" s="242">
        <f t="shared" ref="H18:H19" si="0">G18*E18</f>
        <v>168000</v>
      </c>
      <c r="I18" s="242">
        <v>3000</v>
      </c>
      <c r="J18" s="242">
        <f t="shared" ref="J18:J19" si="1">I18*E18</f>
        <v>12000</v>
      </c>
      <c r="K18" s="494">
        <f t="shared" ref="K18:K19" si="2">J18+H18</f>
        <v>180000</v>
      </c>
      <c r="L18" s="603" t="s">
        <v>332</v>
      </c>
      <c r="M18" s="397" t="s">
        <v>319</v>
      </c>
    </row>
    <row r="19" spans="1:13" s="167" customFormat="1" ht="15" customHeight="1" x14ac:dyDescent="0.2">
      <c r="A19" s="169"/>
      <c r="B19" s="177" t="s">
        <v>18</v>
      </c>
      <c r="C19" s="178" t="s">
        <v>120</v>
      </c>
      <c r="D19" s="404" t="str">
        <f>IF(C19="","",IF(E19="","",IF(E19&gt;1,"Nos.","No.")))</f>
        <v>Nos.</v>
      </c>
      <c r="E19" s="405">
        <v>6</v>
      </c>
      <c r="F19" s="242"/>
      <c r="G19" s="242">
        <v>41500</v>
      </c>
      <c r="H19" s="242">
        <f t="shared" si="0"/>
        <v>249000</v>
      </c>
      <c r="I19" s="242">
        <v>3000</v>
      </c>
      <c r="J19" s="242">
        <f t="shared" si="1"/>
        <v>18000</v>
      </c>
      <c r="K19" s="494">
        <f t="shared" si="2"/>
        <v>267000</v>
      </c>
      <c r="L19" s="603"/>
      <c r="M19" s="397"/>
    </row>
    <row r="20" spans="1:13" s="167" customFormat="1" ht="25.5" x14ac:dyDescent="0.2">
      <c r="A20" s="176">
        <f>A17+0.1</f>
        <v>1.5000000000000004</v>
      </c>
      <c r="B20" s="173"/>
      <c r="C20" s="111" t="s">
        <v>292</v>
      </c>
      <c r="D20" s="398"/>
      <c r="E20" s="399"/>
      <c r="F20" s="399"/>
      <c r="G20" s="403"/>
      <c r="H20" s="400"/>
      <c r="I20" s="400"/>
      <c r="J20" s="400"/>
      <c r="K20" s="494"/>
      <c r="L20" s="604"/>
      <c r="M20" s="401"/>
    </row>
    <row r="21" spans="1:13" s="167" customFormat="1" ht="15" customHeight="1" x14ac:dyDescent="0.2">
      <c r="A21" s="69"/>
      <c r="B21" s="179" t="s">
        <v>17</v>
      </c>
      <c r="C21" s="107" t="s">
        <v>119</v>
      </c>
      <c r="D21" s="394" t="str">
        <f>IF(C21="","",IF(E21="","",IF(E21&gt;1,"Nos.","No.")))</f>
        <v>Nos.</v>
      </c>
      <c r="E21" s="395">
        <v>4</v>
      </c>
      <c r="F21" s="242"/>
      <c r="G21" s="242">
        <v>72000</v>
      </c>
      <c r="H21" s="242">
        <f>G21*E21</f>
        <v>288000</v>
      </c>
      <c r="I21" s="242">
        <v>2000</v>
      </c>
      <c r="J21" s="242">
        <f>I21*E21</f>
        <v>8000</v>
      </c>
      <c r="K21" s="494">
        <f>J21+H21</f>
        <v>296000</v>
      </c>
      <c r="L21" s="603" t="s">
        <v>332</v>
      </c>
      <c r="M21" s="397" t="s">
        <v>319</v>
      </c>
    </row>
    <row r="22" spans="1:13" s="167" customFormat="1" ht="15" customHeight="1" thickBot="1" x14ac:dyDescent="0.25">
      <c r="A22" s="180"/>
      <c r="B22" s="181" t="s">
        <v>18</v>
      </c>
      <c r="C22" s="182" t="s">
        <v>120</v>
      </c>
      <c r="D22" s="406" t="str">
        <f>IF(C22="","",IF(E22="","",IF(E22&gt;1,"Nos.","No.")))</f>
        <v>Nos.</v>
      </c>
      <c r="E22" s="407">
        <v>6</v>
      </c>
      <c r="F22" s="407"/>
      <c r="G22" s="493">
        <v>72000</v>
      </c>
      <c r="H22" s="493">
        <f>G22*E22</f>
        <v>432000</v>
      </c>
      <c r="I22" s="493">
        <v>2000</v>
      </c>
      <c r="J22" s="493">
        <f>I22*E22</f>
        <v>12000</v>
      </c>
      <c r="K22" s="493">
        <f>J22+H22</f>
        <v>444000</v>
      </c>
      <c r="L22" s="603" t="s">
        <v>332</v>
      </c>
      <c r="M22" s="397" t="s">
        <v>319</v>
      </c>
    </row>
    <row r="23" spans="1:13" s="167" customFormat="1" ht="27" customHeight="1" x14ac:dyDescent="0.2">
      <c r="A23" s="176">
        <f>A20+0.1</f>
        <v>1.6000000000000005</v>
      </c>
      <c r="B23" s="179"/>
      <c r="C23" s="171" t="s">
        <v>121</v>
      </c>
      <c r="D23" s="398" t="str">
        <f>IF(C23="","",IF(E23="","",IF(E23&gt;1,"Nos.","No.")))</f>
        <v/>
      </c>
      <c r="E23" s="399"/>
      <c r="F23" s="399"/>
      <c r="G23" s="400"/>
      <c r="H23" s="400"/>
      <c r="I23" s="400"/>
      <c r="J23" s="400"/>
      <c r="K23" s="401"/>
      <c r="L23" s="604"/>
      <c r="M23" s="401"/>
    </row>
    <row r="24" spans="1:13" s="167" customFormat="1" ht="15" customHeight="1" x14ac:dyDescent="0.2">
      <c r="A24" s="183"/>
      <c r="B24" s="184" t="s">
        <v>17</v>
      </c>
      <c r="C24" s="172" t="s">
        <v>293</v>
      </c>
      <c r="D24" s="394" t="str">
        <f>IF(C24="","",IF(E24="","",IF(E24&gt;1,"Nos.","No.")))</f>
        <v>No.</v>
      </c>
      <c r="E24" s="395">
        <v>1</v>
      </c>
      <c r="F24" s="242"/>
      <c r="G24" s="242">
        <v>57000</v>
      </c>
      <c r="H24" s="242">
        <f>G24*E24</f>
        <v>57000</v>
      </c>
      <c r="I24" s="242">
        <v>5000</v>
      </c>
      <c r="J24" s="550">
        <f>I24*E24</f>
        <v>5000</v>
      </c>
      <c r="K24" s="551">
        <f>J24+H24</f>
        <v>62000</v>
      </c>
      <c r="L24" s="603" t="s">
        <v>332</v>
      </c>
      <c r="M24" s="397" t="s">
        <v>319</v>
      </c>
    </row>
    <row r="25" spans="1:13" s="167" customFormat="1" ht="25.5" x14ac:dyDescent="0.2">
      <c r="A25" s="176">
        <f>A23+0.1</f>
        <v>1.7000000000000006</v>
      </c>
      <c r="B25" s="179"/>
      <c r="C25" s="185" t="s">
        <v>294</v>
      </c>
      <c r="D25" s="398"/>
      <c r="E25" s="399"/>
      <c r="F25" s="399"/>
      <c r="G25" s="400"/>
      <c r="H25" s="400"/>
      <c r="I25" s="400"/>
      <c r="J25" s="497"/>
      <c r="K25" s="552"/>
      <c r="L25" s="604"/>
      <c r="M25" s="401"/>
    </row>
    <row r="26" spans="1:13" s="167" customFormat="1" ht="15" customHeight="1" x14ac:dyDescent="0.2">
      <c r="A26" s="174"/>
      <c r="B26" s="179" t="s">
        <v>17</v>
      </c>
      <c r="C26" s="186" t="s">
        <v>122</v>
      </c>
      <c r="D26" s="394" t="s">
        <v>4</v>
      </c>
      <c r="E26" s="395">
        <v>1</v>
      </c>
      <c r="F26" s="242"/>
      <c r="G26" s="242">
        <v>35000</v>
      </c>
      <c r="H26" s="242">
        <f>G26*E26</f>
        <v>35000</v>
      </c>
      <c r="I26" s="242">
        <v>3000</v>
      </c>
      <c r="J26" s="553">
        <f>I26*E26</f>
        <v>3000</v>
      </c>
      <c r="K26" s="551">
        <f>J26+H26</f>
        <v>38000</v>
      </c>
      <c r="L26" s="603" t="s">
        <v>332</v>
      </c>
      <c r="M26" s="397" t="s">
        <v>319</v>
      </c>
    </row>
    <row r="27" spans="1:13" s="167" customFormat="1" ht="25.5" x14ac:dyDescent="0.2">
      <c r="A27" s="176">
        <f>A25+0.1</f>
        <v>1.8000000000000007</v>
      </c>
      <c r="B27" s="409"/>
      <c r="C27" s="410" t="s">
        <v>295</v>
      </c>
      <c r="D27" s="394" t="s">
        <v>4</v>
      </c>
      <c r="E27" s="411">
        <v>2</v>
      </c>
      <c r="F27" s="242"/>
      <c r="G27" s="242">
        <v>185000</v>
      </c>
      <c r="H27" s="242">
        <f>G27*E27</f>
        <v>370000</v>
      </c>
      <c r="I27" s="242">
        <v>3000</v>
      </c>
      <c r="J27" s="497">
        <f>I27*E27</f>
        <v>6000</v>
      </c>
      <c r="K27" s="551">
        <f>J27+H27</f>
        <v>376000</v>
      </c>
      <c r="L27" s="605"/>
      <c r="M27" s="412"/>
    </row>
    <row r="28" spans="1:13" s="167" customFormat="1" ht="25.5" x14ac:dyDescent="0.2">
      <c r="A28" s="176">
        <f>A27+0.1</f>
        <v>1.9000000000000008</v>
      </c>
      <c r="B28" s="179"/>
      <c r="C28" s="111" t="s">
        <v>296</v>
      </c>
      <c r="D28" s="398"/>
      <c r="E28" s="399"/>
      <c r="F28" s="399"/>
      <c r="G28" s="400"/>
      <c r="H28" s="400"/>
      <c r="I28" s="400"/>
      <c r="J28" s="554"/>
      <c r="K28" s="552"/>
      <c r="L28" s="604"/>
      <c r="M28" s="401"/>
    </row>
    <row r="29" spans="1:13" s="167" customFormat="1" ht="15" customHeight="1" x14ac:dyDescent="0.2">
      <c r="A29" s="174"/>
      <c r="B29" s="179" t="s">
        <v>17</v>
      </c>
      <c r="C29" s="186" t="s">
        <v>123</v>
      </c>
      <c r="D29" s="394" t="s">
        <v>4</v>
      </c>
      <c r="E29" s="411">
        <v>6</v>
      </c>
      <c r="F29" s="242"/>
      <c r="G29" s="242">
        <v>87000</v>
      </c>
      <c r="H29" s="242">
        <f>G29*E29</f>
        <v>522000</v>
      </c>
      <c r="I29" s="242">
        <v>2000</v>
      </c>
      <c r="J29" s="497">
        <f>I29*E29</f>
        <v>12000</v>
      </c>
      <c r="K29" s="551">
        <f>J29+H29</f>
        <v>534000</v>
      </c>
      <c r="L29" s="603" t="s">
        <v>332</v>
      </c>
      <c r="M29" s="397" t="s">
        <v>319</v>
      </c>
    </row>
    <row r="30" spans="1:13" s="167" customFormat="1" ht="15" customHeight="1" x14ac:dyDescent="0.2">
      <c r="A30" s="183">
        <v>1.1000000000000001</v>
      </c>
      <c r="B30" s="179"/>
      <c r="C30" s="171" t="s">
        <v>124</v>
      </c>
      <c r="D30" s="398"/>
      <c r="E30" s="399"/>
      <c r="F30" s="399"/>
      <c r="G30" s="400"/>
      <c r="H30" s="400"/>
      <c r="I30" s="400"/>
      <c r="J30" s="403"/>
      <c r="K30" s="401"/>
      <c r="L30" s="604"/>
      <c r="M30" s="401"/>
    </row>
    <row r="31" spans="1:13" s="167" customFormat="1" ht="15" customHeight="1" x14ac:dyDescent="0.2">
      <c r="A31" s="183"/>
      <c r="B31" s="187" t="s">
        <v>17</v>
      </c>
      <c r="C31" s="175" t="s">
        <v>125</v>
      </c>
      <c r="D31" s="394" t="str">
        <f>IF(C31="","",IF(E31="","",IF(E31&gt;1,"Nos.","No.")))</f>
        <v>Nos.</v>
      </c>
      <c r="E31" s="395">
        <v>8</v>
      </c>
      <c r="F31" s="242"/>
      <c r="G31" s="242">
        <v>9500</v>
      </c>
      <c r="H31" s="242">
        <f>G31*E31</f>
        <v>76000</v>
      </c>
      <c r="I31" s="242">
        <v>500</v>
      </c>
      <c r="J31" s="242">
        <f>I31*E31</f>
        <v>4000</v>
      </c>
      <c r="K31" s="397">
        <f>J31+H31</f>
        <v>80000</v>
      </c>
      <c r="L31" s="603" t="s">
        <v>332</v>
      </c>
      <c r="M31" s="397" t="s">
        <v>319</v>
      </c>
    </row>
    <row r="32" spans="1:13" s="167" customFormat="1" ht="15" customHeight="1" thickBot="1" x14ac:dyDescent="0.25">
      <c r="A32" s="174"/>
      <c r="B32" s="187" t="s">
        <v>18</v>
      </c>
      <c r="C32" s="192" t="s">
        <v>297</v>
      </c>
      <c r="D32" s="404" t="str">
        <f>IF(C32="","",IF(E32="","",IF(E32&gt;1,"Nos.","No.")))</f>
        <v>Nos.</v>
      </c>
      <c r="E32" s="405">
        <v>2</v>
      </c>
      <c r="F32" s="242"/>
      <c r="G32" s="242">
        <v>7000</v>
      </c>
      <c r="H32" s="242">
        <f t="shared" ref="H32:H35" si="3">G32*E32</f>
        <v>14000</v>
      </c>
      <c r="I32" s="242">
        <v>500</v>
      </c>
      <c r="J32" s="242">
        <f t="shared" ref="J32:J35" si="4">I32*E32</f>
        <v>1000</v>
      </c>
      <c r="K32" s="397">
        <f t="shared" ref="K32:K35" si="5">J32+H32</f>
        <v>15000</v>
      </c>
      <c r="L32" s="603" t="s">
        <v>332</v>
      </c>
      <c r="M32" s="397" t="s">
        <v>319</v>
      </c>
    </row>
    <row r="33" spans="1:13" s="167" customFormat="1" ht="15" customHeight="1" thickTop="1" x14ac:dyDescent="0.2">
      <c r="A33" s="174"/>
      <c r="B33" s="189" t="s">
        <v>97</v>
      </c>
      <c r="C33" s="190" t="s">
        <v>126</v>
      </c>
      <c r="D33" s="75" t="str">
        <f>IF(C33="","",IF(E33="","",IF(E33&gt;1,"Nos.","No.")))</f>
        <v>Nos.</v>
      </c>
      <c r="E33" s="413">
        <v>12</v>
      </c>
      <c r="F33" s="242"/>
      <c r="G33" s="242">
        <v>12500</v>
      </c>
      <c r="H33" s="242">
        <f t="shared" si="3"/>
        <v>150000</v>
      </c>
      <c r="I33" s="242">
        <v>500</v>
      </c>
      <c r="J33" s="400">
        <f t="shared" si="4"/>
        <v>6000</v>
      </c>
      <c r="K33" s="397">
        <f t="shared" si="5"/>
        <v>156000</v>
      </c>
      <c r="L33" s="603" t="s">
        <v>332</v>
      </c>
      <c r="M33" s="397" t="s">
        <v>319</v>
      </c>
    </row>
    <row r="34" spans="1:13" s="167" customFormat="1" ht="15" customHeight="1" x14ac:dyDescent="0.2">
      <c r="A34" s="174"/>
      <c r="B34" s="187" t="s">
        <v>127</v>
      </c>
      <c r="C34" s="188" t="s">
        <v>128</v>
      </c>
      <c r="D34" s="404" t="str">
        <f>IF(C34="","",IF(E34="","",IF(E34&gt;1,"Nos.","No.")))</f>
        <v>Nos.</v>
      </c>
      <c r="E34" s="405">
        <v>24</v>
      </c>
      <c r="F34" s="242"/>
      <c r="G34" s="242">
        <v>6500</v>
      </c>
      <c r="H34" s="242">
        <f t="shared" si="3"/>
        <v>156000</v>
      </c>
      <c r="I34" s="242">
        <v>500</v>
      </c>
      <c r="J34" s="242">
        <f t="shared" si="4"/>
        <v>12000</v>
      </c>
      <c r="K34" s="397">
        <f t="shared" si="5"/>
        <v>168000</v>
      </c>
      <c r="L34" s="603" t="s">
        <v>332</v>
      </c>
      <c r="M34" s="397" t="s">
        <v>319</v>
      </c>
    </row>
    <row r="35" spans="1:13" s="167" customFormat="1" ht="15" customHeight="1" thickBot="1" x14ac:dyDescent="0.25">
      <c r="A35" s="174"/>
      <c r="B35" s="187" t="s">
        <v>129</v>
      </c>
      <c r="C35" s="188" t="s">
        <v>298</v>
      </c>
      <c r="D35" s="404" t="str">
        <f>IF(C35="","",IF(E35="","",IF(E35&gt;1,"Nos.","No.")))</f>
        <v>Nos.</v>
      </c>
      <c r="E35" s="405">
        <v>6</v>
      </c>
      <c r="F35" s="405"/>
      <c r="G35" s="242">
        <v>22000</v>
      </c>
      <c r="H35" s="242">
        <f t="shared" si="3"/>
        <v>132000</v>
      </c>
      <c r="I35" s="242">
        <v>1000</v>
      </c>
      <c r="J35" s="555">
        <f t="shared" si="4"/>
        <v>6000</v>
      </c>
      <c r="K35" s="556">
        <f t="shared" si="5"/>
        <v>138000</v>
      </c>
      <c r="L35" s="603" t="s">
        <v>332</v>
      </c>
      <c r="M35" s="397" t="s">
        <v>319</v>
      </c>
    </row>
    <row r="36" spans="1:13" s="7" customFormat="1" ht="18" customHeight="1" thickTop="1" thickBot="1" x14ac:dyDescent="0.25">
      <c r="A36" s="193"/>
      <c r="B36" s="194"/>
      <c r="C36" s="414" t="s">
        <v>130</v>
      </c>
      <c r="D36" s="415"/>
      <c r="E36" s="416"/>
      <c r="F36" s="416"/>
      <c r="G36" s="417"/>
      <c r="H36" s="417"/>
      <c r="I36" s="417"/>
      <c r="J36" s="417"/>
      <c r="K36" s="418"/>
      <c r="L36" s="606"/>
      <c r="M36" s="418"/>
    </row>
    <row r="37" spans="1:13" ht="16.5" customHeight="1" x14ac:dyDescent="0.2">
      <c r="A37" s="195"/>
      <c r="B37" s="196"/>
      <c r="C37" s="197" t="s">
        <v>131</v>
      </c>
      <c r="D37" s="419"/>
      <c r="E37" s="420"/>
      <c r="F37" s="420"/>
      <c r="G37" s="419"/>
      <c r="H37" s="419"/>
      <c r="I37" s="421"/>
      <c r="J37" s="421"/>
      <c r="K37" s="422"/>
      <c r="L37" s="607"/>
      <c r="M37" s="422"/>
    </row>
    <row r="38" spans="1:13" ht="66" customHeight="1" x14ac:dyDescent="0.2">
      <c r="A38" s="38"/>
      <c r="B38" s="198"/>
      <c r="C38" s="107" t="s">
        <v>132</v>
      </c>
      <c r="D38" s="398"/>
      <c r="E38" s="423"/>
      <c r="F38" s="423"/>
      <c r="G38" s="398"/>
      <c r="H38" s="398"/>
      <c r="I38" s="424"/>
      <c r="J38" s="424"/>
      <c r="K38" s="425"/>
      <c r="L38" s="608"/>
      <c r="M38" s="425"/>
    </row>
    <row r="39" spans="1:13" ht="63.75" x14ac:dyDescent="0.2">
      <c r="A39" s="69">
        <v>2.1</v>
      </c>
      <c r="B39" s="164"/>
      <c r="C39" s="111" t="s">
        <v>133</v>
      </c>
      <c r="D39" s="398"/>
      <c r="E39" s="423"/>
      <c r="F39" s="423"/>
      <c r="G39" s="398"/>
      <c r="H39" s="398"/>
      <c r="I39" s="424"/>
      <c r="J39" s="424"/>
      <c r="K39" s="425"/>
      <c r="L39" s="608"/>
      <c r="M39" s="425"/>
    </row>
    <row r="40" spans="1:13" ht="15" customHeight="1" x14ac:dyDescent="0.2">
      <c r="A40" s="69"/>
      <c r="B40" s="187" t="s">
        <v>17</v>
      </c>
      <c r="C40" s="199" t="s">
        <v>134</v>
      </c>
      <c r="D40" s="394" t="s">
        <v>135</v>
      </c>
      <c r="E40" s="395">
        <v>20</v>
      </c>
      <c r="F40" s="242"/>
      <c r="G40" s="242">
        <v>1450</v>
      </c>
      <c r="H40" s="242">
        <f t="shared" ref="H40:H43" si="6">G40*E40</f>
        <v>29000</v>
      </c>
      <c r="I40" s="242">
        <v>300</v>
      </c>
      <c r="J40" s="564">
        <f t="shared" ref="J40:J43" si="7">I40*E40</f>
        <v>6000</v>
      </c>
      <c r="K40" s="565">
        <f t="shared" ref="K40:K43" si="8">J40+H40</f>
        <v>35000</v>
      </c>
      <c r="L40" s="675" t="s">
        <v>341</v>
      </c>
      <c r="M40" s="654" t="s">
        <v>318</v>
      </c>
    </row>
    <row r="41" spans="1:13" ht="15" customHeight="1" x14ac:dyDescent="0.2">
      <c r="A41" s="69"/>
      <c r="B41" s="187" t="s">
        <v>18</v>
      </c>
      <c r="C41" s="190" t="s">
        <v>136</v>
      </c>
      <c r="D41" s="404" t="s">
        <v>135</v>
      </c>
      <c r="E41" s="405">
        <v>10</v>
      </c>
      <c r="F41" s="242"/>
      <c r="G41" s="242">
        <v>1600</v>
      </c>
      <c r="H41" s="242">
        <f t="shared" si="6"/>
        <v>16000</v>
      </c>
      <c r="I41" s="242">
        <v>400</v>
      </c>
      <c r="J41" s="497">
        <f t="shared" si="7"/>
        <v>4000</v>
      </c>
      <c r="K41" s="565">
        <f t="shared" si="8"/>
        <v>20000</v>
      </c>
      <c r="L41" s="675"/>
      <c r="M41" s="654"/>
    </row>
    <row r="42" spans="1:13" ht="15" customHeight="1" x14ac:dyDescent="0.2">
      <c r="A42" s="69"/>
      <c r="B42" s="187" t="s">
        <v>97</v>
      </c>
      <c r="C42" s="199" t="s">
        <v>137</v>
      </c>
      <c r="D42" s="394" t="s">
        <v>135</v>
      </c>
      <c r="E42" s="395">
        <v>8</v>
      </c>
      <c r="F42" s="242"/>
      <c r="G42" s="242">
        <v>1780</v>
      </c>
      <c r="H42" s="242">
        <f t="shared" si="6"/>
        <v>14240</v>
      </c>
      <c r="I42" s="242">
        <v>500</v>
      </c>
      <c r="J42" s="553">
        <f t="shared" si="7"/>
        <v>4000</v>
      </c>
      <c r="K42" s="565">
        <f t="shared" si="8"/>
        <v>18240</v>
      </c>
      <c r="L42" s="675"/>
      <c r="M42" s="654"/>
    </row>
    <row r="43" spans="1:13" ht="15" customHeight="1" x14ac:dyDescent="0.2">
      <c r="A43" s="69"/>
      <c r="B43" s="187" t="s">
        <v>127</v>
      </c>
      <c r="C43" s="190" t="s">
        <v>138</v>
      </c>
      <c r="D43" s="404" t="s">
        <v>135</v>
      </c>
      <c r="E43" s="405">
        <v>4</v>
      </c>
      <c r="F43" s="242"/>
      <c r="G43" s="242">
        <v>1950</v>
      </c>
      <c r="H43" s="242">
        <f t="shared" si="6"/>
        <v>7800</v>
      </c>
      <c r="I43" s="242">
        <v>600</v>
      </c>
      <c r="J43" s="497">
        <f t="shared" si="7"/>
        <v>2400</v>
      </c>
      <c r="K43" s="565">
        <f t="shared" si="8"/>
        <v>10200</v>
      </c>
      <c r="L43" s="675"/>
      <c r="M43" s="654"/>
    </row>
    <row r="44" spans="1:13" ht="30" customHeight="1" x14ac:dyDescent="0.2">
      <c r="A44" s="69">
        <f>A39+0.1</f>
        <v>2.2000000000000002</v>
      </c>
      <c r="B44" s="164"/>
      <c r="C44" s="111" t="s">
        <v>139</v>
      </c>
      <c r="D44" s="70"/>
      <c r="E44" s="427"/>
      <c r="F44" s="427"/>
      <c r="G44" s="428"/>
      <c r="H44" s="428"/>
      <c r="I44" s="428"/>
      <c r="J44" s="554"/>
      <c r="K44" s="557"/>
      <c r="L44" s="675"/>
      <c r="M44" s="654"/>
    </row>
    <row r="45" spans="1:13" ht="15" customHeight="1" x14ac:dyDescent="0.2">
      <c r="A45" s="203"/>
      <c r="B45" s="204" t="s">
        <v>17</v>
      </c>
      <c r="C45" s="199" t="s">
        <v>140</v>
      </c>
      <c r="D45" s="394" t="s">
        <v>135</v>
      </c>
      <c r="E45" s="429">
        <v>50</v>
      </c>
      <c r="F45" s="242"/>
      <c r="G45" s="242">
        <v>2550</v>
      </c>
      <c r="H45" s="242">
        <f t="shared" ref="H45:H48" si="9">G45*E45</f>
        <v>127500</v>
      </c>
      <c r="I45" s="242">
        <v>400</v>
      </c>
      <c r="J45" s="497">
        <f t="shared" ref="J45:J48" si="10">I45*E45</f>
        <v>20000</v>
      </c>
      <c r="K45" s="565">
        <f t="shared" ref="K45:K48" si="11">J45+H45</f>
        <v>147500</v>
      </c>
      <c r="L45" s="675"/>
      <c r="M45" s="654"/>
    </row>
    <row r="46" spans="1:13" ht="15" customHeight="1" x14ac:dyDescent="0.2">
      <c r="A46" s="203"/>
      <c r="B46" s="205" t="s">
        <v>18</v>
      </c>
      <c r="C46" s="190" t="s">
        <v>136</v>
      </c>
      <c r="D46" s="394" t="s">
        <v>135</v>
      </c>
      <c r="E46" s="430">
        <v>30</v>
      </c>
      <c r="F46" s="242"/>
      <c r="G46" s="242">
        <v>3200</v>
      </c>
      <c r="H46" s="242">
        <f t="shared" si="9"/>
        <v>96000</v>
      </c>
      <c r="I46" s="242">
        <v>500</v>
      </c>
      <c r="J46" s="558">
        <f t="shared" si="10"/>
        <v>15000</v>
      </c>
      <c r="K46" s="565">
        <f t="shared" si="11"/>
        <v>111000</v>
      </c>
      <c r="L46" s="675"/>
      <c r="M46" s="654"/>
    </row>
    <row r="47" spans="1:13" ht="15" customHeight="1" x14ac:dyDescent="0.2">
      <c r="A47" s="203"/>
      <c r="B47" s="204" t="s">
        <v>97</v>
      </c>
      <c r="C47" s="190" t="s">
        <v>141</v>
      </c>
      <c r="D47" s="394" t="s">
        <v>135</v>
      </c>
      <c r="E47" s="429">
        <v>8</v>
      </c>
      <c r="F47" s="242"/>
      <c r="G47" s="242">
        <v>4000</v>
      </c>
      <c r="H47" s="242">
        <f t="shared" si="9"/>
        <v>32000</v>
      </c>
      <c r="I47" s="242">
        <v>600</v>
      </c>
      <c r="J47" s="497">
        <f t="shared" si="10"/>
        <v>4800</v>
      </c>
      <c r="K47" s="565">
        <f t="shared" si="11"/>
        <v>36800</v>
      </c>
      <c r="L47" s="675"/>
      <c r="M47" s="654"/>
    </row>
    <row r="48" spans="1:13" ht="15" customHeight="1" x14ac:dyDescent="0.2">
      <c r="A48" s="203"/>
      <c r="B48" s="205" t="s">
        <v>127</v>
      </c>
      <c r="C48" s="190" t="s">
        <v>142</v>
      </c>
      <c r="D48" s="404" t="s">
        <v>135</v>
      </c>
      <c r="E48" s="430">
        <v>2</v>
      </c>
      <c r="F48" s="242"/>
      <c r="G48" s="242">
        <v>5000</v>
      </c>
      <c r="H48" s="242">
        <f t="shared" si="9"/>
        <v>10000</v>
      </c>
      <c r="I48" s="242">
        <v>700</v>
      </c>
      <c r="J48" s="497">
        <f t="shared" si="10"/>
        <v>1400</v>
      </c>
      <c r="K48" s="565">
        <f t="shared" si="11"/>
        <v>11400</v>
      </c>
      <c r="L48" s="676"/>
      <c r="M48" s="655"/>
    </row>
    <row r="49" spans="1:13" ht="27" customHeight="1" x14ac:dyDescent="0.2">
      <c r="A49" s="69">
        <f>A44+0.1</f>
        <v>2.3000000000000003</v>
      </c>
      <c r="B49" s="206"/>
      <c r="C49" s="207" t="s">
        <v>143</v>
      </c>
      <c r="D49" s="5"/>
      <c r="E49" s="431"/>
      <c r="F49" s="431"/>
      <c r="G49" s="428"/>
      <c r="H49" s="428"/>
      <c r="I49" s="428"/>
      <c r="J49" s="554"/>
      <c r="K49" s="557"/>
      <c r="L49" s="610"/>
      <c r="M49" s="202"/>
    </row>
    <row r="50" spans="1:13" ht="15" customHeight="1" x14ac:dyDescent="0.2">
      <c r="A50" s="203"/>
      <c r="B50" s="204" t="s">
        <v>17</v>
      </c>
      <c r="C50" s="199" t="s">
        <v>144</v>
      </c>
      <c r="D50" s="394" t="s">
        <v>135</v>
      </c>
      <c r="E50" s="429">
        <v>50</v>
      </c>
      <c r="F50" s="242"/>
      <c r="G50" s="242">
        <v>550</v>
      </c>
      <c r="H50" s="242">
        <f>G50*E50</f>
        <v>27500</v>
      </c>
      <c r="I50" s="242">
        <v>50</v>
      </c>
      <c r="J50" s="497">
        <f>I50*E50</f>
        <v>2500</v>
      </c>
      <c r="K50" s="565">
        <f>J50+H50</f>
        <v>30000</v>
      </c>
      <c r="L50" s="656" t="s">
        <v>338</v>
      </c>
      <c r="M50" s="237"/>
    </row>
    <row r="51" spans="1:13" ht="15" customHeight="1" x14ac:dyDescent="0.2">
      <c r="A51" s="203"/>
      <c r="B51" s="204" t="s">
        <v>18</v>
      </c>
      <c r="C51" s="190" t="s">
        <v>145</v>
      </c>
      <c r="D51" s="394" t="s">
        <v>135</v>
      </c>
      <c r="E51" s="429">
        <v>30</v>
      </c>
      <c r="F51" s="242"/>
      <c r="G51" s="242">
        <v>680</v>
      </c>
      <c r="H51" s="242">
        <f t="shared" ref="H51:H53" si="12">G51*E51</f>
        <v>20400</v>
      </c>
      <c r="I51" s="242">
        <v>60</v>
      </c>
      <c r="J51" s="564">
        <f t="shared" ref="J51:J53" si="13">I51*E51</f>
        <v>1800</v>
      </c>
      <c r="K51" s="565">
        <f t="shared" ref="K51:K53" si="14">J51+H51</f>
        <v>22200</v>
      </c>
      <c r="L51" s="656"/>
      <c r="M51" s="237"/>
    </row>
    <row r="52" spans="1:13" ht="15" customHeight="1" x14ac:dyDescent="0.2">
      <c r="A52" s="203"/>
      <c r="B52" s="204" t="s">
        <v>97</v>
      </c>
      <c r="C52" s="190" t="s">
        <v>141</v>
      </c>
      <c r="D52" s="394" t="s">
        <v>135</v>
      </c>
      <c r="E52" s="429">
        <v>8</v>
      </c>
      <c r="F52" s="242"/>
      <c r="G52" s="242">
        <v>775</v>
      </c>
      <c r="H52" s="242">
        <f t="shared" si="12"/>
        <v>6200</v>
      </c>
      <c r="I52" s="242">
        <v>70</v>
      </c>
      <c r="J52" s="497">
        <f t="shared" si="13"/>
        <v>560</v>
      </c>
      <c r="K52" s="565">
        <f t="shared" si="14"/>
        <v>6760</v>
      </c>
      <c r="L52" s="656"/>
      <c r="M52" s="237"/>
    </row>
    <row r="53" spans="1:13" ht="15" customHeight="1" x14ac:dyDescent="0.2">
      <c r="A53" s="203"/>
      <c r="B53" s="204" t="s">
        <v>127</v>
      </c>
      <c r="C53" s="190" t="s">
        <v>142</v>
      </c>
      <c r="D53" s="394" t="s">
        <v>135</v>
      </c>
      <c r="E53" s="429">
        <v>2</v>
      </c>
      <c r="F53" s="242"/>
      <c r="G53" s="242">
        <v>1700</v>
      </c>
      <c r="H53" s="242">
        <f t="shared" si="12"/>
        <v>3400</v>
      </c>
      <c r="I53" s="242">
        <v>80</v>
      </c>
      <c r="J53" s="553">
        <f t="shared" si="13"/>
        <v>160</v>
      </c>
      <c r="K53" s="565">
        <f t="shared" si="14"/>
        <v>3560</v>
      </c>
      <c r="L53" s="657"/>
      <c r="M53" s="237"/>
    </row>
    <row r="54" spans="1:13" ht="15" customHeight="1" x14ac:dyDescent="0.2">
      <c r="A54" s="69">
        <f>A49+0.1</f>
        <v>2.4000000000000004</v>
      </c>
      <c r="B54" s="164"/>
      <c r="C54" s="208" t="s">
        <v>146</v>
      </c>
      <c r="D54" s="403"/>
      <c r="E54" s="432"/>
      <c r="F54" s="432"/>
      <c r="G54" s="403"/>
      <c r="H54" s="403"/>
      <c r="I54" s="433"/>
      <c r="J54" s="497"/>
      <c r="K54" s="566"/>
      <c r="L54" s="612"/>
      <c r="M54" s="211"/>
    </row>
    <row r="55" spans="1:13" ht="15" customHeight="1" thickBot="1" x14ac:dyDescent="0.25">
      <c r="A55" s="200"/>
      <c r="B55" s="435" t="s">
        <v>17</v>
      </c>
      <c r="C55" s="436" t="s">
        <v>147</v>
      </c>
      <c r="D55" s="437" t="str">
        <f>IF(C55="","",IF(E55="","",IF(E55&gt;1,"Nos.","No.")))</f>
        <v>Nos.</v>
      </c>
      <c r="E55" s="438">
        <v>4</v>
      </c>
      <c r="F55" s="438"/>
      <c r="G55" s="493">
        <v>14500</v>
      </c>
      <c r="H55" s="493">
        <f>G55*E55</f>
        <v>58000</v>
      </c>
      <c r="I55" s="493">
        <v>2000</v>
      </c>
      <c r="J55" s="493">
        <f>I55*E55</f>
        <v>8000</v>
      </c>
      <c r="K55" s="493">
        <f>J55+H55</f>
        <v>66000</v>
      </c>
      <c r="L55" s="613"/>
      <c r="M55" s="408"/>
    </row>
    <row r="56" spans="1:13" ht="15" customHeight="1" x14ac:dyDescent="0.2">
      <c r="A56" s="69">
        <f>A54+0.1</f>
        <v>2.5000000000000004</v>
      </c>
      <c r="B56" s="164"/>
      <c r="C56" s="344" t="s">
        <v>148</v>
      </c>
      <c r="D56" s="400"/>
      <c r="E56" s="439"/>
      <c r="F56" s="439"/>
      <c r="G56" s="400"/>
      <c r="H56" s="400"/>
      <c r="I56" s="434"/>
      <c r="J56" s="497"/>
      <c r="K56" s="566"/>
      <c r="L56" s="612"/>
      <c r="M56" s="211"/>
    </row>
    <row r="57" spans="1:13" ht="15" customHeight="1" x14ac:dyDescent="0.2">
      <c r="A57" s="69"/>
      <c r="B57" s="189" t="s">
        <v>17</v>
      </c>
      <c r="C57" s="209" t="s">
        <v>149</v>
      </c>
      <c r="D57" s="396" t="str">
        <f>IF(C57="","",IF(E57="","",IF(E57&gt;1,"Nos.","No.")))</f>
        <v>Nos.</v>
      </c>
      <c r="E57" s="440">
        <v>3</v>
      </c>
      <c r="F57" s="242"/>
      <c r="G57" s="242">
        <v>7500</v>
      </c>
      <c r="H57" s="242">
        <f>G57*E57</f>
        <v>22500</v>
      </c>
      <c r="I57" s="242">
        <v>1000</v>
      </c>
      <c r="J57" s="558">
        <f>I57*E57</f>
        <v>3000</v>
      </c>
      <c r="K57" s="565">
        <f>J57+H57</f>
        <v>25500</v>
      </c>
      <c r="L57" s="603" t="s">
        <v>342</v>
      </c>
      <c r="M57" s="603" t="s">
        <v>320</v>
      </c>
    </row>
    <row r="58" spans="1:13" ht="39" customHeight="1" x14ac:dyDescent="0.2">
      <c r="A58" s="69">
        <f>A56+0.1</f>
        <v>2.6000000000000005</v>
      </c>
      <c r="B58" s="210"/>
      <c r="C58" s="111" t="s">
        <v>150</v>
      </c>
      <c r="D58" s="70"/>
      <c r="E58" s="165"/>
      <c r="F58" s="165"/>
      <c r="G58" s="257"/>
      <c r="H58" s="257"/>
      <c r="I58" s="257"/>
      <c r="J58" s="559"/>
      <c r="K58" s="566"/>
      <c r="L58" s="612"/>
      <c r="M58" s="211"/>
    </row>
    <row r="59" spans="1:13" ht="13.5" thickBot="1" x14ac:dyDescent="0.25">
      <c r="A59" s="169"/>
      <c r="B59" s="170" t="s">
        <v>17</v>
      </c>
      <c r="C59" s="107" t="s">
        <v>299</v>
      </c>
      <c r="D59" s="94" t="s">
        <v>4</v>
      </c>
      <c r="E59" s="441">
        <v>2</v>
      </c>
      <c r="F59" s="242"/>
      <c r="G59" s="242">
        <v>85000</v>
      </c>
      <c r="H59" s="242">
        <f>G59*E59</f>
        <v>170000</v>
      </c>
      <c r="I59" s="242">
        <v>5000</v>
      </c>
      <c r="J59" s="498">
        <f>I59*E59</f>
        <v>10000</v>
      </c>
      <c r="K59" s="565">
        <f>J59+H59</f>
        <v>180000</v>
      </c>
      <c r="L59" s="603" t="s">
        <v>339</v>
      </c>
      <c r="M59" s="237"/>
    </row>
    <row r="60" spans="1:13" ht="18" customHeight="1" thickTop="1" thickBot="1" x14ac:dyDescent="0.25">
      <c r="A60" s="212"/>
      <c r="B60" s="213"/>
      <c r="C60" s="442" t="s">
        <v>130</v>
      </c>
      <c r="D60" s="443"/>
      <c r="E60" s="444"/>
      <c r="F60" s="444"/>
      <c r="G60" s="445"/>
      <c r="H60" s="445"/>
      <c r="I60" s="443"/>
      <c r="J60" s="560"/>
      <c r="K60" s="561"/>
      <c r="L60" s="446"/>
      <c r="M60" s="446"/>
    </row>
    <row r="61" spans="1:13" ht="28.5" customHeight="1" x14ac:dyDescent="0.2">
      <c r="A61" s="38"/>
      <c r="B61" s="198"/>
      <c r="C61" s="214" t="s">
        <v>151</v>
      </c>
      <c r="D61" s="398"/>
      <c r="E61" s="423"/>
      <c r="F61" s="423"/>
      <c r="G61" s="398"/>
      <c r="H61" s="398"/>
      <c r="I61" s="424"/>
      <c r="J61" s="567"/>
      <c r="K61" s="568"/>
      <c r="L61" s="608"/>
      <c r="M61" s="425"/>
    </row>
    <row r="62" spans="1:13" ht="66.75" customHeight="1" x14ac:dyDescent="0.2">
      <c r="A62" s="38"/>
      <c r="B62" s="198"/>
      <c r="C62" s="215" t="s">
        <v>152</v>
      </c>
      <c r="D62" s="398"/>
      <c r="E62" s="423"/>
      <c r="F62" s="423"/>
      <c r="G62" s="398"/>
      <c r="H62" s="398"/>
      <c r="I62" s="424"/>
      <c r="J62" s="567"/>
      <c r="K62" s="568"/>
      <c r="L62" s="608"/>
      <c r="M62" s="425"/>
    </row>
    <row r="63" spans="1:13" ht="63.75" x14ac:dyDescent="0.2">
      <c r="A63" s="69">
        <v>3.1</v>
      </c>
      <c r="B63" s="164"/>
      <c r="C63" s="171" t="s">
        <v>153</v>
      </c>
      <c r="D63" s="398"/>
      <c r="E63" s="423"/>
      <c r="F63" s="423"/>
      <c r="G63" s="398"/>
      <c r="H63" s="398"/>
      <c r="I63" s="424"/>
      <c r="J63" s="567"/>
      <c r="K63" s="568"/>
      <c r="L63" s="608"/>
      <c r="M63" s="425"/>
    </row>
    <row r="64" spans="1:13" ht="15" customHeight="1" x14ac:dyDescent="0.2">
      <c r="A64" s="69"/>
      <c r="B64" s="187" t="s">
        <v>17</v>
      </c>
      <c r="C64" s="209" t="s">
        <v>154</v>
      </c>
      <c r="D64" s="394" t="s">
        <v>135</v>
      </c>
      <c r="E64" s="395">
        <v>10</v>
      </c>
      <c r="F64" s="242"/>
      <c r="G64" s="242">
        <v>1500</v>
      </c>
      <c r="H64" s="242">
        <f t="shared" ref="H64:H66" si="15">G64*E64</f>
        <v>15000</v>
      </c>
      <c r="I64" s="242">
        <v>500</v>
      </c>
      <c r="J64" s="564">
        <f t="shared" ref="J64:J66" si="16">I64*E64</f>
        <v>5000</v>
      </c>
      <c r="K64" s="565">
        <f t="shared" ref="K64:K66" si="17">J64+H64</f>
        <v>20000</v>
      </c>
      <c r="L64" s="654" t="s">
        <v>329</v>
      </c>
      <c r="M64" s="658"/>
    </row>
    <row r="65" spans="1:13" ht="15" customHeight="1" x14ac:dyDescent="0.2">
      <c r="A65" s="69"/>
      <c r="B65" s="187" t="s">
        <v>18</v>
      </c>
      <c r="C65" s="216" t="s">
        <v>155</v>
      </c>
      <c r="D65" s="394" t="s">
        <v>135</v>
      </c>
      <c r="E65" s="405">
        <v>10</v>
      </c>
      <c r="F65" s="242"/>
      <c r="G65" s="242">
        <v>4250</v>
      </c>
      <c r="H65" s="242">
        <f t="shared" si="15"/>
        <v>42500</v>
      </c>
      <c r="I65" s="242">
        <v>1000</v>
      </c>
      <c r="J65" s="497">
        <f t="shared" si="16"/>
        <v>10000</v>
      </c>
      <c r="K65" s="565">
        <f t="shared" si="17"/>
        <v>52500</v>
      </c>
      <c r="L65" s="654"/>
      <c r="M65" s="658"/>
    </row>
    <row r="66" spans="1:13" ht="15" customHeight="1" x14ac:dyDescent="0.2">
      <c r="A66" s="69"/>
      <c r="B66" s="187" t="s">
        <v>97</v>
      </c>
      <c r="C66" s="216" t="s">
        <v>156</v>
      </c>
      <c r="D66" s="404" t="s">
        <v>135</v>
      </c>
      <c r="E66" s="405">
        <v>10</v>
      </c>
      <c r="F66" s="242"/>
      <c r="G66" s="242">
        <v>5900</v>
      </c>
      <c r="H66" s="242">
        <f t="shared" si="15"/>
        <v>59000</v>
      </c>
      <c r="I66" s="242">
        <v>1000</v>
      </c>
      <c r="J66" s="553">
        <f t="shared" si="16"/>
        <v>10000</v>
      </c>
      <c r="K66" s="565">
        <f t="shared" si="17"/>
        <v>69000</v>
      </c>
      <c r="L66" s="655"/>
      <c r="M66" s="659"/>
    </row>
    <row r="67" spans="1:13" ht="28.5" customHeight="1" x14ac:dyDescent="0.2">
      <c r="A67" s="69">
        <f>A63+0.1</f>
        <v>3.2</v>
      </c>
      <c r="B67" s="164"/>
      <c r="C67" s="217" t="s">
        <v>157</v>
      </c>
      <c r="D67" s="398"/>
      <c r="E67" s="399"/>
      <c r="F67" s="399"/>
      <c r="G67" s="398"/>
      <c r="H67" s="398"/>
      <c r="I67" s="424"/>
      <c r="J67" s="497"/>
      <c r="K67" s="568"/>
      <c r="L67" s="608"/>
      <c r="M67" s="425"/>
    </row>
    <row r="68" spans="1:13" s="7" customFormat="1" ht="15" customHeight="1" x14ac:dyDescent="0.2">
      <c r="A68" s="41"/>
      <c r="B68" s="189" t="s">
        <v>17</v>
      </c>
      <c r="C68" s="218" t="s">
        <v>158</v>
      </c>
      <c r="D68" s="394" t="str">
        <f>IF(C68="","",IF(E68="","",IF(E68&gt;1,"Nos.","No.")))</f>
        <v>Nos.</v>
      </c>
      <c r="E68" s="395">
        <v>20</v>
      </c>
      <c r="F68" s="242"/>
      <c r="G68" s="242">
        <v>4500</v>
      </c>
      <c r="H68" s="242">
        <f>G68*E68</f>
        <v>90000</v>
      </c>
      <c r="I68" s="242">
        <v>500</v>
      </c>
      <c r="J68" s="554">
        <f>I68*E68</f>
        <v>10000</v>
      </c>
      <c r="K68" s="565">
        <f>J68+H68</f>
        <v>100000</v>
      </c>
      <c r="L68" s="605" t="s">
        <v>343</v>
      </c>
      <c r="M68" s="412"/>
    </row>
    <row r="69" spans="1:13" s="285" customFormat="1" ht="28.5" customHeight="1" x14ac:dyDescent="0.2">
      <c r="A69" s="447">
        <f>A67+0.1</f>
        <v>3.3000000000000003</v>
      </c>
      <c r="B69" s="448"/>
      <c r="C69" s="449" t="s">
        <v>159</v>
      </c>
      <c r="D69" s="450"/>
      <c r="E69" s="451"/>
      <c r="F69" s="451"/>
      <c r="G69" s="450"/>
      <c r="H69" s="450"/>
      <c r="I69" s="452"/>
      <c r="J69" s="497"/>
      <c r="K69" s="569"/>
      <c r="L69" s="614"/>
      <c r="M69" s="453"/>
    </row>
    <row r="70" spans="1:13" s="459" customFormat="1" ht="15" customHeight="1" x14ac:dyDescent="0.2">
      <c r="A70" s="454"/>
      <c r="B70" s="455" t="s">
        <v>17</v>
      </c>
      <c r="C70" s="218" t="s">
        <v>160</v>
      </c>
      <c r="D70" s="456" t="str">
        <f>IF(C70="","",IF(E70="","",IF(E70&gt;1,"Nos.","No.")))</f>
        <v>Nos.</v>
      </c>
      <c r="E70" s="457">
        <v>18</v>
      </c>
      <c r="F70" s="242"/>
      <c r="G70" s="242">
        <v>4000</v>
      </c>
      <c r="H70" s="242">
        <f>G70*E70</f>
        <v>72000</v>
      </c>
      <c r="I70" s="242">
        <v>500</v>
      </c>
      <c r="J70" s="558">
        <f>I70*E70</f>
        <v>9000</v>
      </c>
      <c r="K70" s="565">
        <f>J70+H70</f>
        <v>81000</v>
      </c>
      <c r="L70" s="605" t="s">
        <v>343</v>
      </c>
      <c r="M70" s="458"/>
    </row>
    <row r="71" spans="1:13" ht="15" customHeight="1" x14ac:dyDescent="0.2">
      <c r="A71" s="69">
        <f>A69+0.1</f>
        <v>3.4000000000000004</v>
      </c>
      <c r="B71" s="170"/>
      <c r="C71" s="219" t="s">
        <v>161</v>
      </c>
      <c r="D71" s="398"/>
      <c r="E71" s="399"/>
      <c r="F71" s="399"/>
      <c r="G71" s="398"/>
      <c r="H71" s="398"/>
      <c r="I71" s="424"/>
      <c r="J71" s="497"/>
      <c r="K71" s="568"/>
      <c r="L71" s="608"/>
      <c r="M71" s="425"/>
    </row>
    <row r="72" spans="1:13" ht="15" customHeight="1" x14ac:dyDescent="0.2">
      <c r="A72" s="69"/>
      <c r="B72" s="187" t="s">
        <v>17</v>
      </c>
      <c r="C72" s="209" t="s">
        <v>162</v>
      </c>
      <c r="D72" s="394" t="s">
        <v>4</v>
      </c>
      <c r="E72" s="395">
        <v>10</v>
      </c>
      <c r="F72" s="242"/>
      <c r="G72" s="242">
        <v>4500</v>
      </c>
      <c r="H72" s="242">
        <f>G72*E72</f>
        <v>45000</v>
      </c>
      <c r="I72" s="242">
        <v>1000</v>
      </c>
      <c r="J72" s="497">
        <f>I72*E72</f>
        <v>10000</v>
      </c>
      <c r="K72" s="565">
        <f>J72+H72</f>
        <v>55000</v>
      </c>
      <c r="L72" s="605"/>
      <c r="M72" s="412"/>
    </row>
    <row r="73" spans="1:13" ht="15" customHeight="1" thickBot="1" x14ac:dyDescent="0.25">
      <c r="A73" s="200"/>
      <c r="B73" s="201" t="s">
        <v>18</v>
      </c>
      <c r="C73" s="436" t="s">
        <v>163</v>
      </c>
      <c r="D73" s="460" t="s">
        <v>4</v>
      </c>
      <c r="E73" s="461">
        <v>4</v>
      </c>
      <c r="F73" s="461"/>
      <c r="G73" s="493">
        <v>5000</v>
      </c>
      <c r="H73" s="493">
        <f>G73*E73</f>
        <v>20000</v>
      </c>
      <c r="I73" s="493">
        <v>1000</v>
      </c>
      <c r="J73" s="493">
        <f>I73*E73</f>
        <v>4000</v>
      </c>
      <c r="K73" s="493">
        <f>J73+H73</f>
        <v>24000</v>
      </c>
      <c r="L73" s="615" t="s">
        <v>344</v>
      </c>
      <c r="M73" s="462"/>
    </row>
    <row r="74" spans="1:13" ht="27.75" customHeight="1" x14ac:dyDescent="0.2">
      <c r="A74" s="69">
        <f>A71+0.1</f>
        <v>3.5000000000000004</v>
      </c>
      <c r="B74" s="170"/>
      <c r="C74" s="111" t="s">
        <v>164</v>
      </c>
      <c r="D74" s="398"/>
      <c r="E74" s="399"/>
      <c r="F74" s="399"/>
      <c r="G74" s="398"/>
      <c r="H74" s="398"/>
      <c r="I74" s="424"/>
      <c r="J74" s="567"/>
      <c r="K74" s="568"/>
      <c r="L74" s="608"/>
      <c r="M74" s="425"/>
    </row>
    <row r="75" spans="1:13" ht="15" customHeight="1" x14ac:dyDescent="0.2">
      <c r="A75" s="69"/>
      <c r="B75" s="187" t="s">
        <v>17</v>
      </c>
      <c r="C75" s="209" t="s">
        <v>165</v>
      </c>
      <c r="D75" s="394" t="str">
        <f>IF(C75="","",IF(E75="","",IF(E75&gt;1,"Nos.","No.")))</f>
        <v>Nos.</v>
      </c>
      <c r="E75" s="395">
        <v>2</v>
      </c>
      <c r="F75" s="242"/>
      <c r="G75" s="242">
        <v>1000</v>
      </c>
      <c r="H75" s="242">
        <f t="shared" ref="H75:H77" si="18">G75*E75</f>
        <v>2000</v>
      </c>
      <c r="I75" s="242">
        <v>500</v>
      </c>
      <c r="J75" s="564">
        <f t="shared" ref="J75:J77" si="19">I75*E75</f>
        <v>1000</v>
      </c>
      <c r="K75" s="565">
        <f t="shared" ref="K75:K77" si="20">J75+H75</f>
        <v>3000</v>
      </c>
      <c r="L75" s="605"/>
      <c r="M75" s="412"/>
    </row>
    <row r="76" spans="1:13" ht="15" customHeight="1" x14ac:dyDescent="0.2">
      <c r="A76" s="69"/>
      <c r="B76" s="187" t="s">
        <v>166</v>
      </c>
      <c r="C76" s="209" t="s">
        <v>167</v>
      </c>
      <c r="D76" s="394" t="str">
        <f>IF(C76="","",IF(E76="","",IF(E76&gt;1,"Nos.","No.")))</f>
        <v>Nos.</v>
      </c>
      <c r="E76" s="395">
        <v>2</v>
      </c>
      <c r="F76" s="242"/>
      <c r="G76" s="242">
        <v>1500</v>
      </c>
      <c r="H76" s="242">
        <f t="shared" si="18"/>
        <v>3000</v>
      </c>
      <c r="I76" s="242">
        <v>500</v>
      </c>
      <c r="J76" s="497">
        <f t="shared" si="19"/>
        <v>1000</v>
      </c>
      <c r="K76" s="565">
        <f t="shared" si="20"/>
        <v>4000</v>
      </c>
      <c r="L76" s="605"/>
      <c r="M76" s="412"/>
    </row>
    <row r="77" spans="1:13" ht="15" customHeight="1" thickBot="1" x14ac:dyDescent="0.25">
      <c r="A77" s="220"/>
      <c r="B77" s="191" t="s">
        <v>18</v>
      </c>
      <c r="C77" s="216" t="s">
        <v>168</v>
      </c>
      <c r="D77" s="404" t="str">
        <f>IF(C77="","",IF(E77="","",IF(E77&gt;1,"Nos.","No.")))</f>
        <v>Nos.</v>
      </c>
      <c r="E77" s="405">
        <v>2</v>
      </c>
      <c r="F77" s="242"/>
      <c r="G77" s="242">
        <v>2000</v>
      </c>
      <c r="H77" s="242">
        <f t="shared" si="18"/>
        <v>4000</v>
      </c>
      <c r="I77" s="242">
        <v>500</v>
      </c>
      <c r="J77" s="553">
        <f t="shared" si="19"/>
        <v>1000</v>
      </c>
      <c r="K77" s="565">
        <f t="shared" si="20"/>
        <v>5000</v>
      </c>
      <c r="L77" s="609"/>
      <c r="M77" s="426"/>
    </row>
    <row r="78" spans="1:13" ht="18" customHeight="1" thickTop="1" thickBot="1" x14ac:dyDescent="0.25">
      <c r="A78" s="200"/>
      <c r="B78" s="221"/>
      <c r="C78" s="463" t="s">
        <v>130</v>
      </c>
      <c r="D78" s="464"/>
      <c r="E78" s="464"/>
      <c r="F78" s="464"/>
      <c r="G78" s="465"/>
      <c r="H78" s="465"/>
      <c r="I78" s="466"/>
      <c r="J78" s="562"/>
      <c r="K78" s="563"/>
      <c r="L78" s="467"/>
      <c r="M78" s="467"/>
    </row>
    <row r="79" spans="1:13" ht="17.25" customHeight="1" x14ac:dyDescent="0.2">
      <c r="A79" s="69"/>
      <c r="B79" s="164"/>
      <c r="C79" s="222" t="s">
        <v>169</v>
      </c>
      <c r="D79" s="419"/>
      <c r="E79" s="420"/>
      <c r="F79" s="420"/>
      <c r="G79" s="419"/>
      <c r="H79" s="419"/>
      <c r="I79" s="421"/>
      <c r="J79" s="570"/>
      <c r="K79" s="571"/>
      <c r="L79" s="607"/>
      <c r="M79" s="422"/>
    </row>
    <row r="80" spans="1:13" ht="38.25" x14ac:dyDescent="0.2">
      <c r="A80" s="69"/>
      <c r="B80" s="164"/>
      <c r="C80" s="223" t="s">
        <v>170</v>
      </c>
      <c r="D80" s="398"/>
      <c r="E80" s="423"/>
      <c r="F80" s="423"/>
      <c r="G80" s="398"/>
      <c r="H80" s="398"/>
      <c r="I80" s="424"/>
      <c r="J80" s="567"/>
      <c r="K80" s="568"/>
      <c r="L80" s="608"/>
      <c r="M80" s="425"/>
    </row>
    <row r="81" spans="1:13" ht="42" customHeight="1" x14ac:dyDescent="0.2">
      <c r="A81" s="69">
        <f>4.1</f>
        <v>4.0999999999999996</v>
      </c>
      <c r="B81" s="164"/>
      <c r="C81" s="215" t="s">
        <v>171</v>
      </c>
      <c r="D81" s="394" t="s">
        <v>3</v>
      </c>
      <c r="E81" s="395">
        <v>1</v>
      </c>
      <c r="F81" s="242"/>
      <c r="G81" s="242">
        <v>25000</v>
      </c>
      <c r="H81" s="242">
        <f t="shared" ref="H81:H82" si="21">G81*E81</f>
        <v>25000</v>
      </c>
      <c r="I81" s="242">
        <v>5000</v>
      </c>
      <c r="J81" s="564">
        <f t="shared" ref="J81:J82" si="22">I81*E81</f>
        <v>5000</v>
      </c>
      <c r="K81" s="565">
        <f t="shared" ref="K81:K82" si="23">J81+H81</f>
        <v>30000</v>
      </c>
      <c r="L81" s="605"/>
      <c r="M81" s="412"/>
    </row>
    <row r="82" spans="1:13" ht="27" customHeight="1" thickBot="1" x14ac:dyDescent="0.25">
      <c r="A82" s="69">
        <f>A81+0.1</f>
        <v>4.1999999999999993</v>
      </c>
      <c r="B82" s="164"/>
      <c r="C82" s="215" t="s">
        <v>300</v>
      </c>
      <c r="D82" s="394" t="s">
        <v>3</v>
      </c>
      <c r="E82" s="395">
        <v>1</v>
      </c>
      <c r="F82" s="242"/>
      <c r="G82" s="242">
        <v>0</v>
      </c>
      <c r="H82" s="242">
        <f t="shared" si="21"/>
        <v>0</v>
      </c>
      <c r="I82" s="242">
        <v>40000</v>
      </c>
      <c r="J82" s="497">
        <f t="shared" si="22"/>
        <v>40000</v>
      </c>
      <c r="K82" s="565">
        <f t="shared" si="23"/>
        <v>40000</v>
      </c>
      <c r="L82" s="605"/>
      <c r="M82" s="412"/>
    </row>
    <row r="83" spans="1:13" ht="18" customHeight="1" thickTop="1" thickBot="1" x14ac:dyDescent="0.25">
      <c r="A83" s="662"/>
      <c r="B83" s="663"/>
      <c r="C83" s="442" t="s">
        <v>130</v>
      </c>
      <c r="D83" s="443"/>
      <c r="E83" s="464"/>
      <c r="F83" s="464"/>
      <c r="G83" s="465"/>
      <c r="H83" s="468"/>
      <c r="I83" s="468"/>
      <c r="J83" s="468"/>
      <c r="K83" s="469"/>
      <c r="L83" s="467"/>
      <c r="M83" s="469"/>
    </row>
    <row r="84" spans="1:13" ht="9" customHeight="1" thickBot="1" x14ac:dyDescent="0.25">
      <c r="G84" s="226"/>
      <c r="H84" s="226"/>
      <c r="I84" s="162"/>
      <c r="J84" s="162"/>
      <c r="K84" s="163"/>
      <c r="L84" s="601"/>
      <c r="M84" s="163"/>
    </row>
    <row r="85" spans="1:13" s="2" customFormat="1" ht="20.100000000000001" customHeight="1" thickTop="1" thickBot="1" x14ac:dyDescent="0.25">
      <c r="A85" s="470"/>
      <c r="B85" s="471"/>
      <c r="C85" s="227" t="s">
        <v>172</v>
      </c>
      <c r="D85" s="472"/>
      <c r="E85" s="473"/>
      <c r="F85" s="473"/>
      <c r="G85" s="474"/>
      <c r="H85" s="475">
        <f>SUM(H8:H84)</f>
        <v>5137040</v>
      </c>
      <c r="I85" s="474"/>
      <c r="J85" s="475">
        <f>SUM(J8:J84)</f>
        <v>432620</v>
      </c>
      <c r="K85" s="475">
        <f>SUM(K8:K84)</f>
        <v>5569660</v>
      </c>
      <c r="L85" s="616"/>
      <c r="M85" s="475"/>
    </row>
  </sheetData>
  <mergeCells count="18">
    <mergeCell ref="I7:J7"/>
    <mergeCell ref="L7:L8"/>
    <mergeCell ref="L40:L48"/>
    <mergeCell ref="D7:D8"/>
    <mergeCell ref="E7:E8"/>
    <mergeCell ref="A83:B83"/>
    <mergeCell ref="F7:F8"/>
    <mergeCell ref="G7:H7"/>
    <mergeCell ref="A9:B9"/>
    <mergeCell ref="A1:C1"/>
    <mergeCell ref="A2:C2"/>
    <mergeCell ref="A7:B8"/>
    <mergeCell ref="C7:C8"/>
    <mergeCell ref="M40:M48"/>
    <mergeCell ref="L50:L53"/>
    <mergeCell ref="L64:L66"/>
    <mergeCell ref="M64:M66"/>
    <mergeCell ref="M7:M8"/>
  </mergeCells>
  <printOptions horizontalCentered="1"/>
  <pageMargins left="0.5" right="0.5" top="0.5" bottom="0.5" header="0.33" footer="0.23"/>
  <pageSetup paperSize="9" scale="69" orientation="landscape" r:id="rId1"/>
  <headerFooter alignWithMargins="0">
    <oddFooter>&amp;L&amp;8SEM Engineers&amp;R&amp;8Page &amp;P of &amp;N</oddFooter>
  </headerFooter>
  <rowBreaks count="2" manualBreakCount="2">
    <brk id="22" max="12" man="1"/>
    <brk id="36" max="12"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33CF3-B440-493B-9C78-BEA157F9378C}">
  <dimension ref="A1:Y22"/>
  <sheetViews>
    <sheetView showGridLines="0" view="pageBreakPreview" zoomScale="90" zoomScaleNormal="100" zoomScaleSheetLayoutView="90" workbookViewId="0">
      <selection activeCell="L17" sqref="L17"/>
    </sheetView>
  </sheetViews>
  <sheetFormatPr defaultColWidth="8.875" defaultRowHeight="14.25" x14ac:dyDescent="0.2"/>
  <cols>
    <col min="1" max="2" width="3.625" style="230" customWidth="1"/>
    <col min="3" max="3" width="50.625" style="231" customWidth="1"/>
    <col min="4" max="6" width="20.625" style="230" customWidth="1"/>
    <col min="7" max="256" width="8.875" style="22"/>
    <col min="257" max="258" width="3.625" style="22" customWidth="1"/>
    <col min="259" max="259" width="50.625" style="22" customWidth="1"/>
    <col min="260" max="262" width="20.625" style="22" customWidth="1"/>
    <col min="263" max="512" width="8.875" style="22"/>
    <col min="513" max="514" width="3.625" style="22" customWidth="1"/>
    <col min="515" max="515" width="50.625" style="22" customWidth="1"/>
    <col min="516" max="518" width="20.625" style="22" customWidth="1"/>
    <col min="519" max="768" width="8.875" style="22"/>
    <col min="769" max="770" width="3.625" style="22" customWidth="1"/>
    <col min="771" max="771" width="50.625" style="22" customWidth="1"/>
    <col min="772" max="774" width="20.625" style="22" customWidth="1"/>
    <col min="775" max="1024" width="8.875" style="22"/>
    <col min="1025" max="1026" width="3.625" style="22" customWidth="1"/>
    <col min="1027" max="1027" width="50.625" style="22" customWidth="1"/>
    <col min="1028" max="1030" width="20.625" style="22" customWidth="1"/>
    <col min="1031" max="1280" width="8.875" style="22"/>
    <col min="1281" max="1282" width="3.625" style="22" customWidth="1"/>
    <col min="1283" max="1283" width="50.625" style="22" customWidth="1"/>
    <col min="1284" max="1286" width="20.625" style="22" customWidth="1"/>
    <col min="1287" max="1536" width="8.875" style="22"/>
    <col min="1537" max="1538" width="3.625" style="22" customWidth="1"/>
    <col min="1539" max="1539" width="50.625" style="22" customWidth="1"/>
    <col min="1540" max="1542" width="20.625" style="22" customWidth="1"/>
    <col min="1543" max="1792" width="8.875" style="22"/>
    <col min="1793" max="1794" width="3.625" style="22" customWidth="1"/>
    <col min="1795" max="1795" width="50.625" style="22" customWidth="1"/>
    <col min="1796" max="1798" width="20.625" style="22" customWidth="1"/>
    <col min="1799" max="2048" width="8.875" style="22"/>
    <col min="2049" max="2050" width="3.625" style="22" customWidth="1"/>
    <col min="2051" max="2051" width="50.625" style="22" customWidth="1"/>
    <col min="2052" max="2054" width="20.625" style="22" customWidth="1"/>
    <col min="2055" max="2304" width="8.875" style="22"/>
    <col min="2305" max="2306" width="3.625" style="22" customWidth="1"/>
    <col min="2307" max="2307" width="50.625" style="22" customWidth="1"/>
    <col min="2308" max="2310" width="20.625" style="22" customWidth="1"/>
    <col min="2311" max="2560" width="8.875" style="22"/>
    <col min="2561" max="2562" width="3.625" style="22" customWidth="1"/>
    <col min="2563" max="2563" width="50.625" style="22" customWidth="1"/>
    <col min="2564" max="2566" width="20.625" style="22" customWidth="1"/>
    <col min="2567" max="2816" width="8.875" style="22"/>
    <col min="2817" max="2818" width="3.625" style="22" customWidth="1"/>
    <col min="2819" max="2819" width="50.625" style="22" customWidth="1"/>
    <col min="2820" max="2822" width="20.625" style="22" customWidth="1"/>
    <col min="2823" max="3072" width="8.875" style="22"/>
    <col min="3073" max="3074" width="3.625" style="22" customWidth="1"/>
    <col min="3075" max="3075" width="50.625" style="22" customWidth="1"/>
    <col min="3076" max="3078" width="20.625" style="22" customWidth="1"/>
    <col min="3079" max="3328" width="8.875" style="22"/>
    <col min="3329" max="3330" width="3.625" style="22" customWidth="1"/>
    <col min="3331" max="3331" width="50.625" style="22" customWidth="1"/>
    <col min="3332" max="3334" width="20.625" style="22" customWidth="1"/>
    <col min="3335" max="3584" width="8.875" style="22"/>
    <col min="3585" max="3586" width="3.625" style="22" customWidth="1"/>
    <col min="3587" max="3587" width="50.625" style="22" customWidth="1"/>
    <col min="3588" max="3590" width="20.625" style="22" customWidth="1"/>
    <col min="3591" max="3840" width="8.875" style="22"/>
    <col min="3841" max="3842" width="3.625" style="22" customWidth="1"/>
    <col min="3843" max="3843" width="50.625" style="22" customWidth="1"/>
    <col min="3844" max="3846" width="20.625" style="22" customWidth="1"/>
    <col min="3847" max="4096" width="8.875" style="22"/>
    <col min="4097" max="4098" width="3.625" style="22" customWidth="1"/>
    <col min="4099" max="4099" width="50.625" style="22" customWidth="1"/>
    <col min="4100" max="4102" width="20.625" style="22" customWidth="1"/>
    <col min="4103" max="4352" width="8.875" style="22"/>
    <col min="4353" max="4354" width="3.625" style="22" customWidth="1"/>
    <col min="4355" max="4355" width="50.625" style="22" customWidth="1"/>
    <col min="4356" max="4358" width="20.625" style="22" customWidth="1"/>
    <col min="4359" max="4608" width="8.875" style="22"/>
    <col min="4609" max="4610" width="3.625" style="22" customWidth="1"/>
    <col min="4611" max="4611" width="50.625" style="22" customWidth="1"/>
    <col min="4612" max="4614" width="20.625" style="22" customWidth="1"/>
    <col min="4615" max="4864" width="8.875" style="22"/>
    <col min="4865" max="4866" width="3.625" style="22" customWidth="1"/>
    <col min="4867" max="4867" width="50.625" style="22" customWidth="1"/>
    <col min="4868" max="4870" width="20.625" style="22" customWidth="1"/>
    <col min="4871" max="5120" width="8.875" style="22"/>
    <col min="5121" max="5122" width="3.625" style="22" customWidth="1"/>
    <col min="5123" max="5123" width="50.625" style="22" customWidth="1"/>
    <col min="5124" max="5126" width="20.625" style="22" customWidth="1"/>
    <col min="5127" max="5376" width="8.875" style="22"/>
    <col min="5377" max="5378" width="3.625" style="22" customWidth="1"/>
    <col min="5379" max="5379" width="50.625" style="22" customWidth="1"/>
    <col min="5380" max="5382" width="20.625" style="22" customWidth="1"/>
    <col min="5383" max="5632" width="8.875" style="22"/>
    <col min="5633" max="5634" width="3.625" style="22" customWidth="1"/>
    <col min="5635" max="5635" width="50.625" style="22" customWidth="1"/>
    <col min="5636" max="5638" width="20.625" style="22" customWidth="1"/>
    <col min="5639" max="5888" width="8.875" style="22"/>
    <col min="5889" max="5890" width="3.625" style="22" customWidth="1"/>
    <col min="5891" max="5891" width="50.625" style="22" customWidth="1"/>
    <col min="5892" max="5894" width="20.625" style="22" customWidth="1"/>
    <col min="5895" max="6144" width="8.875" style="22"/>
    <col min="6145" max="6146" width="3.625" style="22" customWidth="1"/>
    <col min="6147" max="6147" width="50.625" style="22" customWidth="1"/>
    <col min="6148" max="6150" width="20.625" style="22" customWidth="1"/>
    <col min="6151" max="6400" width="8.875" style="22"/>
    <col min="6401" max="6402" width="3.625" style="22" customWidth="1"/>
    <col min="6403" max="6403" width="50.625" style="22" customWidth="1"/>
    <col min="6404" max="6406" width="20.625" style="22" customWidth="1"/>
    <col min="6407" max="6656" width="8.875" style="22"/>
    <col min="6657" max="6658" width="3.625" style="22" customWidth="1"/>
    <col min="6659" max="6659" width="50.625" style="22" customWidth="1"/>
    <col min="6660" max="6662" width="20.625" style="22" customWidth="1"/>
    <col min="6663" max="6912" width="8.875" style="22"/>
    <col min="6913" max="6914" width="3.625" style="22" customWidth="1"/>
    <col min="6915" max="6915" width="50.625" style="22" customWidth="1"/>
    <col min="6916" max="6918" width="20.625" style="22" customWidth="1"/>
    <col min="6919" max="7168" width="8.875" style="22"/>
    <col min="7169" max="7170" width="3.625" style="22" customWidth="1"/>
    <col min="7171" max="7171" width="50.625" style="22" customWidth="1"/>
    <col min="7172" max="7174" width="20.625" style="22" customWidth="1"/>
    <col min="7175" max="7424" width="8.875" style="22"/>
    <col min="7425" max="7426" width="3.625" style="22" customWidth="1"/>
    <col min="7427" max="7427" width="50.625" style="22" customWidth="1"/>
    <col min="7428" max="7430" width="20.625" style="22" customWidth="1"/>
    <col min="7431" max="7680" width="8.875" style="22"/>
    <col min="7681" max="7682" width="3.625" style="22" customWidth="1"/>
    <col min="7683" max="7683" width="50.625" style="22" customWidth="1"/>
    <col min="7684" max="7686" width="20.625" style="22" customWidth="1"/>
    <col min="7687" max="7936" width="8.875" style="22"/>
    <col min="7937" max="7938" width="3.625" style="22" customWidth="1"/>
    <col min="7939" max="7939" width="50.625" style="22" customWidth="1"/>
    <col min="7940" max="7942" width="20.625" style="22" customWidth="1"/>
    <col min="7943" max="8192" width="8.875" style="22"/>
    <col min="8193" max="8194" width="3.625" style="22" customWidth="1"/>
    <col min="8195" max="8195" width="50.625" style="22" customWidth="1"/>
    <col min="8196" max="8198" width="20.625" style="22" customWidth="1"/>
    <col min="8199" max="8448" width="8.875" style="22"/>
    <col min="8449" max="8450" width="3.625" style="22" customWidth="1"/>
    <col min="8451" max="8451" width="50.625" style="22" customWidth="1"/>
    <col min="8452" max="8454" width="20.625" style="22" customWidth="1"/>
    <col min="8455" max="8704" width="8.875" style="22"/>
    <col min="8705" max="8706" width="3.625" style="22" customWidth="1"/>
    <col min="8707" max="8707" width="50.625" style="22" customWidth="1"/>
    <col min="8708" max="8710" width="20.625" style="22" customWidth="1"/>
    <col min="8711" max="8960" width="8.875" style="22"/>
    <col min="8961" max="8962" width="3.625" style="22" customWidth="1"/>
    <col min="8963" max="8963" width="50.625" style="22" customWidth="1"/>
    <col min="8964" max="8966" width="20.625" style="22" customWidth="1"/>
    <col min="8967" max="9216" width="8.875" style="22"/>
    <col min="9217" max="9218" width="3.625" style="22" customWidth="1"/>
    <col min="9219" max="9219" width="50.625" style="22" customWidth="1"/>
    <col min="9220" max="9222" width="20.625" style="22" customWidth="1"/>
    <col min="9223" max="9472" width="8.875" style="22"/>
    <col min="9473" max="9474" width="3.625" style="22" customWidth="1"/>
    <col min="9475" max="9475" width="50.625" style="22" customWidth="1"/>
    <col min="9476" max="9478" width="20.625" style="22" customWidth="1"/>
    <col min="9479" max="9728" width="8.875" style="22"/>
    <col min="9729" max="9730" width="3.625" style="22" customWidth="1"/>
    <col min="9731" max="9731" width="50.625" style="22" customWidth="1"/>
    <col min="9732" max="9734" width="20.625" style="22" customWidth="1"/>
    <col min="9735" max="9984" width="8.875" style="22"/>
    <col min="9985" max="9986" width="3.625" style="22" customWidth="1"/>
    <col min="9987" max="9987" width="50.625" style="22" customWidth="1"/>
    <col min="9988" max="9990" width="20.625" style="22" customWidth="1"/>
    <col min="9991" max="10240" width="8.875" style="22"/>
    <col min="10241" max="10242" width="3.625" style="22" customWidth="1"/>
    <col min="10243" max="10243" width="50.625" style="22" customWidth="1"/>
    <col min="10244" max="10246" width="20.625" style="22" customWidth="1"/>
    <col min="10247" max="10496" width="8.875" style="22"/>
    <col min="10497" max="10498" width="3.625" style="22" customWidth="1"/>
    <col min="10499" max="10499" width="50.625" style="22" customWidth="1"/>
    <col min="10500" max="10502" width="20.625" style="22" customWidth="1"/>
    <col min="10503" max="10752" width="8.875" style="22"/>
    <col min="10753" max="10754" width="3.625" style="22" customWidth="1"/>
    <col min="10755" max="10755" width="50.625" style="22" customWidth="1"/>
    <col min="10756" max="10758" width="20.625" style="22" customWidth="1"/>
    <col min="10759" max="11008" width="8.875" style="22"/>
    <col min="11009" max="11010" width="3.625" style="22" customWidth="1"/>
    <col min="11011" max="11011" width="50.625" style="22" customWidth="1"/>
    <col min="11012" max="11014" width="20.625" style="22" customWidth="1"/>
    <col min="11015" max="11264" width="8.875" style="22"/>
    <col min="11265" max="11266" width="3.625" style="22" customWidth="1"/>
    <col min="11267" max="11267" width="50.625" style="22" customWidth="1"/>
    <col min="11268" max="11270" width="20.625" style="22" customWidth="1"/>
    <col min="11271" max="11520" width="8.875" style="22"/>
    <col min="11521" max="11522" width="3.625" style="22" customWidth="1"/>
    <col min="11523" max="11523" width="50.625" style="22" customWidth="1"/>
    <col min="11524" max="11526" width="20.625" style="22" customWidth="1"/>
    <col min="11527" max="11776" width="8.875" style="22"/>
    <col min="11777" max="11778" width="3.625" style="22" customWidth="1"/>
    <col min="11779" max="11779" width="50.625" style="22" customWidth="1"/>
    <col min="11780" max="11782" width="20.625" style="22" customWidth="1"/>
    <col min="11783" max="12032" width="8.875" style="22"/>
    <col min="12033" max="12034" width="3.625" style="22" customWidth="1"/>
    <col min="12035" max="12035" width="50.625" style="22" customWidth="1"/>
    <col min="12036" max="12038" width="20.625" style="22" customWidth="1"/>
    <col min="12039" max="12288" width="8.875" style="22"/>
    <col min="12289" max="12290" width="3.625" style="22" customWidth="1"/>
    <col min="12291" max="12291" width="50.625" style="22" customWidth="1"/>
    <col min="12292" max="12294" width="20.625" style="22" customWidth="1"/>
    <col min="12295" max="12544" width="8.875" style="22"/>
    <col min="12545" max="12546" width="3.625" style="22" customWidth="1"/>
    <col min="12547" max="12547" width="50.625" style="22" customWidth="1"/>
    <col min="12548" max="12550" width="20.625" style="22" customWidth="1"/>
    <col min="12551" max="12800" width="8.875" style="22"/>
    <col min="12801" max="12802" width="3.625" style="22" customWidth="1"/>
    <col min="12803" max="12803" width="50.625" style="22" customWidth="1"/>
    <col min="12804" max="12806" width="20.625" style="22" customWidth="1"/>
    <col min="12807" max="13056" width="8.875" style="22"/>
    <col min="13057" max="13058" width="3.625" style="22" customWidth="1"/>
    <col min="13059" max="13059" width="50.625" style="22" customWidth="1"/>
    <col min="13060" max="13062" width="20.625" style="22" customWidth="1"/>
    <col min="13063" max="13312" width="8.875" style="22"/>
    <col min="13313" max="13314" width="3.625" style="22" customWidth="1"/>
    <col min="13315" max="13315" width="50.625" style="22" customWidth="1"/>
    <col min="13316" max="13318" width="20.625" style="22" customWidth="1"/>
    <col min="13319" max="13568" width="8.875" style="22"/>
    <col min="13569" max="13570" width="3.625" style="22" customWidth="1"/>
    <col min="13571" max="13571" width="50.625" style="22" customWidth="1"/>
    <col min="13572" max="13574" width="20.625" style="22" customWidth="1"/>
    <col min="13575" max="13824" width="8.875" style="22"/>
    <col min="13825" max="13826" width="3.625" style="22" customWidth="1"/>
    <col min="13827" max="13827" width="50.625" style="22" customWidth="1"/>
    <col min="13828" max="13830" width="20.625" style="22" customWidth="1"/>
    <col min="13831" max="14080" width="8.875" style="22"/>
    <col min="14081" max="14082" width="3.625" style="22" customWidth="1"/>
    <col min="14083" max="14083" width="50.625" style="22" customWidth="1"/>
    <col min="14084" max="14086" width="20.625" style="22" customWidth="1"/>
    <col min="14087" max="14336" width="8.875" style="22"/>
    <col min="14337" max="14338" width="3.625" style="22" customWidth="1"/>
    <col min="14339" max="14339" width="50.625" style="22" customWidth="1"/>
    <col min="14340" max="14342" width="20.625" style="22" customWidth="1"/>
    <col min="14343" max="14592" width="8.875" style="22"/>
    <col min="14593" max="14594" width="3.625" style="22" customWidth="1"/>
    <col min="14595" max="14595" width="50.625" style="22" customWidth="1"/>
    <col min="14596" max="14598" width="20.625" style="22" customWidth="1"/>
    <col min="14599" max="14848" width="8.875" style="22"/>
    <col min="14849" max="14850" width="3.625" style="22" customWidth="1"/>
    <col min="14851" max="14851" width="50.625" style="22" customWidth="1"/>
    <col min="14852" max="14854" width="20.625" style="22" customWidth="1"/>
    <col min="14855" max="15104" width="8.875" style="22"/>
    <col min="15105" max="15106" width="3.625" style="22" customWidth="1"/>
    <col min="15107" max="15107" width="50.625" style="22" customWidth="1"/>
    <col min="15108" max="15110" width="20.625" style="22" customWidth="1"/>
    <col min="15111" max="15360" width="8.875" style="22"/>
    <col min="15361" max="15362" width="3.625" style="22" customWidth="1"/>
    <col min="15363" max="15363" width="50.625" style="22" customWidth="1"/>
    <col min="15364" max="15366" width="20.625" style="22" customWidth="1"/>
    <col min="15367" max="15616" width="8.875" style="22"/>
    <col min="15617" max="15618" width="3.625" style="22" customWidth="1"/>
    <col min="15619" max="15619" width="50.625" style="22" customWidth="1"/>
    <col min="15620" max="15622" width="20.625" style="22" customWidth="1"/>
    <col min="15623" max="15872" width="8.875" style="22"/>
    <col min="15873" max="15874" width="3.625" style="22" customWidth="1"/>
    <col min="15875" max="15875" width="50.625" style="22" customWidth="1"/>
    <col min="15876" max="15878" width="20.625" style="22" customWidth="1"/>
    <col min="15879" max="16128" width="8.875" style="22"/>
    <col min="16129" max="16130" width="3.625" style="22" customWidth="1"/>
    <col min="16131" max="16131" width="50.625" style="22" customWidth="1"/>
    <col min="16132" max="16134" width="20.625" style="22" customWidth="1"/>
    <col min="16135" max="16384" width="8.875" style="22"/>
  </cols>
  <sheetData>
    <row r="1" spans="1:6" s="285" customFormat="1" ht="18" x14ac:dyDescent="0.25">
      <c r="A1" s="153" t="s">
        <v>287</v>
      </c>
      <c r="B1" s="153"/>
      <c r="C1" s="290"/>
      <c r="D1" s="281"/>
      <c r="E1" s="281"/>
      <c r="F1" s="281"/>
    </row>
    <row r="2" spans="1:6" s="285" customFormat="1" ht="12.75" customHeight="1" x14ac:dyDescent="0.2">
      <c r="A2" s="288" t="s">
        <v>197</v>
      </c>
      <c r="B2" s="288"/>
      <c r="C2" s="283"/>
      <c r="D2" s="281"/>
      <c r="E2" s="281"/>
      <c r="F2" s="281"/>
    </row>
    <row r="3" spans="1:6" s="285" customFormat="1" ht="6.75" customHeight="1" x14ac:dyDescent="0.2">
      <c r="A3" s="283"/>
      <c r="B3" s="283"/>
      <c r="C3" s="283"/>
      <c r="D3" s="281"/>
      <c r="E3" s="281"/>
      <c r="F3" s="281"/>
    </row>
    <row r="4" spans="1:6" ht="15.75" x14ac:dyDescent="0.25">
      <c r="A4" s="21" t="s">
        <v>102</v>
      </c>
      <c r="B4" s="153"/>
      <c r="C4" s="2"/>
      <c r="D4" s="154"/>
      <c r="E4" s="154"/>
      <c r="F4" s="154" t="s">
        <v>98</v>
      </c>
    </row>
    <row r="5" spans="1:6" ht="16.5" customHeight="1" x14ac:dyDescent="0.25">
      <c r="A5" s="73" t="s">
        <v>74</v>
      </c>
      <c r="B5" s="147"/>
      <c r="C5" s="2"/>
      <c r="D5" s="149"/>
      <c r="E5" s="149"/>
      <c r="F5" s="150" t="s">
        <v>272</v>
      </c>
    </row>
    <row r="6" spans="1:6" ht="6" customHeight="1" thickBot="1" x14ac:dyDescent="0.25">
      <c r="A6" s="151"/>
      <c r="B6" s="151"/>
      <c r="C6" s="283"/>
      <c r="D6" s="389"/>
      <c r="E6" s="389"/>
      <c r="F6" s="389"/>
    </row>
    <row r="7" spans="1:6" ht="30" customHeight="1" thickBot="1" x14ac:dyDescent="0.25">
      <c r="A7" s="679" t="s">
        <v>301</v>
      </c>
      <c r="B7" s="680"/>
      <c r="C7" s="476" t="s">
        <v>105</v>
      </c>
      <c r="D7" s="477" t="s">
        <v>107</v>
      </c>
      <c r="E7" s="477" t="s">
        <v>108</v>
      </c>
      <c r="F7" s="478" t="s">
        <v>302</v>
      </c>
    </row>
    <row r="8" spans="1:6" ht="6" customHeight="1" thickTop="1" x14ac:dyDescent="0.2">
      <c r="A8" s="387"/>
      <c r="B8" s="388"/>
      <c r="C8" s="479"/>
      <c r="D8" s="480"/>
      <c r="E8" s="480"/>
      <c r="F8" s="481"/>
    </row>
    <row r="9" spans="1:6" ht="24.95" customHeight="1" x14ac:dyDescent="0.2">
      <c r="A9" s="667"/>
      <c r="B9" s="668"/>
      <c r="C9" s="482" t="s">
        <v>303</v>
      </c>
      <c r="D9" s="480"/>
      <c r="E9" s="480"/>
      <c r="F9" s="481"/>
    </row>
    <row r="10" spans="1:6" s="241" customFormat="1" ht="24" customHeight="1" x14ac:dyDescent="0.2">
      <c r="A10" s="677">
        <v>1</v>
      </c>
      <c r="B10" s="678"/>
      <c r="C10" s="483" t="s">
        <v>304</v>
      </c>
      <c r="D10" s="484"/>
      <c r="E10" s="484"/>
      <c r="F10" s="485"/>
    </row>
    <row r="11" spans="1:6" s="241" customFormat="1" ht="24" customHeight="1" x14ac:dyDescent="0.2">
      <c r="A11" s="677">
        <f t="shared" ref="A11:A17" si="0">A10+1</f>
        <v>2</v>
      </c>
      <c r="B11" s="678"/>
      <c r="C11" s="486" t="s">
        <v>305</v>
      </c>
      <c r="D11" s="484"/>
      <c r="E11" s="484"/>
      <c r="F11" s="485"/>
    </row>
    <row r="12" spans="1:6" s="241" customFormat="1" ht="24" customHeight="1" x14ac:dyDescent="0.2">
      <c r="A12" s="677">
        <f t="shared" si="0"/>
        <v>3</v>
      </c>
      <c r="B12" s="678"/>
      <c r="C12" s="486" t="s">
        <v>180</v>
      </c>
      <c r="D12" s="484"/>
      <c r="E12" s="484"/>
      <c r="F12" s="485"/>
    </row>
    <row r="13" spans="1:6" s="241" customFormat="1" ht="30" customHeight="1" x14ac:dyDescent="0.2">
      <c r="A13" s="677">
        <f t="shared" si="0"/>
        <v>4</v>
      </c>
      <c r="B13" s="678"/>
      <c r="C13" s="483" t="s">
        <v>306</v>
      </c>
      <c r="D13" s="484"/>
      <c r="E13" s="484"/>
      <c r="F13" s="487"/>
    </row>
    <row r="14" spans="1:6" s="241" customFormat="1" ht="30" customHeight="1" x14ac:dyDescent="0.2">
      <c r="A14" s="677">
        <f>A13+1</f>
        <v>5</v>
      </c>
      <c r="B14" s="678"/>
      <c r="C14" s="483" t="s">
        <v>307</v>
      </c>
      <c r="D14" s="484"/>
      <c r="E14" s="484"/>
      <c r="F14" s="485"/>
    </row>
    <row r="15" spans="1:6" s="241" customFormat="1" ht="24" customHeight="1" x14ac:dyDescent="0.2">
      <c r="A15" s="677">
        <f t="shared" si="0"/>
        <v>6</v>
      </c>
      <c r="B15" s="678"/>
      <c r="C15" s="486" t="s">
        <v>308</v>
      </c>
      <c r="D15" s="484"/>
      <c r="E15" s="484"/>
      <c r="F15" s="485"/>
    </row>
    <row r="16" spans="1:6" s="241" customFormat="1" ht="24" customHeight="1" x14ac:dyDescent="0.2">
      <c r="A16" s="677">
        <f t="shared" si="0"/>
        <v>7</v>
      </c>
      <c r="B16" s="678"/>
      <c r="C16" s="486" t="s">
        <v>309</v>
      </c>
      <c r="D16" s="484"/>
      <c r="E16" s="484"/>
      <c r="F16" s="485"/>
    </row>
    <row r="17" spans="1:25" s="241" customFormat="1" ht="24" customHeight="1" thickBot="1" x14ac:dyDescent="0.25">
      <c r="A17" s="677">
        <f t="shared" si="0"/>
        <v>8</v>
      </c>
      <c r="B17" s="678"/>
      <c r="C17" s="488" t="s">
        <v>310</v>
      </c>
      <c r="D17" s="484"/>
      <c r="E17" s="489"/>
      <c r="F17" s="485"/>
    </row>
    <row r="18" spans="1:25" ht="26.25" customHeight="1" thickTop="1" thickBot="1" x14ac:dyDescent="0.25">
      <c r="A18" s="224"/>
      <c r="B18" s="225"/>
      <c r="C18" s="84" t="s">
        <v>173</v>
      </c>
      <c r="D18" s="233"/>
      <c r="E18" s="233"/>
      <c r="F18" s="232"/>
    </row>
    <row r="19" spans="1:25" ht="8.1" customHeight="1" x14ac:dyDescent="0.2">
      <c r="A19" s="3"/>
      <c r="B19" s="3"/>
      <c r="C19" s="2"/>
      <c r="D19" s="3"/>
      <c r="E19" s="3"/>
      <c r="F19" s="3"/>
    </row>
    <row r="20" spans="1:25" x14ac:dyDescent="0.2">
      <c r="A20" s="681" t="s">
        <v>244</v>
      </c>
      <c r="B20" s="681"/>
      <c r="C20" s="4"/>
      <c r="D20" s="229"/>
      <c r="E20" s="229"/>
      <c r="F20" s="229"/>
      <c r="G20" s="229"/>
      <c r="H20" s="229"/>
      <c r="I20" s="229"/>
      <c r="J20" s="229"/>
    </row>
    <row r="21" spans="1:25" ht="28.5" customHeight="1" x14ac:dyDescent="0.2">
      <c r="A21" s="490" t="s">
        <v>245</v>
      </c>
      <c r="B21" s="640" t="s">
        <v>311</v>
      </c>
      <c r="C21" s="640"/>
      <c r="D21" s="640"/>
      <c r="E21" s="640"/>
      <c r="F21" s="640"/>
      <c r="G21" s="640"/>
      <c r="H21" s="640"/>
      <c r="I21" s="640"/>
      <c r="J21" s="640"/>
      <c r="K21" s="357"/>
      <c r="L21" s="357"/>
      <c r="M21" s="357"/>
      <c r="N21" s="357"/>
      <c r="O21" s="357"/>
      <c r="P21" s="357"/>
      <c r="Q21" s="357"/>
      <c r="R21" s="357"/>
      <c r="S21" s="357"/>
      <c r="T21" s="357"/>
      <c r="U21" s="357"/>
      <c r="V21" s="357"/>
      <c r="W21" s="357"/>
      <c r="X21" s="357"/>
      <c r="Y21" s="357"/>
    </row>
    <row r="22" spans="1:25" ht="27" customHeight="1" x14ac:dyDescent="0.2">
      <c r="A22" s="490" t="s">
        <v>247</v>
      </c>
      <c r="B22" s="640" t="s">
        <v>312</v>
      </c>
      <c r="C22" s="640"/>
      <c r="D22" s="640"/>
      <c r="E22" s="640"/>
      <c r="F22" s="640"/>
      <c r="G22" s="640"/>
      <c r="H22" s="640"/>
      <c r="I22" s="640"/>
      <c r="J22" s="640"/>
      <c r="K22" s="357"/>
      <c r="L22" s="357"/>
      <c r="M22" s="357"/>
      <c r="N22" s="357"/>
      <c r="O22" s="357"/>
      <c r="P22" s="357"/>
      <c r="Q22" s="357"/>
      <c r="R22" s="357"/>
      <c r="S22" s="357"/>
      <c r="T22" s="357"/>
      <c r="U22" s="357"/>
      <c r="V22" s="357"/>
      <c r="W22" s="357"/>
      <c r="X22" s="357"/>
      <c r="Y22" s="357"/>
    </row>
  </sheetData>
  <mergeCells count="13">
    <mergeCell ref="B22:J22"/>
    <mergeCell ref="A14:B14"/>
    <mergeCell ref="A15:B15"/>
    <mergeCell ref="A16:B16"/>
    <mergeCell ref="A17:B17"/>
    <mergeCell ref="A20:B20"/>
    <mergeCell ref="B21:J21"/>
    <mergeCell ref="A13:B13"/>
    <mergeCell ref="A7:B7"/>
    <mergeCell ref="A9:B9"/>
    <mergeCell ref="A10:B10"/>
    <mergeCell ref="A11:B11"/>
    <mergeCell ref="A12:B12"/>
  </mergeCells>
  <printOptions horizontalCentered="1"/>
  <pageMargins left="0.5" right="0.5" top="0.5" bottom="0.5" header="0.33" footer="0.33"/>
  <pageSetup paperSize="9" orientation="landscape" r:id="rId1"/>
  <headerFooter scaleWithDoc="0" alignWithMargins="0">
    <oddFooter>&amp;L&amp;8SEM Engineers&amp;R&amp;8Page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82434-D48A-4A70-AA60-08533F82972D}">
  <dimension ref="A1:O32"/>
  <sheetViews>
    <sheetView showGridLines="0" zoomScaleNormal="100" zoomScaleSheetLayoutView="85" workbookViewId="0">
      <selection activeCell="L7" sqref="L7:M8"/>
    </sheetView>
  </sheetViews>
  <sheetFormatPr defaultColWidth="8.875" defaultRowHeight="14.25" x14ac:dyDescent="0.2"/>
  <cols>
    <col min="1" max="1" width="4.375" style="230" customWidth="1"/>
    <col min="2" max="2" width="3.625" style="230" customWidth="1"/>
    <col min="3" max="3" width="37.25" style="231" customWidth="1"/>
    <col min="4" max="4" width="7.625" style="230" customWidth="1"/>
    <col min="5" max="5" width="8.25" style="230" customWidth="1"/>
    <col min="6" max="6" width="9.25" style="230" customWidth="1"/>
    <col min="7" max="7" width="9.875" style="230" customWidth="1"/>
    <col min="8" max="8" width="11.25" style="230" customWidth="1"/>
    <col min="9" max="9" width="9.25" style="230" customWidth="1"/>
    <col min="10" max="10" width="10.875" style="230" customWidth="1"/>
    <col min="11" max="11" width="12.75" style="230" customWidth="1"/>
    <col min="12" max="13" width="14.625" style="230" customWidth="1"/>
    <col min="14" max="14" width="10.125" style="22" bestFit="1" customWidth="1"/>
    <col min="15" max="256" width="8.875" style="22"/>
    <col min="257" max="257" width="4.375" style="22" customWidth="1"/>
    <col min="258" max="258" width="3.625" style="22" customWidth="1"/>
    <col min="259" max="259" width="45" style="22" customWidth="1"/>
    <col min="260" max="260" width="7.625" style="22" customWidth="1"/>
    <col min="261" max="262" width="14.25" style="22" bestFit="1" customWidth="1"/>
    <col min="263" max="263" width="10.625" style="22" customWidth="1"/>
    <col min="264" max="264" width="12.625" style="22" customWidth="1"/>
    <col min="265" max="265" width="10.625" style="22" customWidth="1"/>
    <col min="266" max="266" width="12.625" style="22" customWidth="1"/>
    <col min="267" max="269" width="14.625" style="22" customWidth="1"/>
    <col min="270" max="512" width="8.875" style="22"/>
    <col min="513" max="513" width="4.375" style="22" customWidth="1"/>
    <col min="514" max="514" width="3.625" style="22" customWidth="1"/>
    <col min="515" max="515" width="45" style="22" customWidth="1"/>
    <col min="516" max="516" width="7.625" style="22" customWidth="1"/>
    <col min="517" max="518" width="14.25" style="22" bestFit="1" customWidth="1"/>
    <col min="519" max="519" width="10.625" style="22" customWidth="1"/>
    <col min="520" max="520" width="12.625" style="22" customWidth="1"/>
    <col min="521" max="521" width="10.625" style="22" customWidth="1"/>
    <col min="522" max="522" width="12.625" style="22" customWidth="1"/>
    <col min="523" max="525" width="14.625" style="22" customWidth="1"/>
    <col min="526" max="768" width="8.875" style="22"/>
    <col min="769" max="769" width="4.375" style="22" customWidth="1"/>
    <col min="770" max="770" width="3.625" style="22" customWidth="1"/>
    <col min="771" max="771" width="45" style="22" customWidth="1"/>
    <col min="772" max="772" width="7.625" style="22" customWidth="1"/>
    <col min="773" max="774" width="14.25" style="22" bestFit="1" customWidth="1"/>
    <col min="775" max="775" width="10.625" style="22" customWidth="1"/>
    <col min="776" max="776" width="12.625" style="22" customWidth="1"/>
    <col min="777" max="777" width="10.625" style="22" customWidth="1"/>
    <col min="778" max="778" width="12.625" style="22" customWidth="1"/>
    <col min="779" max="781" width="14.625" style="22" customWidth="1"/>
    <col min="782" max="1024" width="8.875" style="22"/>
    <col min="1025" max="1025" width="4.375" style="22" customWidth="1"/>
    <col min="1026" max="1026" width="3.625" style="22" customWidth="1"/>
    <col min="1027" max="1027" width="45" style="22" customWidth="1"/>
    <col min="1028" max="1028" width="7.625" style="22" customWidth="1"/>
    <col min="1029" max="1030" width="14.25" style="22" bestFit="1" customWidth="1"/>
    <col min="1031" max="1031" width="10.625" style="22" customWidth="1"/>
    <col min="1032" max="1032" width="12.625" style="22" customWidth="1"/>
    <col min="1033" max="1033" width="10.625" style="22" customWidth="1"/>
    <col min="1034" max="1034" width="12.625" style="22" customWidth="1"/>
    <col min="1035" max="1037" width="14.625" style="22" customWidth="1"/>
    <col min="1038" max="1280" width="8.875" style="22"/>
    <col min="1281" max="1281" width="4.375" style="22" customWidth="1"/>
    <col min="1282" max="1282" width="3.625" style="22" customWidth="1"/>
    <col min="1283" max="1283" width="45" style="22" customWidth="1"/>
    <col min="1284" max="1284" width="7.625" style="22" customWidth="1"/>
    <col min="1285" max="1286" width="14.25" style="22" bestFit="1" customWidth="1"/>
    <col min="1287" max="1287" width="10.625" style="22" customWidth="1"/>
    <col min="1288" max="1288" width="12.625" style="22" customWidth="1"/>
    <col min="1289" max="1289" width="10.625" style="22" customWidth="1"/>
    <col min="1290" max="1290" width="12.625" style="22" customWidth="1"/>
    <col min="1291" max="1293" width="14.625" style="22" customWidth="1"/>
    <col min="1294" max="1536" width="8.875" style="22"/>
    <col min="1537" max="1537" width="4.375" style="22" customWidth="1"/>
    <col min="1538" max="1538" width="3.625" style="22" customWidth="1"/>
    <col min="1539" max="1539" width="45" style="22" customWidth="1"/>
    <col min="1540" max="1540" width="7.625" style="22" customWidth="1"/>
    <col min="1541" max="1542" width="14.25" style="22" bestFit="1" customWidth="1"/>
    <col min="1543" max="1543" width="10.625" style="22" customWidth="1"/>
    <col min="1544" max="1544" width="12.625" style="22" customWidth="1"/>
    <col min="1545" max="1545" width="10.625" style="22" customWidth="1"/>
    <col min="1546" max="1546" width="12.625" style="22" customWidth="1"/>
    <col min="1547" max="1549" width="14.625" style="22" customWidth="1"/>
    <col min="1550" max="1792" width="8.875" style="22"/>
    <col min="1793" max="1793" width="4.375" style="22" customWidth="1"/>
    <col min="1794" max="1794" width="3.625" style="22" customWidth="1"/>
    <col min="1795" max="1795" width="45" style="22" customWidth="1"/>
    <col min="1796" max="1796" width="7.625" style="22" customWidth="1"/>
    <col min="1797" max="1798" width="14.25" style="22" bestFit="1" customWidth="1"/>
    <col min="1799" max="1799" width="10.625" style="22" customWidth="1"/>
    <col min="1800" max="1800" width="12.625" style="22" customWidth="1"/>
    <col min="1801" max="1801" width="10.625" style="22" customWidth="1"/>
    <col min="1802" max="1802" width="12.625" style="22" customWidth="1"/>
    <col min="1803" max="1805" width="14.625" style="22" customWidth="1"/>
    <col min="1806" max="2048" width="8.875" style="22"/>
    <col min="2049" max="2049" width="4.375" style="22" customWidth="1"/>
    <col min="2050" max="2050" width="3.625" style="22" customWidth="1"/>
    <col min="2051" max="2051" width="45" style="22" customWidth="1"/>
    <col min="2052" max="2052" width="7.625" style="22" customWidth="1"/>
    <col min="2053" max="2054" width="14.25" style="22" bestFit="1" customWidth="1"/>
    <col min="2055" max="2055" width="10.625" style="22" customWidth="1"/>
    <col min="2056" max="2056" width="12.625" style="22" customWidth="1"/>
    <col min="2057" max="2057" width="10.625" style="22" customWidth="1"/>
    <col min="2058" max="2058" width="12.625" style="22" customWidth="1"/>
    <col min="2059" max="2061" width="14.625" style="22" customWidth="1"/>
    <col min="2062" max="2304" width="8.875" style="22"/>
    <col min="2305" max="2305" width="4.375" style="22" customWidth="1"/>
    <col min="2306" max="2306" width="3.625" style="22" customWidth="1"/>
    <col min="2307" max="2307" width="45" style="22" customWidth="1"/>
    <col min="2308" max="2308" width="7.625" style="22" customWidth="1"/>
    <col min="2309" max="2310" width="14.25" style="22" bestFit="1" customWidth="1"/>
    <col min="2311" max="2311" width="10.625" style="22" customWidth="1"/>
    <col min="2312" max="2312" width="12.625" style="22" customWidth="1"/>
    <col min="2313" max="2313" width="10.625" style="22" customWidth="1"/>
    <col min="2314" max="2314" width="12.625" style="22" customWidth="1"/>
    <col min="2315" max="2317" width="14.625" style="22" customWidth="1"/>
    <col min="2318" max="2560" width="8.875" style="22"/>
    <col min="2561" max="2561" width="4.375" style="22" customWidth="1"/>
    <col min="2562" max="2562" width="3.625" style="22" customWidth="1"/>
    <col min="2563" max="2563" width="45" style="22" customWidth="1"/>
    <col min="2564" max="2564" width="7.625" style="22" customWidth="1"/>
    <col min="2565" max="2566" width="14.25" style="22" bestFit="1" customWidth="1"/>
    <col min="2567" max="2567" width="10.625" style="22" customWidth="1"/>
    <col min="2568" max="2568" width="12.625" style="22" customWidth="1"/>
    <col min="2569" max="2569" width="10.625" style="22" customWidth="1"/>
    <col min="2570" max="2570" width="12.625" style="22" customWidth="1"/>
    <col min="2571" max="2573" width="14.625" style="22" customWidth="1"/>
    <col min="2574" max="2816" width="8.875" style="22"/>
    <col min="2817" max="2817" width="4.375" style="22" customWidth="1"/>
    <col min="2818" max="2818" width="3.625" style="22" customWidth="1"/>
    <col min="2819" max="2819" width="45" style="22" customWidth="1"/>
    <col min="2820" max="2820" width="7.625" style="22" customWidth="1"/>
    <col min="2821" max="2822" width="14.25" style="22" bestFit="1" customWidth="1"/>
    <col min="2823" max="2823" width="10.625" style="22" customWidth="1"/>
    <col min="2824" max="2824" width="12.625" style="22" customWidth="1"/>
    <col min="2825" max="2825" width="10.625" style="22" customWidth="1"/>
    <col min="2826" max="2826" width="12.625" style="22" customWidth="1"/>
    <col min="2827" max="2829" width="14.625" style="22" customWidth="1"/>
    <col min="2830" max="3072" width="8.875" style="22"/>
    <col min="3073" max="3073" width="4.375" style="22" customWidth="1"/>
    <col min="3074" max="3074" width="3.625" style="22" customWidth="1"/>
    <col min="3075" max="3075" width="45" style="22" customWidth="1"/>
    <col min="3076" max="3076" width="7.625" style="22" customWidth="1"/>
    <col min="3077" max="3078" width="14.25" style="22" bestFit="1" customWidth="1"/>
    <col min="3079" max="3079" width="10.625" style="22" customWidth="1"/>
    <col min="3080" max="3080" width="12.625" style="22" customWidth="1"/>
    <col min="3081" max="3081" width="10.625" style="22" customWidth="1"/>
    <col min="3082" max="3082" width="12.625" style="22" customWidth="1"/>
    <col min="3083" max="3085" width="14.625" style="22" customWidth="1"/>
    <col min="3086" max="3328" width="8.875" style="22"/>
    <col min="3329" max="3329" width="4.375" style="22" customWidth="1"/>
    <col min="3330" max="3330" width="3.625" style="22" customWidth="1"/>
    <col min="3331" max="3331" width="45" style="22" customWidth="1"/>
    <col min="3332" max="3332" width="7.625" style="22" customWidth="1"/>
    <col min="3333" max="3334" width="14.25" style="22" bestFit="1" customWidth="1"/>
    <col min="3335" max="3335" width="10.625" style="22" customWidth="1"/>
    <col min="3336" max="3336" width="12.625" style="22" customWidth="1"/>
    <col min="3337" max="3337" width="10.625" style="22" customWidth="1"/>
    <col min="3338" max="3338" width="12.625" style="22" customWidth="1"/>
    <col min="3339" max="3341" width="14.625" style="22" customWidth="1"/>
    <col min="3342" max="3584" width="8.875" style="22"/>
    <col min="3585" max="3585" width="4.375" style="22" customWidth="1"/>
    <col min="3586" max="3586" width="3.625" style="22" customWidth="1"/>
    <col min="3587" max="3587" width="45" style="22" customWidth="1"/>
    <col min="3588" max="3588" width="7.625" style="22" customWidth="1"/>
    <col min="3589" max="3590" width="14.25" style="22" bestFit="1" customWidth="1"/>
    <col min="3591" max="3591" width="10.625" style="22" customWidth="1"/>
    <col min="3592" max="3592" width="12.625" style="22" customWidth="1"/>
    <col min="3593" max="3593" width="10.625" style="22" customWidth="1"/>
    <col min="3594" max="3594" width="12.625" style="22" customWidth="1"/>
    <col min="3595" max="3597" width="14.625" style="22" customWidth="1"/>
    <col min="3598" max="3840" width="8.875" style="22"/>
    <col min="3841" max="3841" width="4.375" style="22" customWidth="1"/>
    <col min="3842" max="3842" width="3.625" style="22" customWidth="1"/>
    <col min="3843" max="3843" width="45" style="22" customWidth="1"/>
    <col min="3844" max="3844" width="7.625" style="22" customWidth="1"/>
    <col min="3845" max="3846" width="14.25" style="22" bestFit="1" customWidth="1"/>
    <col min="3847" max="3847" width="10.625" style="22" customWidth="1"/>
    <col min="3848" max="3848" width="12.625" style="22" customWidth="1"/>
    <col min="3849" max="3849" width="10.625" style="22" customWidth="1"/>
    <col min="3850" max="3850" width="12.625" style="22" customWidth="1"/>
    <col min="3851" max="3853" width="14.625" style="22" customWidth="1"/>
    <col min="3854" max="4096" width="8.875" style="22"/>
    <col min="4097" max="4097" width="4.375" style="22" customWidth="1"/>
    <col min="4098" max="4098" width="3.625" style="22" customWidth="1"/>
    <col min="4099" max="4099" width="45" style="22" customWidth="1"/>
    <col min="4100" max="4100" width="7.625" style="22" customWidth="1"/>
    <col min="4101" max="4102" width="14.25" style="22" bestFit="1" customWidth="1"/>
    <col min="4103" max="4103" width="10.625" style="22" customWidth="1"/>
    <col min="4104" max="4104" width="12.625" style="22" customWidth="1"/>
    <col min="4105" max="4105" width="10.625" style="22" customWidth="1"/>
    <col min="4106" max="4106" width="12.625" style="22" customWidth="1"/>
    <col min="4107" max="4109" width="14.625" style="22" customWidth="1"/>
    <col min="4110" max="4352" width="8.875" style="22"/>
    <col min="4353" max="4353" width="4.375" style="22" customWidth="1"/>
    <col min="4354" max="4354" width="3.625" style="22" customWidth="1"/>
    <col min="4355" max="4355" width="45" style="22" customWidth="1"/>
    <col min="4356" max="4356" width="7.625" style="22" customWidth="1"/>
    <col min="4357" max="4358" width="14.25" style="22" bestFit="1" customWidth="1"/>
    <col min="4359" max="4359" width="10.625" style="22" customWidth="1"/>
    <col min="4360" max="4360" width="12.625" style="22" customWidth="1"/>
    <col min="4361" max="4361" width="10.625" style="22" customWidth="1"/>
    <col min="4362" max="4362" width="12.625" style="22" customWidth="1"/>
    <col min="4363" max="4365" width="14.625" style="22" customWidth="1"/>
    <col min="4366" max="4608" width="8.875" style="22"/>
    <col min="4609" max="4609" width="4.375" style="22" customWidth="1"/>
    <col min="4610" max="4610" width="3.625" style="22" customWidth="1"/>
    <col min="4611" max="4611" width="45" style="22" customWidth="1"/>
    <col min="4612" max="4612" width="7.625" style="22" customWidth="1"/>
    <col min="4613" max="4614" width="14.25" style="22" bestFit="1" customWidth="1"/>
    <col min="4615" max="4615" width="10.625" style="22" customWidth="1"/>
    <col min="4616" max="4616" width="12.625" style="22" customWidth="1"/>
    <col min="4617" max="4617" width="10.625" style="22" customWidth="1"/>
    <col min="4618" max="4618" width="12.625" style="22" customWidth="1"/>
    <col min="4619" max="4621" width="14.625" style="22" customWidth="1"/>
    <col min="4622" max="4864" width="8.875" style="22"/>
    <col min="4865" max="4865" width="4.375" style="22" customWidth="1"/>
    <col min="4866" max="4866" width="3.625" style="22" customWidth="1"/>
    <col min="4867" max="4867" width="45" style="22" customWidth="1"/>
    <col min="4868" max="4868" width="7.625" style="22" customWidth="1"/>
    <col min="4869" max="4870" width="14.25" style="22" bestFit="1" customWidth="1"/>
    <col min="4871" max="4871" width="10.625" style="22" customWidth="1"/>
    <col min="4872" max="4872" width="12.625" style="22" customWidth="1"/>
    <col min="4873" max="4873" width="10.625" style="22" customWidth="1"/>
    <col min="4874" max="4874" width="12.625" style="22" customWidth="1"/>
    <col min="4875" max="4877" width="14.625" style="22" customWidth="1"/>
    <col min="4878" max="5120" width="8.875" style="22"/>
    <col min="5121" max="5121" width="4.375" style="22" customWidth="1"/>
    <col min="5122" max="5122" width="3.625" style="22" customWidth="1"/>
    <col min="5123" max="5123" width="45" style="22" customWidth="1"/>
    <col min="5124" max="5124" width="7.625" style="22" customWidth="1"/>
    <col min="5125" max="5126" width="14.25" style="22" bestFit="1" customWidth="1"/>
    <col min="5127" max="5127" width="10.625" style="22" customWidth="1"/>
    <col min="5128" max="5128" width="12.625" style="22" customWidth="1"/>
    <col min="5129" max="5129" width="10.625" style="22" customWidth="1"/>
    <col min="5130" max="5130" width="12.625" style="22" customWidth="1"/>
    <col min="5131" max="5133" width="14.625" style="22" customWidth="1"/>
    <col min="5134" max="5376" width="8.875" style="22"/>
    <col min="5377" max="5377" width="4.375" style="22" customWidth="1"/>
    <col min="5378" max="5378" width="3.625" style="22" customWidth="1"/>
    <col min="5379" max="5379" width="45" style="22" customWidth="1"/>
    <col min="5380" max="5380" width="7.625" style="22" customWidth="1"/>
    <col min="5381" max="5382" width="14.25" style="22" bestFit="1" customWidth="1"/>
    <col min="5383" max="5383" width="10.625" style="22" customWidth="1"/>
    <col min="5384" max="5384" width="12.625" style="22" customWidth="1"/>
    <col min="5385" max="5385" width="10.625" style="22" customWidth="1"/>
    <col min="5386" max="5386" width="12.625" style="22" customWidth="1"/>
    <col min="5387" max="5389" width="14.625" style="22" customWidth="1"/>
    <col min="5390" max="5632" width="8.875" style="22"/>
    <col min="5633" max="5633" width="4.375" style="22" customWidth="1"/>
    <col min="5634" max="5634" width="3.625" style="22" customWidth="1"/>
    <col min="5635" max="5635" width="45" style="22" customWidth="1"/>
    <col min="5636" max="5636" width="7.625" style="22" customWidth="1"/>
    <col min="5637" max="5638" width="14.25" style="22" bestFit="1" customWidth="1"/>
    <col min="5639" max="5639" width="10.625" style="22" customWidth="1"/>
    <col min="5640" max="5640" width="12.625" style="22" customWidth="1"/>
    <col min="5641" max="5641" width="10.625" style="22" customWidth="1"/>
    <col min="5642" max="5642" width="12.625" style="22" customWidth="1"/>
    <col min="5643" max="5645" width="14.625" style="22" customWidth="1"/>
    <col min="5646" max="5888" width="8.875" style="22"/>
    <col min="5889" max="5889" width="4.375" style="22" customWidth="1"/>
    <col min="5890" max="5890" width="3.625" style="22" customWidth="1"/>
    <col min="5891" max="5891" width="45" style="22" customWidth="1"/>
    <col min="5892" max="5892" width="7.625" style="22" customWidth="1"/>
    <col min="5893" max="5894" width="14.25" style="22" bestFit="1" customWidth="1"/>
    <col min="5895" max="5895" width="10.625" style="22" customWidth="1"/>
    <col min="5896" max="5896" width="12.625" style="22" customWidth="1"/>
    <col min="5897" max="5897" width="10.625" style="22" customWidth="1"/>
    <col min="5898" max="5898" width="12.625" style="22" customWidth="1"/>
    <col min="5899" max="5901" width="14.625" style="22" customWidth="1"/>
    <col min="5902" max="6144" width="8.875" style="22"/>
    <col min="6145" max="6145" width="4.375" style="22" customWidth="1"/>
    <col min="6146" max="6146" width="3.625" style="22" customWidth="1"/>
    <col min="6147" max="6147" width="45" style="22" customWidth="1"/>
    <col min="6148" max="6148" width="7.625" style="22" customWidth="1"/>
    <col min="6149" max="6150" width="14.25" style="22" bestFit="1" customWidth="1"/>
    <col min="6151" max="6151" width="10.625" style="22" customWidth="1"/>
    <col min="6152" max="6152" width="12.625" style="22" customWidth="1"/>
    <col min="6153" max="6153" width="10.625" style="22" customWidth="1"/>
    <col min="6154" max="6154" width="12.625" style="22" customWidth="1"/>
    <col min="6155" max="6157" width="14.625" style="22" customWidth="1"/>
    <col min="6158" max="6400" width="8.875" style="22"/>
    <col min="6401" max="6401" width="4.375" style="22" customWidth="1"/>
    <col min="6402" max="6402" width="3.625" style="22" customWidth="1"/>
    <col min="6403" max="6403" width="45" style="22" customWidth="1"/>
    <col min="6404" max="6404" width="7.625" style="22" customWidth="1"/>
    <col min="6405" max="6406" width="14.25" style="22" bestFit="1" customWidth="1"/>
    <col min="6407" max="6407" width="10.625" style="22" customWidth="1"/>
    <col min="6408" max="6408" width="12.625" style="22" customWidth="1"/>
    <col min="6409" max="6409" width="10.625" style="22" customWidth="1"/>
    <col min="6410" max="6410" width="12.625" style="22" customWidth="1"/>
    <col min="6411" max="6413" width="14.625" style="22" customWidth="1"/>
    <col min="6414" max="6656" width="8.875" style="22"/>
    <col min="6657" max="6657" width="4.375" style="22" customWidth="1"/>
    <col min="6658" max="6658" width="3.625" style="22" customWidth="1"/>
    <col min="6659" max="6659" width="45" style="22" customWidth="1"/>
    <col min="6660" max="6660" width="7.625" style="22" customWidth="1"/>
    <col min="6661" max="6662" width="14.25" style="22" bestFit="1" customWidth="1"/>
    <col min="6663" max="6663" width="10.625" style="22" customWidth="1"/>
    <col min="6664" max="6664" width="12.625" style="22" customWidth="1"/>
    <col min="6665" max="6665" width="10.625" style="22" customWidth="1"/>
    <col min="6666" max="6666" width="12.625" style="22" customWidth="1"/>
    <col min="6667" max="6669" width="14.625" style="22" customWidth="1"/>
    <col min="6670" max="6912" width="8.875" style="22"/>
    <col min="6913" max="6913" width="4.375" style="22" customWidth="1"/>
    <col min="6914" max="6914" width="3.625" style="22" customWidth="1"/>
    <col min="6915" max="6915" width="45" style="22" customWidth="1"/>
    <col min="6916" max="6916" width="7.625" style="22" customWidth="1"/>
    <col min="6917" max="6918" width="14.25" style="22" bestFit="1" customWidth="1"/>
    <col min="6919" max="6919" width="10.625" style="22" customWidth="1"/>
    <col min="6920" max="6920" width="12.625" style="22" customWidth="1"/>
    <col min="6921" max="6921" width="10.625" style="22" customWidth="1"/>
    <col min="6922" max="6922" width="12.625" style="22" customWidth="1"/>
    <col min="6923" max="6925" width="14.625" style="22" customWidth="1"/>
    <col min="6926" max="7168" width="8.875" style="22"/>
    <col min="7169" max="7169" width="4.375" style="22" customWidth="1"/>
    <col min="7170" max="7170" width="3.625" style="22" customWidth="1"/>
    <col min="7171" max="7171" width="45" style="22" customWidth="1"/>
    <col min="7172" max="7172" width="7.625" style="22" customWidth="1"/>
    <col min="7173" max="7174" width="14.25" style="22" bestFit="1" customWidth="1"/>
    <col min="7175" max="7175" width="10.625" style="22" customWidth="1"/>
    <col min="7176" max="7176" width="12.625" style="22" customWidth="1"/>
    <col min="7177" max="7177" width="10.625" style="22" customWidth="1"/>
    <col min="7178" max="7178" width="12.625" style="22" customWidth="1"/>
    <col min="7179" max="7181" width="14.625" style="22" customWidth="1"/>
    <col min="7182" max="7424" width="8.875" style="22"/>
    <col min="7425" max="7425" width="4.375" style="22" customWidth="1"/>
    <col min="7426" max="7426" width="3.625" style="22" customWidth="1"/>
    <col min="7427" max="7427" width="45" style="22" customWidth="1"/>
    <col min="7428" max="7428" width="7.625" style="22" customWidth="1"/>
    <col min="7429" max="7430" width="14.25" style="22" bestFit="1" customWidth="1"/>
    <col min="7431" max="7431" width="10.625" style="22" customWidth="1"/>
    <col min="7432" max="7432" width="12.625" style="22" customWidth="1"/>
    <col min="7433" max="7433" width="10.625" style="22" customWidth="1"/>
    <col min="7434" max="7434" width="12.625" style="22" customWidth="1"/>
    <col min="7435" max="7437" width="14.625" style="22" customWidth="1"/>
    <col min="7438" max="7680" width="8.875" style="22"/>
    <col min="7681" max="7681" width="4.375" style="22" customWidth="1"/>
    <col min="7682" max="7682" width="3.625" style="22" customWidth="1"/>
    <col min="7683" max="7683" width="45" style="22" customWidth="1"/>
    <col min="7684" max="7684" width="7.625" style="22" customWidth="1"/>
    <col min="7685" max="7686" width="14.25" style="22" bestFit="1" customWidth="1"/>
    <col min="7687" max="7687" width="10.625" style="22" customWidth="1"/>
    <col min="7688" max="7688" width="12.625" style="22" customWidth="1"/>
    <col min="7689" max="7689" width="10.625" style="22" customWidth="1"/>
    <col min="7690" max="7690" width="12.625" style="22" customWidth="1"/>
    <col min="7691" max="7693" width="14.625" style="22" customWidth="1"/>
    <col min="7694" max="7936" width="8.875" style="22"/>
    <col min="7937" max="7937" width="4.375" style="22" customWidth="1"/>
    <col min="7938" max="7938" width="3.625" style="22" customWidth="1"/>
    <col min="7939" max="7939" width="45" style="22" customWidth="1"/>
    <col min="7940" max="7940" width="7.625" style="22" customWidth="1"/>
    <col min="7941" max="7942" width="14.25" style="22" bestFit="1" customWidth="1"/>
    <col min="7943" max="7943" width="10.625" style="22" customWidth="1"/>
    <col min="7944" max="7944" width="12.625" style="22" customWidth="1"/>
    <col min="7945" max="7945" width="10.625" style="22" customWidth="1"/>
    <col min="7946" max="7946" width="12.625" style="22" customWidth="1"/>
    <col min="7947" max="7949" width="14.625" style="22" customWidth="1"/>
    <col min="7950" max="8192" width="8.875" style="22"/>
    <col min="8193" max="8193" width="4.375" style="22" customWidth="1"/>
    <col min="8194" max="8194" width="3.625" style="22" customWidth="1"/>
    <col min="8195" max="8195" width="45" style="22" customWidth="1"/>
    <col min="8196" max="8196" width="7.625" style="22" customWidth="1"/>
    <col min="8197" max="8198" width="14.25" style="22" bestFit="1" customWidth="1"/>
    <col min="8199" max="8199" width="10.625" style="22" customWidth="1"/>
    <col min="8200" max="8200" width="12.625" style="22" customWidth="1"/>
    <col min="8201" max="8201" width="10.625" style="22" customWidth="1"/>
    <col min="8202" max="8202" width="12.625" style="22" customWidth="1"/>
    <col min="8203" max="8205" width="14.625" style="22" customWidth="1"/>
    <col min="8206" max="8448" width="8.875" style="22"/>
    <col min="8449" max="8449" width="4.375" style="22" customWidth="1"/>
    <col min="8450" max="8450" width="3.625" style="22" customWidth="1"/>
    <col min="8451" max="8451" width="45" style="22" customWidth="1"/>
    <col min="8452" max="8452" width="7.625" style="22" customWidth="1"/>
    <col min="8453" max="8454" width="14.25" style="22" bestFit="1" customWidth="1"/>
    <col min="8455" max="8455" width="10.625" style="22" customWidth="1"/>
    <col min="8456" max="8456" width="12.625" style="22" customWidth="1"/>
    <col min="8457" max="8457" width="10.625" style="22" customWidth="1"/>
    <col min="8458" max="8458" width="12.625" style="22" customWidth="1"/>
    <col min="8459" max="8461" width="14.625" style="22" customWidth="1"/>
    <col min="8462" max="8704" width="8.875" style="22"/>
    <col min="8705" max="8705" width="4.375" style="22" customWidth="1"/>
    <col min="8706" max="8706" width="3.625" style="22" customWidth="1"/>
    <col min="8707" max="8707" width="45" style="22" customWidth="1"/>
    <col min="8708" max="8708" width="7.625" style="22" customWidth="1"/>
    <col min="8709" max="8710" width="14.25" style="22" bestFit="1" customWidth="1"/>
    <col min="8711" max="8711" width="10.625" style="22" customWidth="1"/>
    <col min="8712" max="8712" width="12.625" style="22" customWidth="1"/>
    <col min="8713" max="8713" width="10.625" style="22" customWidth="1"/>
    <col min="8714" max="8714" width="12.625" style="22" customWidth="1"/>
    <col min="8715" max="8717" width="14.625" style="22" customWidth="1"/>
    <col min="8718" max="8960" width="8.875" style="22"/>
    <col min="8961" max="8961" width="4.375" style="22" customWidth="1"/>
    <col min="8962" max="8962" width="3.625" style="22" customWidth="1"/>
    <col min="8963" max="8963" width="45" style="22" customWidth="1"/>
    <col min="8964" max="8964" width="7.625" style="22" customWidth="1"/>
    <col min="8965" max="8966" width="14.25" style="22" bestFit="1" customWidth="1"/>
    <col min="8967" max="8967" width="10.625" style="22" customWidth="1"/>
    <col min="8968" max="8968" width="12.625" style="22" customWidth="1"/>
    <col min="8969" max="8969" width="10.625" style="22" customWidth="1"/>
    <col min="8970" max="8970" width="12.625" style="22" customWidth="1"/>
    <col min="8971" max="8973" width="14.625" style="22" customWidth="1"/>
    <col min="8974" max="9216" width="8.875" style="22"/>
    <col min="9217" max="9217" width="4.375" style="22" customWidth="1"/>
    <col min="9218" max="9218" width="3.625" style="22" customWidth="1"/>
    <col min="9219" max="9219" width="45" style="22" customWidth="1"/>
    <col min="9220" max="9220" width="7.625" style="22" customWidth="1"/>
    <col min="9221" max="9222" width="14.25" style="22" bestFit="1" customWidth="1"/>
    <col min="9223" max="9223" width="10.625" style="22" customWidth="1"/>
    <col min="9224" max="9224" width="12.625" style="22" customWidth="1"/>
    <col min="9225" max="9225" width="10.625" style="22" customWidth="1"/>
    <col min="9226" max="9226" width="12.625" style="22" customWidth="1"/>
    <col min="9227" max="9229" width="14.625" style="22" customWidth="1"/>
    <col min="9230" max="9472" width="8.875" style="22"/>
    <col min="9473" max="9473" width="4.375" style="22" customWidth="1"/>
    <col min="9474" max="9474" width="3.625" style="22" customWidth="1"/>
    <col min="9475" max="9475" width="45" style="22" customWidth="1"/>
    <col min="9476" max="9476" width="7.625" style="22" customWidth="1"/>
    <col min="9477" max="9478" width="14.25" style="22" bestFit="1" customWidth="1"/>
    <col min="9479" max="9479" width="10.625" style="22" customWidth="1"/>
    <col min="9480" max="9480" width="12.625" style="22" customWidth="1"/>
    <col min="9481" max="9481" width="10.625" style="22" customWidth="1"/>
    <col min="9482" max="9482" width="12.625" style="22" customWidth="1"/>
    <col min="9483" max="9485" width="14.625" style="22" customWidth="1"/>
    <col min="9486" max="9728" width="8.875" style="22"/>
    <col min="9729" max="9729" width="4.375" style="22" customWidth="1"/>
    <col min="9730" max="9730" width="3.625" style="22" customWidth="1"/>
    <col min="9731" max="9731" width="45" style="22" customWidth="1"/>
    <col min="9732" max="9732" width="7.625" style="22" customWidth="1"/>
    <col min="9733" max="9734" width="14.25" style="22" bestFit="1" customWidth="1"/>
    <col min="9735" max="9735" width="10.625" style="22" customWidth="1"/>
    <col min="9736" max="9736" width="12.625" style="22" customWidth="1"/>
    <col min="9737" max="9737" width="10.625" style="22" customWidth="1"/>
    <col min="9738" max="9738" width="12.625" style="22" customWidth="1"/>
    <col min="9739" max="9741" width="14.625" style="22" customWidth="1"/>
    <col min="9742" max="9984" width="8.875" style="22"/>
    <col min="9985" max="9985" width="4.375" style="22" customWidth="1"/>
    <col min="9986" max="9986" width="3.625" style="22" customWidth="1"/>
    <col min="9987" max="9987" width="45" style="22" customWidth="1"/>
    <col min="9988" max="9988" width="7.625" style="22" customWidth="1"/>
    <col min="9989" max="9990" width="14.25" style="22" bestFit="1" customWidth="1"/>
    <col min="9991" max="9991" width="10.625" style="22" customWidth="1"/>
    <col min="9992" max="9992" width="12.625" style="22" customWidth="1"/>
    <col min="9993" max="9993" width="10.625" style="22" customWidth="1"/>
    <col min="9994" max="9994" width="12.625" style="22" customWidth="1"/>
    <col min="9995" max="9997" width="14.625" style="22" customWidth="1"/>
    <col min="9998" max="10240" width="8.875" style="22"/>
    <col min="10241" max="10241" width="4.375" style="22" customWidth="1"/>
    <col min="10242" max="10242" width="3.625" style="22" customWidth="1"/>
    <col min="10243" max="10243" width="45" style="22" customWidth="1"/>
    <col min="10244" max="10244" width="7.625" style="22" customWidth="1"/>
    <col min="10245" max="10246" width="14.25" style="22" bestFit="1" customWidth="1"/>
    <col min="10247" max="10247" width="10.625" style="22" customWidth="1"/>
    <col min="10248" max="10248" width="12.625" style="22" customWidth="1"/>
    <col min="10249" max="10249" width="10.625" style="22" customWidth="1"/>
    <col min="10250" max="10250" width="12.625" style="22" customWidth="1"/>
    <col min="10251" max="10253" width="14.625" style="22" customWidth="1"/>
    <col min="10254" max="10496" width="8.875" style="22"/>
    <col min="10497" max="10497" width="4.375" style="22" customWidth="1"/>
    <col min="10498" max="10498" width="3.625" style="22" customWidth="1"/>
    <col min="10499" max="10499" width="45" style="22" customWidth="1"/>
    <col min="10500" max="10500" width="7.625" style="22" customWidth="1"/>
    <col min="10501" max="10502" width="14.25" style="22" bestFit="1" customWidth="1"/>
    <col min="10503" max="10503" width="10.625" style="22" customWidth="1"/>
    <col min="10504" max="10504" width="12.625" style="22" customWidth="1"/>
    <col min="10505" max="10505" width="10.625" style="22" customWidth="1"/>
    <col min="10506" max="10506" width="12.625" style="22" customWidth="1"/>
    <col min="10507" max="10509" width="14.625" style="22" customWidth="1"/>
    <col min="10510" max="10752" width="8.875" style="22"/>
    <col min="10753" max="10753" width="4.375" style="22" customWidth="1"/>
    <col min="10754" max="10754" width="3.625" style="22" customWidth="1"/>
    <col min="10755" max="10755" width="45" style="22" customWidth="1"/>
    <col min="10756" max="10756" width="7.625" style="22" customWidth="1"/>
    <col min="10757" max="10758" width="14.25" style="22" bestFit="1" customWidth="1"/>
    <col min="10759" max="10759" width="10.625" style="22" customWidth="1"/>
    <col min="10760" max="10760" width="12.625" style="22" customWidth="1"/>
    <col min="10761" max="10761" width="10.625" style="22" customWidth="1"/>
    <col min="10762" max="10762" width="12.625" style="22" customWidth="1"/>
    <col min="10763" max="10765" width="14.625" style="22" customWidth="1"/>
    <col min="10766" max="11008" width="8.875" style="22"/>
    <col min="11009" max="11009" width="4.375" style="22" customWidth="1"/>
    <col min="11010" max="11010" width="3.625" style="22" customWidth="1"/>
    <col min="11011" max="11011" width="45" style="22" customWidth="1"/>
    <col min="11012" max="11012" width="7.625" style="22" customWidth="1"/>
    <col min="11013" max="11014" width="14.25" style="22" bestFit="1" customWidth="1"/>
    <col min="11015" max="11015" width="10.625" style="22" customWidth="1"/>
    <col min="11016" max="11016" width="12.625" style="22" customWidth="1"/>
    <col min="11017" max="11017" width="10.625" style="22" customWidth="1"/>
    <col min="11018" max="11018" width="12.625" style="22" customWidth="1"/>
    <col min="11019" max="11021" width="14.625" style="22" customWidth="1"/>
    <col min="11022" max="11264" width="8.875" style="22"/>
    <col min="11265" max="11265" width="4.375" style="22" customWidth="1"/>
    <col min="11266" max="11266" width="3.625" style="22" customWidth="1"/>
    <col min="11267" max="11267" width="45" style="22" customWidth="1"/>
    <col min="11268" max="11268" width="7.625" style="22" customWidth="1"/>
    <col min="11269" max="11270" width="14.25" style="22" bestFit="1" customWidth="1"/>
    <col min="11271" max="11271" width="10.625" style="22" customWidth="1"/>
    <col min="11272" max="11272" width="12.625" style="22" customWidth="1"/>
    <col min="11273" max="11273" width="10.625" style="22" customWidth="1"/>
    <col min="11274" max="11274" width="12.625" style="22" customWidth="1"/>
    <col min="11275" max="11277" width="14.625" style="22" customWidth="1"/>
    <col min="11278" max="11520" width="8.875" style="22"/>
    <col min="11521" max="11521" width="4.375" style="22" customWidth="1"/>
    <col min="11522" max="11522" width="3.625" style="22" customWidth="1"/>
    <col min="11523" max="11523" width="45" style="22" customWidth="1"/>
    <col min="11524" max="11524" width="7.625" style="22" customWidth="1"/>
    <col min="11525" max="11526" width="14.25" style="22" bestFit="1" customWidth="1"/>
    <col min="11527" max="11527" width="10.625" style="22" customWidth="1"/>
    <col min="11528" max="11528" width="12.625" style="22" customWidth="1"/>
    <col min="11529" max="11529" width="10.625" style="22" customWidth="1"/>
    <col min="11530" max="11530" width="12.625" style="22" customWidth="1"/>
    <col min="11531" max="11533" width="14.625" style="22" customWidth="1"/>
    <col min="11534" max="11776" width="8.875" style="22"/>
    <col min="11777" max="11777" width="4.375" style="22" customWidth="1"/>
    <col min="11778" max="11778" width="3.625" style="22" customWidth="1"/>
    <col min="11779" max="11779" width="45" style="22" customWidth="1"/>
    <col min="11780" max="11780" width="7.625" style="22" customWidth="1"/>
    <col min="11781" max="11782" width="14.25" style="22" bestFit="1" customWidth="1"/>
    <col min="11783" max="11783" width="10.625" style="22" customWidth="1"/>
    <col min="11784" max="11784" width="12.625" style="22" customWidth="1"/>
    <col min="11785" max="11785" width="10.625" style="22" customWidth="1"/>
    <col min="11786" max="11786" width="12.625" style="22" customWidth="1"/>
    <col min="11787" max="11789" width="14.625" style="22" customWidth="1"/>
    <col min="11790" max="12032" width="8.875" style="22"/>
    <col min="12033" max="12033" width="4.375" style="22" customWidth="1"/>
    <col min="12034" max="12034" width="3.625" style="22" customWidth="1"/>
    <col min="12035" max="12035" width="45" style="22" customWidth="1"/>
    <col min="12036" max="12036" width="7.625" style="22" customWidth="1"/>
    <col min="12037" max="12038" width="14.25" style="22" bestFit="1" customWidth="1"/>
    <col min="12039" max="12039" width="10.625" style="22" customWidth="1"/>
    <col min="12040" max="12040" width="12.625" style="22" customWidth="1"/>
    <col min="12041" max="12041" width="10.625" style="22" customWidth="1"/>
    <col min="12042" max="12042" width="12.625" style="22" customWidth="1"/>
    <col min="12043" max="12045" width="14.625" style="22" customWidth="1"/>
    <col min="12046" max="12288" width="8.875" style="22"/>
    <col min="12289" max="12289" width="4.375" style="22" customWidth="1"/>
    <col min="12290" max="12290" width="3.625" style="22" customWidth="1"/>
    <col min="12291" max="12291" width="45" style="22" customWidth="1"/>
    <col min="12292" max="12292" width="7.625" style="22" customWidth="1"/>
    <col min="12293" max="12294" width="14.25" style="22" bestFit="1" customWidth="1"/>
    <col min="12295" max="12295" width="10.625" style="22" customWidth="1"/>
    <col min="12296" max="12296" width="12.625" style="22" customWidth="1"/>
    <col min="12297" max="12297" width="10.625" style="22" customWidth="1"/>
    <col min="12298" max="12298" width="12.625" style="22" customWidth="1"/>
    <col min="12299" max="12301" width="14.625" style="22" customWidth="1"/>
    <col min="12302" max="12544" width="8.875" style="22"/>
    <col min="12545" max="12545" width="4.375" style="22" customWidth="1"/>
    <col min="12546" max="12546" width="3.625" style="22" customWidth="1"/>
    <col min="12547" max="12547" width="45" style="22" customWidth="1"/>
    <col min="12548" max="12548" width="7.625" style="22" customWidth="1"/>
    <col min="12549" max="12550" width="14.25" style="22" bestFit="1" customWidth="1"/>
    <col min="12551" max="12551" width="10.625" style="22" customWidth="1"/>
    <col min="12552" max="12552" width="12.625" style="22" customWidth="1"/>
    <col min="12553" max="12553" width="10.625" style="22" customWidth="1"/>
    <col min="12554" max="12554" width="12.625" style="22" customWidth="1"/>
    <col min="12555" max="12557" width="14.625" style="22" customWidth="1"/>
    <col min="12558" max="12800" width="8.875" style="22"/>
    <col min="12801" max="12801" width="4.375" style="22" customWidth="1"/>
    <col min="12802" max="12802" width="3.625" style="22" customWidth="1"/>
    <col min="12803" max="12803" width="45" style="22" customWidth="1"/>
    <col min="12804" max="12804" width="7.625" style="22" customWidth="1"/>
    <col min="12805" max="12806" width="14.25" style="22" bestFit="1" customWidth="1"/>
    <col min="12807" max="12807" width="10.625" style="22" customWidth="1"/>
    <col min="12808" max="12808" width="12.625" style="22" customWidth="1"/>
    <col min="12809" max="12809" width="10.625" style="22" customWidth="1"/>
    <col min="12810" max="12810" width="12.625" style="22" customWidth="1"/>
    <col min="12811" max="12813" width="14.625" style="22" customWidth="1"/>
    <col min="12814" max="13056" width="8.875" style="22"/>
    <col min="13057" max="13057" width="4.375" style="22" customWidth="1"/>
    <col min="13058" max="13058" width="3.625" style="22" customWidth="1"/>
    <col min="13059" max="13059" width="45" style="22" customWidth="1"/>
    <col min="13060" max="13060" width="7.625" style="22" customWidth="1"/>
    <col min="13061" max="13062" width="14.25" style="22" bestFit="1" customWidth="1"/>
    <col min="13063" max="13063" width="10.625" style="22" customWidth="1"/>
    <col min="13064" max="13064" width="12.625" style="22" customWidth="1"/>
    <col min="13065" max="13065" width="10.625" style="22" customWidth="1"/>
    <col min="13066" max="13066" width="12.625" style="22" customWidth="1"/>
    <col min="13067" max="13069" width="14.625" style="22" customWidth="1"/>
    <col min="13070" max="13312" width="8.875" style="22"/>
    <col min="13313" max="13313" width="4.375" style="22" customWidth="1"/>
    <col min="13314" max="13314" width="3.625" style="22" customWidth="1"/>
    <col min="13315" max="13315" width="45" style="22" customWidth="1"/>
    <col min="13316" max="13316" width="7.625" style="22" customWidth="1"/>
    <col min="13317" max="13318" width="14.25" style="22" bestFit="1" customWidth="1"/>
    <col min="13319" max="13319" width="10.625" style="22" customWidth="1"/>
    <col min="13320" max="13320" width="12.625" style="22" customWidth="1"/>
    <col min="13321" max="13321" width="10.625" style="22" customWidth="1"/>
    <col min="13322" max="13322" width="12.625" style="22" customWidth="1"/>
    <col min="13323" max="13325" width="14.625" style="22" customWidth="1"/>
    <col min="13326" max="13568" width="8.875" style="22"/>
    <col min="13569" max="13569" width="4.375" style="22" customWidth="1"/>
    <col min="13570" max="13570" width="3.625" style="22" customWidth="1"/>
    <col min="13571" max="13571" width="45" style="22" customWidth="1"/>
    <col min="13572" max="13572" width="7.625" style="22" customWidth="1"/>
    <col min="13573" max="13574" width="14.25" style="22" bestFit="1" customWidth="1"/>
    <col min="13575" max="13575" width="10.625" style="22" customWidth="1"/>
    <col min="13576" max="13576" width="12.625" style="22" customWidth="1"/>
    <col min="13577" max="13577" width="10.625" style="22" customWidth="1"/>
    <col min="13578" max="13578" width="12.625" style="22" customWidth="1"/>
    <col min="13579" max="13581" width="14.625" style="22" customWidth="1"/>
    <col min="13582" max="13824" width="8.875" style="22"/>
    <col min="13825" max="13825" width="4.375" style="22" customWidth="1"/>
    <col min="13826" max="13826" width="3.625" style="22" customWidth="1"/>
    <col min="13827" max="13827" width="45" style="22" customWidth="1"/>
    <col min="13828" max="13828" width="7.625" style="22" customWidth="1"/>
    <col min="13829" max="13830" width="14.25" style="22" bestFit="1" customWidth="1"/>
    <col min="13831" max="13831" width="10.625" style="22" customWidth="1"/>
    <col min="13832" max="13832" width="12.625" style="22" customWidth="1"/>
    <col min="13833" max="13833" width="10.625" style="22" customWidth="1"/>
    <col min="13834" max="13834" width="12.625" style="22" customWidth="1"/>
    <col min="13835" max="13837" width="14.625" style="22" customWidth="1"/>
    <col min="13838" max="14080" width="8.875" style="22"/>
    <col min="14081" max="14081" width="4.375" style="22" customWidth="1"/>
    <col min="14082" max="14082" width="3.625" style="22" customWidth="1"/>
    <col min="14083" max="14083" width="45" style="22" customWidth="1"/>
    <col min="14084" max="14084" width="7.625" style="22" customWidth="1"/>
    <col min="14085" max="14086" width="14.25" style="22" bestFit="1" customWidth="1"/>
    <col min="14087" max="14087" width="10.625" style="22" customWidth="1"/>
    <col min="14088" max="14088" width="12.625" style="22" customWidth="1"/>
    <col min="14089" max="14089" width="10.625" style="22" customWidth="1"/>
    <col min="14090" max="14090" width="12.625" style="22" customWidth="1"/>
    <col min="14091" max="14093" width="14.625" style="22" customWidth="1"/>
    <col min="14094" max="14336" width="8.875" style="22"/>
    <col min="14337" max="14337" width="4.375" style="22" customWidth="1"/>
    <col min="14338" max="14338" width="3.625" style="22" customWidth="1"/>
    <col min="14339" max="14339" width="45" style="22" customWidth="1"/>
    <col min="14340" max="14340" width="7.625" style="22" customWidth="1"/>
    <col min="14341" max="14342" width="14.25" style="22" bestFit="1" customWidth="1"/>
    <col min="14343" max="14343" width="10.625" style="22" customWidth="1"/>
    <col min="14344" max="14344" width="12.625" style="22" customWidth="1"/>
    <col min="14345" max="14345" width="10.625" style="22" customWidth="1"/>
    <col min="14346" max="14346" width="12.625" style="22" customWidth="1"/>
    <col min="14347" max="14349" width="14.625" style="22" customWidth="1"/>
    <col min="14350" max="14592" width="8.875" style="22"/>
    <col min="14593" max="14593" width="4.375" style="22" customWidth="1"/>
    <col min="14594" max="14594" width="3.625" style="22" customWidth="1"/>
    <col min="14595" max="14595" width="45" style="22" customWidth="1"/>
    <col min="14596" max="14596" width="7.625" style="22" customWidth="1"/>
    <col min="14597" max="14598" width="14.25" style="22" bestFit="1" customWidth="1"/>
    <col min="14599" max="14599" width="10.625" style="22" customWidth="1"/>
    <col min="14600" max="14600" width="12.625" style="22" customWidth="1"/>
    <col min="14601" max="14601" width="10.625" style="22" customWidth="1"/>
    <col min="14602" max="14602" width="12.625" style="22" customWidth="1"/>
    <col min="14603" max="14605" width="14.625" style="22" customWidth="1"/>
    <col min="14606" max="14848" width="8.875" style="22"/>
    <col min="14849" max="14849" width="4.375" style="22" customWidth="1"/>
    <col min="14850" max="14850" width="3.625" style="22" customWidth="1"/>
    <col min="14851" max="14851" width="45" style="22" customWidth="1"/>
    <col min="14852" max="14852" width="7.625" style="22" customWidth="1"/>
    <col min="14853" max="14854" width="14.25" style="22" bestFit="1" customWidth="1"/>
    <col min="14855" max="14855" width="10.625" style="22" customWidth="1"/>
    <col min="14856" max="14856" width="12.625" style="22" customWidth="1"/>
    <col min="14857" max="14857" width="10.625" style="22" customWidth="1"/>
    <col min="14858" max="14858" width="12.625" style="22" customWidth="1"/>
    <col min="14859" max="14861" width="14.625" style="22" customWidth="1"/>
    <col min="14862" max="15104" width="8.875" style="22"/>
    <col min="15105" max="15105" width="4.375" style="22" customWidth="1"/>
    <col min="15106" max="15106" width="3.625" style="22" customWidth="1"/>
    <col min="15107" max="15107" width="45" style="22" customWidth="1"/>
    <col min="15108" max="15108" width="7.625" style="22" customWidth="1"/>
    <col min="15109" max="15110" width="14.25" style="22" bestFit="1" customWidth="1"/>
    <col min="15111" max="15111" width="10.625" style="22" customWidth="1"/>
    <col min="15112" max="15112" width="12.625" style="22" customWidth="1"/>
    <col min="15113" max="15113" width="10.625" style="22" customWidth="1"/>
    <col min="15114" max="15114" width="12.625" style="22" customWidth="1"/>
    <col min="15115" max="15117" width="14.625" style="22" customWidth="1"/>
    <col min="15118" max="15360" width="8.875" style="22"/>
    <col min="15361" max="15361" width="4.375" style="22" customWidth="1"/>
    <col min="15362" max="15362" width="3.625" style="22" customWidth="1"/>
    <col min="15363" max="15363" width="45" style="22" customWidth="1"/>
    <col min="15364" max="15364" width="7.625" style="22" customWidth="1"/>
    <col min="15365" max="15366" width="14.25" style="22" bestFit="1" customWidth="1"/>
    <col min="15367" max="15367" width="10.625" style="22" customWidth="1"/>
    <col min="15368" max="15368" width="12.625" style="22" customWidth="1"/>
    <col min="15369" max="15369" width="10.625" style="22" customWidth="1"/>
    <col min="15370" max="15370" width="12.625" style="22" customWidth="1"/>
    <col min="15371" max="15373" width="14.625" style="22" customWidth="1"/>
    <col min="15374" max="15616" width="8.875" style="22"/>
    <col min="15617" max="15617" width="4.375" style="22" customWidth="1"/>
    <col min="15618" max="15618" width="3.625" style="22" customWidth="1"/>
    <col min="15619" max="15619" width="45" style="22" customWidth="1"/>
    <col min="15620" max="15620" width="7.625" style="22" customWidth="1"/>
    <col min="15621" max="15622" width="14.25" style="22" bestFit="1" customWidth="1"/>
    <col min="15623" max="15623" width="10.625" style="22" customWidth="1"/>
    <col min="15624" max="15624" width="12.625" style="22" customWidth="1"/>
    <col min="15625" max="15625" width="10.625" style="22" customWidth="1"/>
    <col min="15626" max="15626" width="12.625" style="22" customWidth="1"/>
    <col min="15627" max="15629" width="14.625" style="22" customWidth="1"/>
    <col min="15630" max="15872" width="8.875" style="22"/>
    <col min="15873" max="15873" width="4.375" style="22" customWidth="1"/>
    <col min="15874" max="15874" width="3.625" style="22" customWidth="1"/>
    <col min="15875" max="15875" width="45" style="22" customWidth="1"/>
    <col min="15876" max="15876" width="7.625" style="22" customWidth="1"/>
    <col min="15877" max="15878" width="14.25" style="22" bestFit="1" customWidth="1"/>
    <col min="15879" max="15879" width="10.625" style="22" customWidth="1"/>
    <col min="15880" max="15880" width="12.625" style="22" customWidth="1"/>
    <col min="15881" max="15881" width="10.625" style="22" customWidth="1"/>
    <col min="15882" max="15882" width="12.625" style="22" customWidth="1"/>
    <col min="15883" max="15885" width="14.625" style="22" customWidth="1"/>
    <col min="15886" max="16128" width="8.875" style="22"/>
    <col min="16129" max="16129" width="4.375" style="22" customWidth="1"/>
    <col min="16130" max="16130" width="3.625" style="22" customWidth="1"/>
    <col min="16131" max="16131" width="45" style="22" customWidth="1"/>
    <col min="16132" max="16132" width="7.625" style="22" customWidth="1"/>
    <col min="16133" max="16134" width="14.25" style="22" bestFit="1" customWidth="1"/>
    <col min="16135" max="16135" width="10.625" style="22" customWidth="1"/>
    <col min="16136" max="16136" width="12.625" style="22" customWidth="1"/>
    <col min="16137" max="16137" width="10.625" style="22" customWidth="1"/>
    <col min="16138" max="16138" width="12.625" style="22" customWidth="1"/>
    <col min="16139" max="16141" width="14.625" style="22" customWidth="1"/>
    <col min="16142" max="16384" width="8.875" style="22"/>
  </cols>
  <sheetData>
    <row r="1" spans="1:15" s="285" customFormat="1" ht="16.5" customHeight="1" x14ac:dyDescent="0.3">
      <c r="A1" s="153" t="s">
        <v>99</v>
      </c>
      <c r="B1" s="153"/>
      <c r="C1" s="290"/>
      <c r="D1" s="289"/>
      <c r="E1" s="281"/>
      <c r="F1" s="281"/>
      <c r="G1" s="281"/>
      <c r="H1" s="281"/>
      <c r="I1" s="281"/>
      <c r="J1" s="281"/>
      <c r="K1" s="281"/>
      <c r="L1" s="281"/>
      <c r="M1" s="281"/>
    </row>
    <row r="2" spans="1:15" s="285" customFormat="1" ht="12.75" customHeight="1" x14ac:dyDescent="0.2">
      <c r="A2" s="288" t="s">
        <v>197</v>
      </c>
      <c r="B2" s="288"/>
      <c r="C2" s="283"/>
      <c r="D2" s="287"/>
      <c r="E2" s="281"/>
      <c r="F2" s="281"/>
      <c r="G2" s="281"/>
      <c r="H2" s="281"/>
      <c r="I2" s="281"/>
      <c r="J2" s="281"/>
      <c r="K2" s="281"/>
      <c r="L2" s="281"/>
      <c r="M2" s="281"/>
    </row>
    <row r="3" spans="1:15" s="285" customFormat="1" ht="6.75" customHeight="1" x14ac:dyDescent="0.25">
      <c r="A3" s="283"/>
      <c r="B3" s="283"/>
      <c r="C3" s="283"/>
      <c r="D3" s="286"/>
      <c r="E3" s="281"/>
      <c r="F3" s="281"/>
      <c r="G3" s="281"/>
      <c r="H3" s="281"/>
      <c r="I3" s="281"/>
      <c r="J3" s="281"/>
      <c r="K3" s="281"/>
      <c r="L3" s="281"/>
      <c r="M3" s="281"/>
    </row>
    <row r="4" spans="1:15" ht="15.75" x14ac:dyDescent="0.25">
      <c r="A4" s="21" t="s">
        <v>102</v>
      </c>
      <c r="B4" s="153"/>
      <c r="C4" s="2"/>
      <c r="D4" s="3"/>
      <c r="E4" s="281"/>
      <c r="F4" s="281"/>
      <c r="G4" s="281"/>
      <c r="H4" s="281"/>
      <c r="I4" s="281"/>
      <c r="J4" s="3"/>
      <c r="K4" s="154"/>
      <c r="L4" s="229"/>
      <c r="M4" s="154" t="s">
        <v>98</v>
      </c>
    </row>
    <row r="5" spans="1:15" ht="15.75" x14ac:dyDescent="0.25">
      <c r="A5" s="73" t="s">
        <v>74</v>
      </c>
      <c r="B5" s="147"/>
      <c r="C5" s="2"/>
      <c r="D5" s="3"/>
      <c r="E5" s="281"/>
      <c r="F5" s="281"/>
      <c r="G5" s="3"/>
      <c r="H5" s="284"/>
      <c r="I5" s="284"/>
      <c r="J5" s="284"/>
      <c r="K5" s="150"/>
      <c r="L5" s="600"/>
      <c r="M5" s="150" t="s">
        <v>272</v>
      </c>
    </row>
    <row r="6" spans="1:15" ht="9.9499999999999993" customHeight="1" thickBot="1" x14ac:dyDescent="0.25">
      <c r="A6" s="151"/>
      <c r="B6" s="151"/>
      <c r="C6" s="283"/>
      <c r="D6" s="282"/>
      <c r="E6" s="281"/>
      <c r="F6" s="281"/>
      <c r="G6" s="684"/>
      <c r="H6" s="684"/>
      <c r="I6" s="684"/>
      <c r="J6" s="684"/>
      <c r="K6" s="684"/>
      <c r="L6" s="23"/>
      <c r="M6" s="22"/>
    </row>
    <row r="7" spans="1:15" ht="15" customHeight="1" x14ac:dyDescent="0.2">
      <c r="A7" s="669" t="s">
        <v>104</v>
      </c>
      <c r="B7" s="670"/>
      <c r="C7" s="673" t="s">
        <v>105</v>
      </c>
      <c r="D7" s="673" t="s">
        <v>106</v>
      </c>
      <c r="E7" s="685" t="s">
        <v>313</v>
      </c>
      <c r="F7" s="685" t="s">
        <v>314</v>
      </c>
      <c r="G7" s="687" t="s">
        <v>107</v>
      </c>
      <c r="H7" s="688"/>
      <c r="I7" s="687" t="s">
        <v>108</v>
      </c>
      <c r="J7" s="689"/>
      <c r="K7" s="280" t="s">
        <v>109</v>
      </c>
      <c r="L7" s="660" t="s">
        <v>274</v>
      </c>
      <c r="M7" s="660" t="s">
        <v>273</v>
      </c>
    </row>
    <row r="8" spans="1:15" s="278" customFormat="1" ht="15" customHeight="1" thickBot="1" x14ac:dyDescent="0.25">
      <c r="A8" s="671"/>
      <c r="B8" s="672"/>
      <c r="C8" s="674"/>
      <c r="D8" s="674"/>
      <c r="E8" s="686"/>
      <c r="F8" s="686"/>
      <c r="G8" s="158" t="s">
        <v>110</v>
      </c>
      <c r="H8" s="279" t="s">
        <v>111</v>
      </c>
      <c r="I8" s="158" t="s">
        <v>110</v>
      </c>
      <c r="J8" s="279" t="s">
        <v>111</v>
      </c>
      <c r="K8" s="159" t="s">
        <v>112</v>
      </c>
      <c r="L8" s="661"/>
      <c r="M8" s="661"/>
    </row>
    <row r="9" spans="1:15" ht="18" customHeight="1" thickTop="1" x14ac:dyDescent="0.2">
      <c r="A9" s="682"/>
      <c r="B9" s="683"/>
      <c r="C9" s="277" t="s">
        <v>196</v>
      </c>
      <c r="D9" s="276"/>
      <c r="E9" s="272"/>
      <c r="F9" s="272"/>
      <c r="G9" s="272"/>
      <c r="H9" s="272"/>
      <c r="I9" s="272"/>
      <c r="J9" s="272"/>
      <c r="K9" s="275"/>
      <c r="L9" s="275"/>
      <c r="M9" s="275"/>
    </row>
    <row r="10" spans="1:15" ht="63" customHeight="1" x14ac:dyDescent="0.2">
      <c r="A10" s="43"/>
      <c r="B10" s="274"/>
      <c r="C10" s="273" t="s">
        <v>195</v>
      </c>
      <c r="D10" s="112"/>
      <c r="E10" s="272"/>
      <c r="F10" s="272"/>
      <c r="G10" s="272"/>
      <c r="H10" s="272"/>
      <c r="I10" s="272"/>
      <c r="J10" s="272"/>
      <c r="K10" s="271"/>
      <c r="L10" s="271"/>
      <c r="M10" s="271"/>
    </row>
    <row r="11" spans="1:15" ht="114.75" x14ac:dyDescent="0.2">
      <c r="A11" s="69">
        <v>1</v>
      </c>
      <c r="B11" s="164"/>
      <c r="C11" s="171" t="s">
        <v>194</v>
      </c>
      <c r="D11" s="259"/>
      <c r="E11" s="258"/>
      <c r="F11" s="258"/>
      <c r="G11" s="257"/>
      <c r="H11" s="270"/>
      <c r="I11" s="257"/>
      <c r="J11" s="270"/>
      <c r="K11" s="269"/>
      <c r="L11" s="610"/>
      <c r="M11" s="269"/>
    </row>
    <row r="12" spans="1:15" s="241" customFormat="1" ht="15" customHeight="1" x14ac:dyDescent="0.2">
      <c r="A12" s="41"/>
      <c r="B12" s="205" t="s">
        <v>17</v>
      </c>
      <c r="C12" s="245" t="s">
        <v>193</v>
      </c>
      <c r="D12" s="264" t="s">
        <v>135</v>
      </c>
      <c r="E12" s="263">
        <v>480</v>
      </c>
      <c r="F12" s="242"/>
      <c r="G12" s="242">
        <v>2626.5</v>
      </c>
      <c r="H12" s="242">
        <f>G12*E12</f>
        <v>1260720</v>
      </c>
      <c r="I12" s="242">
        <v>600</v>
      </c>
      <c r="J12" s="498">
        <f>I12*E12</f>
        <v>288000</v>
      </c>
      <c r="K12" s="572">
        <f>J12+H12</f>
        <v>1548720</v>
      </c>
      <c r="L12" s="656" t="s">
        <v>324</v>
      </c>
      <c r="M12" s="656" t="s">
        <v>320</v>
      </c>
      <c r="N12" s="586"/>
      <c r="O12" s="267"/>
    </row>
    <row r="13" spans="1:15" s="241" customFormat="1" ht="15" customHeight="1" x14ac:dyDescent="0.2">
      <c r="A13" s="41"/>
      <c r="B13" s="205" t="s">
        <v>18</v>
      </c>
      <c r="C13" s="245" t="s">
        <v>192</v>
      </c>
      <c r="D13" s="264" t="s">
        <v>135</v>
      </c>
      <c r="E13" s="263">
        <v>40</v>
      </c>
      <c r="F13" s="242"/>
      <c r="G13" s="242">
        <v>3296</v>
      </c>
      <c r="H13" s="242">
        <f t="shared" ref="H13:H31" si="0">G13*E13</f>
        <v>131840</v>
      </c>
      <c r="I13" s="242">
        <v>700</v>
      </c>
      <c r="J13" s="498">
        <f t="shared" ref="J13:J18" si="1">I13*E13</f>
        <v>28000</v>
      </c>
      <c r="K13" s="572">
        <f t="shared" ref="K13:K31" si="2">J13+H13</f>
        <v>159840</v>
      </c>
      <c r="L13" s="656"/>
      <c r="M13" s="656"/>
      <c r="N13" s="586"/>
    </row>
    <row r="14" spans="1:15" s="241" customFormat="1" ht="15" customHeight="1" x14ac:dyDescent="0.2">
      <c r="A14" s="41"/>
      <c r="B14" s="205" t="s">
        <v>97</v>
      </c>
      <c r="C14" s="248" t="s">
        <v>191</v>
      </c>
      <c r="D14" s="264" t="s">
        <v>135</v>
      </c>
      <c r="E14" s="268">
        <v>60</v>
      </c>
      <c r="F14" s="242"/>
      <c r="G14" s="242">
        <v>3811</v>
      </c>
      <c r="H14" s="242">
        <f t="shared" si="0"/>
        <v>228660</v>
      </c>
      <c r="I14" s="242">
        <v>800</v>
      </c>
      <c r="J14" s="498">
        <f t="shared" si="1"/>
        <v>48000</v>
      </c>
      <c r="K14" s="572">
        <f t="shared" si="2"/>
        <v>276660</v>
      </c>
      <c r="L14" s="656"/>
      <c r="M14" s="656"/>
      <c r="N14" s="586"/>
    </row>
    <row r="15" spans="1:15" s="241" customFormat="1" ht="15" customHeight="1" x14ac:dyDescent="0.2">
      <c r="A15" s="41"/>
      <c r="B15" s="205" t="s">
        <v>127</v>
      </c>
      <c r="C15" s="245" t="s">
        <v>190</v>
      </c>
      <c r="D15" s="264" t="s">
        <v>135</v>
      </c>
      <c r="E15" s="263">
        <v>60</v>
      </c>
      <c r="F15" s="242"/>
      <c r="G15" s="242">
        <v>4475.3500000000004</v>
      </c>
      <c r="H15" s="242">
        <f t="shared" si="0"/>
        <v>268521</v>
      </c>
      <c r="I15" s="242">
        <v>900</v>
      </c>
      <c r="J15" s="498">
        <f t="shared" si="1"/>
        <v>54000</v>
      </c>
      <c r="K15" s="572">
        <f t="shared" si="2"/>
        <v>322521</v>
      </c>
      <c r="L15" s="656"/>
      <c r="M15" s="656"/>
      <c r="N15" s="586"/>
    </row>
    <row r="16" spans="1:15" s="241" customFormat="1" ht="15" customHeight="1" x14ac:dyDescent="0.2">
      <c r="A16" s="41"/>
      <c r="B16" s="205" t="s">
        <v>129</v>
      </c>
      <c r="C16" s="245" t="s">
        <v>189</v>
      </c>
      <c r="D16" s="264" t="s">
        <v>135</v>
      </c>
      <c r="E16" s="263">
        <v>90</v>
      </c>
      <c r="F16" s="242"/>
      <c r="G16" s="242">
        <v>7467.5</v>
      </c>
      <c r="H16" s="242">
        <f t="shared" si="0"/>
        <v>672075</v>
      </c>
      <c r="I16" s="242">
        <v>1000</v>
      </c>
      <c r="J16" s="498">
        <f t="shared" si="1"/>
        <v>90000</v>
      </c>
      <c r="K16" s="572">
        <f t="shared" si="2"/>
        <v>762075</v>
      </c>
      <c r="L16" s="656"/>
      <c r="M16" s="656"/>
      <c r="N16" s="586"/>
    </row>
    <row r="17" spans="1:14" s="241" customFormat="1" ht="15" customHeight="1" x14ac:dyDescent="0.2">
      <c r="A17" s="41"/>
      <c r="B17" s="205" t="s">
        <v>188</v>
      </c>
      <c r="C17" s="248" t="s">
        <v>187</v>
      </c>
      <c r="D17" s="264" t="s">
        <v>135</v>
      </c>
      <c r="E17" s="268">
        <v>30</v>
      </c>
      <c r="F17" s="242"/>
      <c r="G17" s="242">
        <v>8755</v>
      </c>
      <c r="H17" s="242">
        <f t="shared" si="0"/>
        <v>262650</v>
      </c>
      <c r="I17" s="242">
        <v>1200</v>
      </c>
      <c r="J17" s="498">
        <f t="shared" si="1"/>
        <v>36000</v>
      </c>
      <c r="K17" s="572">
        <f t="shared" si="2"/>
        <v>298650</v>
      </c>
      <c r="L17" s="656"/>
      <c r="M17" s="656"/>
      <c r="N17" s="586"/>
    </row>
    <row r="18" spans="1:14" s="241" customFormat="1" ht="15" customHeight="1" x14ac:dyDescent="0.2">
      <c r="A18" s="41"/>
      <c r="B18" s="205" t="s">
        <v>186</v>
      </c>
      <c r="C18" s="248" t="s">
        <v>185</v>
      </c>
      <c r="D18" s="264" t="s">
        <v>135</v>
      </c>
      <c r="E18" s="268">
        <v>10</v>
      </c>
      <c r="F18" s="242"/>
      <c r="G18" s="242">
        <v>11845</v>
      </c>
      <c r="H18" s="242">
        <f t="shared" si="0"/>
        <v>118450</v>
      </c>
      <c r="I18" s="242">
        <v>1500</v>
      </c>
      <c r="J18" s="498">
        <f t="shared" si="1"/>
        <v>15000</v>
      </c>
      <c r="K18" s="572">
        <f t="shared" si="2"/>
        <v>133450</v>
      </c>
      <c r="L18" s="657"/>
      <c r="M18" s="657"/>
      <c r="N18" s="586"/>
    </row>
    <row r="19" spans="1:14" s="241" customFormat="1" ht="15" customHeight="1" x14ac:dyDescent="0.2">
      <c r="A19" s="69">
        <f>A11+1</f>
        <v>2</v>
      </c>
      <c r="B19" s="246"/>
      <c r="C19" s="266" t="s">
        <v>184</v>
      </c>
      <c r="D19" s="259"/>
      <c r="E19" s="265"/>
      <c r="F19" s="242"/>
      <c r="G19" s="242"/>
      <c r="H19" s="242"/>
      <c r="I19" s="242">
        <f>H19*E19</f>
        <v>0</v>
      </c>
      <c r="J19" s="237">
        <f t="shared" ref="J19:J31" si="3">I19+G19</f>
        <v>0</v>
      </c>
      <c r="K19" s="255"/>
      <c r="L19" s="612"/>
      <c r="M19" s="255"/>
    </row>
    <row r="20" spans="1:14" s="241" customFormat="1" ht="27.75" customHeight="1" x14ac:dyDescent="0.2">
      <c r="A20" s="41"/>
      <c r="B20" s="170" t="s">
        <v>17</v>
      </c>
      <c r="C20" s="245" t="s">
        <v>183</v>
      </c>
      <c r="D20" s="264" t="s">
        <v>4</v>
      </c>
      <c r="E20" s="263">
        <v>120</v>
      </c>
      <c r="F20" s="242"/>
      <c r="G20" s="242">
        <v>3150</v>
      </c>
      <c r="H20" s="242">
        <f t="shared" si="0"/>
        <v>378000</v>
      </c>
      <c r="I20" s="242">
        <v>500</v>
      </c>
      <c r="J20" s="237">
        <f t="shared" si="3"/>
        <v>3650</v>
      </c>
      <c r="K20" s="572">
        <f t="shared" si="2"/>
        <v>381650</v>
      </c>
      <c r="L20" s="621" t="s">
        <v>345</v>
      </c>
      <c r="M20" s="261" t="s">
        <v>317</v>
      </c>
    </row>
    <row r="21" spans="1:14" s="241" customFormat="1" ht="27.75" customHeight="1" x14ac:dyDescent="0.2">
      <c r="A21" s="41"/>
      <c r="B21" s="170" t="s">
        <v>18</v>
      </c>
      <c r="C21" s="245" t="s">
        <v>182</v>
      </c>
      <c r="D21" s="244" t="s">
        <v>4</v>
      </c>
      <c r="E21" s="243">
        <v>60</v>
      </c>
      <c r="F21" s="242"/>
      <c r="G21" s="242">
        <v>3200</v>
      </c>
      <c r="H21" s="242">
        <f t="shared" si="0"/>
        <v>192000</v>
      </c>
      <c r="I21" s="242">
        <v>500</v>
      </c>
      <c r="J21" s="237">
        <f t="shared" si="3"/>
        <v>3700</v>
      </c>
      <c r="K21" s="572">
        <f t="shared" si="2"/>
        <v>195700</v>
      </c>
      <c r="L21" s="621" t="s">
        <v>345</v>
      </c>
      <c r="M21" s="261" t="s">
        <v>317</v>
      </c>
    </row>
    <row r="22" spans="1:14" s="241" customFormat="1" ht="38.25" x14ac:dyDescent="0.2">
      <c r="A22" s="41"/>
      <c r="B22" s="170" t="s">
        <v>97</v>
      </c>
      <c r="C22" s="245" t="s">
        <v>181</v>
      </c>
      <c r="D22" s="244" t="s">
        <v>4</v>
      </c>
      <c r="E22" s="243">
        <v>23</v>
      </c>
      <c r="F22" s="242"/>
      <c r="G22" s="242">
        <v>7500</v>
      </c>
      <c r="H22" s="242">
        <f t="shared" si="0"/>
        <v>172500</v>
      </c>
      <c r="I22" s="242">
        <v>600</v>
      </c>
      <c r="J22" s="237">
        <f t="shared" si="3"/>
        <v>8100</v>
      </c>
      <c r="K22" s="572">
        <f t="shared" si="2"/>
        <v>180600</v>
      </c>
      <c r="L22" s="621" t="s">
        <v>345</v>
      </c>
      <c r="M22" s="261" t="s">
        <v>317</v>
      </c>
    </row>
    <row r="23" spans="1:14" s="241" customFormat="1" ht="15" customHeight="1" x14ac:dyDescent="0.2">
      <c r="A23" s="69">
        <f>A19+1</f>
        <v>3</v>
      </c>
      <c r="B23" s="246"/>
      <c r="C23" s="260" t="s">
        <v>180</v>
      </c>
      <c r="D23" s="259"/>
      <c r="E23" s="258"/>
      <c r="F23" s="242"/>
      <c r="G23" s="242"/>
      <c r="H23" s="242"/>
      <c r="I23" s="242">
        <f>H23*E23</f>
        <v>0</v>
      </c>
      <c r="J23" s="237">
        <f t="shared" si="3"/>
        <v>0</v>
      </c>
      <c r="K23" s="255"/>
      <c r="L23" s="612"/>
      <c r="M23" s="261"/>
    </row>
    <row r="24" spans="1:14" s="241" customFormat="1" ht="25.5" customHeight="1" x14ac:dyDescent="0.2">
      <c r="A24" s="41"/>
      <c r="B24" s="205" t="s">
        <v>17</v>
      </c>
      <c r="C24" s="245" t="s">
        <v>179</v>
      </c>
      <c r="D24" s="244" t="s">
        <v>4</v>
      </c>
      <c r="E24" s="243">
        <v>7</v>
      </c>
      <c r="F24" s="242"/>
      <c r="G24" s="242">
        <v>32000</v>
      </c>
      <c r="H24" s="242">
        <f t="shared" si="0"/>
        <v>224000</v>
      </c>
      <c r="I24" s="242">
        <v>500</v>
      </c>
      <c r="J24" s="237">
        <f t="shared" si="3"/>
        <v>32500</v>
      </c>
      <c r="K24" s="572">
        <f t="shared" si="2"/>
        <v>256500</v>
      </c>
      <c r="L24" s="621" t="s">
        <v>345</v>
      </c>
      <c r="M24" s="261" t="s">
        <v>317</v>
      </c>
    </row>
    <row r="25" spans="1:14" s="241" customFormat="1" ht="26.25" thickBot="1" x14ac:dyDescent="0.25">
      <c r="A25" s="96"/>
      <c r="B25" s="254" t="s">
        <v>18</v>
      </c>
      <c r="C25" s="253" t="s">
        <v>178</v>
      </c>
      <c r="D25" s="252" t="s">
        <v>4</v>
      </c>
      <c r="E25" s="251">
        <v>7</v>
      </c>
      <c r="F25" s="496"/>
      <c r="G25" s="496">
        <v>13000</v>
      </c>
      <c r="H25" s="496">
        <f t="shared" si="0"/>
        <v>91000</v>
      </c>
      <c r="I25" s="496">
        <v>500</v>
      </c>
      <c r="J25" s="496">
        <f t="shared" si="3"/>
        <v>13500</v>
      </c>
      <c r="K25" s="496">
        <f t="shared" si="2"/>
        <v>104500</v>
      </c>
      <c r="L25" s="621" t="s">
        <v>345</v>
      </c>
      <c r="M25" s="261" t="s">
        <v>317</v>
      </c>
    </row>
    <row r="26" spans="1:14" ht="38.25" x14ac:dyDescent="0.2">
      <c r="A26" s="38">
        <f>A23+1</f>
        <v>4</v>
      </c>
      <c r="B26" s="409"/>
      <c r="C26" s="245" t="s">
        <v>315</v>
      </c>
      <c r="D26" s="244" t="s">
        <v>4</v>
      </c>
      <c r="E26" s="243">
        <v>23</v>
      </c>
      <c r="F26" s="573"/>
      <c r="G26" s="573">
        <v>10500</v>
      </c>
      <c r="H26" s="242">
        <f t="shared" si="0"/>
        <v>241500</v>
      </c>
      <c r="I26" s="497">
        <v>500</v>
      </c>
      <c r="J26" s="574">
        <f t="shared" si="3"/>
        <v>11000</v>
      </c>
      <c r="K26" s="498">
        <f t="shared" si="2"/>
        <v>252500</v>
      </c>
      <c r="L26" s="485" t="s">
        <v>348</v>
      </c>
      <c r="M26" s="261" t="s">
        <v>317</v>
      </c>
    </row>
    <row r="27" spans="1:14" ht="78.75" customHeight="1" x14ac:dyDescent="0.2">
      <c r="A27" s="69">
        <f>A26+1</f>
        <v>5</v>
      </c>
      <c r="B27" s="164"/>
      <c r="C27" s="107" t="s">
        <v>177</v>
      </c>
      <c r="D27" s="244" t="s">
        <v>3</v>
      </c>
      <c r="E27" s="243">
        <v>1</v>
      </c>
      <c r="F27" s="497"/>
      <c r="G27" s="497">
        <v>35000</v>
      </c>
      <c r="H27" s="242">
        <f t="shared" si="0"/>
        <v>35000</v>
      </c>
      <c r="I27" s="497">
        <v>5000</v>
      </c>
      <c r="J27" s="498">
        <f t="shared" si="3"/>
        <v>40000</v>
      </c>
      <c r="K27" s="498">
        <f t="shared" si="2"/>
        <v>75000</v>
      </c>
      <c r="L27" s="603"/>
      <c r="M27" s="237"/>
    </row>
    <row r="28" spans="1:14" ht="76.5" x14ac:dyDescent="0.2">
      <c r="A28" s="40">
        <f>A27+1</f>
        <v>6</v>
      </c>
      <c r="B28" s="164"/>
      <c r="C28" s="223" t="s">
        <v>176</v>
      </c>
      <c r="D28" s="244" t="s">
        <v>3</v>
      </c>
      <c r="E28" s="243">
        <v>1</v>
      </c>
      <c r="F28" s="497"/>
      <c r="G28" s="497">
        <v>10000</v>
      </c>
      <c r="H28" s="242">
        <f t="shared" si="0"/>
        <v>10000</v>
      </c>
      <c r="I28" s="497">
        <f>H28*E28</f>
        <v>10000</v>
      </c>
      <c r="J28" s="498">
        <f t="shared" si="3"/>
        <v>20000</v>
      </c>
      <c r="K28" s="498">
        <f t="shared" si="2"/>
        <v>30000</v>
      </c>
      <c r="L28" s="603"/>
      <c r="M28" s="237"/>
    </row>
    <row r="29" spans="1:14" s="241" customFormat="1" ht="38.25" x14ac:dyDescent="0.2">
      <c r="A29" s="40">
        <f>A28+1</f>
        <v>7</v>
      </c>
      <c r="B29" s="246"/>
      <c r="C29" s="248" t="s">
        <v>175</v>
      </c>
      <c r="D29" s="239" t="s">
        <v>3</v>
      </c>
      <c r="E29" s="238">
        <v>1</v>
      </c>
      <c r="F29" s="497"/>
      <c r="G29" s="497">
        <v>115000</v>
      </c>
      <c r="H29" s="242">
        <f t="shared" si="0"/>
        <v>115000</v>
      </c>
      <c r="I29" s="497">
        <v>40000</v>
      </c>
      <c r="J29" s="498">
        <f t="shared" si="3"/>
        <v>155000</v>
      </c>
      <c r="K29" s="498">
        <f t="shared" si="2"/>
        <v>270000</v>
      </c>
      <c r="L29" s="487" t="s">
        <v>331</v>
      </c>
      <c r="M29" s="247"/>
    </row>
    <row r="30" spans="1:14" s="241" customFormat="1" ht="38.25" x14ac:dyDescent="0.2">
      <c r="A30" s="40">
        <f>A29+1</f>
        <v>8</v>
      </c>
      <c r="B30" s="246"/>
      <c r="C30" s="245" t="s">
        <v>174</v>
      </c>
      <c r="D30" s="244" t="s">
        <v>3</v>
      </c>
      <c r="E30" s="243">
        <v>1</v>
      </c>
      <c r="F30" s="497"/>
      <c r="G30" s="497">
        <v>0</v>
      </c>
      <c r="H30" s="242">
        <f t="shared" si="0"/>
        <v>0</v>
      </c>
      <c r="I30" s="497">
        <v>25000</v>
      </c>
      <c r="J30" s="498">
        <f t="shared" si="3"/>
        <v>25000</v>
      </c>
      <c r="K30" s="498">
        <f t="shared" si="2"/>
        <v>25000</v>
      </c>
      <c r="L30" s="603"/>
      <c r="M30" s="237"/>
    </row>
    <row r="31" spans="1:14" ht="51.75" thickBot="1" x14ac:dyDescent="0.25">
      <c r="A31" s="40">
        <f>A30+1</f>
        <v>9</v>
      </c>
      <c r="B31" s="164"/>
      <c r="C31" s="240" t="s">
        <v>316</v>
      </c>
      <c r="D31" s="239" t="s">
        <v>3</v>
      </c>
      <c r="E31" s="238">
        <v>1</v>
      </c>
      <c r="F31" s="497"/>
      <c r="G31" s="497">
        <v>0</v>
      </c>
      <c r="H31" s="242">
        <f t="shared" si="0"/>
        <v>0</v>
      </c>
      <c r="I31" s="497">
        <v>40000</v>
      </c>
      <c r="J31" s="498">
        <f t="shared" si="3"/>
        <v>40000</v>
      </c>
      <c r="K31" s="498">
        <f t="shared" si="2"/>
        <v>40000</v>
      </c>
      <c r="L31" s="603"/>
      <c r="M31" s="237"/>
    </row>
    <row r="32" spans="1:14" ht="20.100000000000001" customHeight="1" thickTop="1" thickBot="1" x14ac:dyDescent="0.25">
      <c r="A32" s="224"/>
      <c r="B32" s="225"/>
      <c r="C32" s="236" t="s">
        <v>173</v>
      </c>
      <c r="D32" s="235"/>
      <c r="E32" s="235"/>
      <c r="F32" s="235"/>
      <c r="G32" s="233"/>
      <c r="H32" s="233">
        <f>SUM(H10:H31)</f>
        <v>4401916</v>
      </c>
      <c r="I32" s="233"/>
      <c r="J32" s="233">
        <f>SUM(J10:J31)</f>
        <v>911450</v>
      </c>
      <c r="K32" s="233">
        <f>SUM(K10:K31)</f>
        <v>5313366</v>
      </c>
      <c r="L32" s="617"/>
      <c r="M32" s="232"/>
    </row>
  </sheetData>
  <mergeCells count="13">
    <mergeCell ref="G6:K6"/>
    <mergeCell ref="A7:B8"/>
    <mergeCell ref="C7:C8"/>
    <mergeCell ref="D7:D8"/>
    <mergeCell ref="E7:E8"/>
    <mergeCell ref="F7:F8"/>
    <mergeCell ref="G7:H7"/>
    <mergeCell ref="I7:J7"/>
    <mergeCell ref="L12:L18"/>
    <mergeCell ref="M12:M18"/>
    <mergeCell ref="L7:L8"/>
    <mergeCell ref="M7:M8"/>
    <mergeCell ref="A9:B9"/>
  </mergeCells>
  <printOptions horizontalCentered="1"/>
  <pageMargins left="0.25" right="0.25" top="0.5" bottom="0.5" header="0.33" footer="0.33"/>
  <pageSetup paperSize="9" scale="85" orientation="landscape" r:id="rId1"/>
  <headerFooter scaleWithDoc="0" alignWithMargins="0">
    <oddFooter>&amp;L&amp;8SEM Engineers&amp;R&amp;8Page &amp;P of &amp;N</oddFooter>
  </headerFooter>
  <rowBreaks count="1" manualBreakCount="1">
    <brk id="25" max="12"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F911E-D9A9-4AE2-8356-CE9472A35A15}">
  <dimension ref="A1:L42"/>
  <sheetViews>
    <sheetView showGridLines="0" zoomScaleNormal="100" zoomScaleSheetLayoutView="100" workbookViewId="0">
      <selection activeCell="L11" sqref="L11"/>
    </sheetView>
  </sheetViews>
  <sheetFormatPr defaultColWidth="8.875" defaultRowHeight="14.25" x14ac:dyDescent="0.2"/>
  <cols>
    <col min="1" max="1" width="4.375" style="230" customWidth="1"/>
    <col min="2" max="2" width="3.625" style="230" customWidth="1"/>
    <col min="3" max="3" width="42.75" style="231" customWidth="1"/>
    <col min="4" max="4" width="7.625" style="230" customWidth="1"/>
    <col min="5" max="5" width="11.25" style="230" customWidth="1"/>
    <col min="6" max="6" width="10.625" style="230" customWidth="1"/>
    <col min="7" max="7" width="12.625" style="230" customWidth="1"/>
    <col min="8" max="8" width="10.625" style="230" customWidth="1"/>
    <col min="9" max="9" width="12.625" style="230" customWidth="1"/>
    <col min="10" max="12" width="14.625" style="230" customWidth="1"/>
    <col min="13" max="256" width="8.875" style="22"/>
    <col min="257" max="257" width="4.375" style="22" customWidth="1"/>
    <col min="258" max="258" width="3.625" style="22" customWidth="1"/>
    <col min="259" max="259" width="42.75" style="22" customWidth="1"/>
    <col min="260" max="260" width="7.625" style="22" customWidth="1"/>
    <col min="261" max="261" width="11.25" style="22" customWidth="1"/>
    <col min="262" max="262" width="10.625" style="22" customWidth="1"/>
    <col min="263" max="263" width="12.625" style="22" customWidth="1"/>
    <col min="264" max="264" width="10.625" style="22" customWidth="1"/>
    <col min="265" max="265" width="12.625" style="22" customWidth="1"/>
    <col min="266" max="268" width="14.625" style="22" customWidth="1"/>
    <col min="269" max="512" width="8.875" style="22"/>
    <col min="513" max="513" width="4.375" style="22" customWidth="1"/>
    <col min="514" max="514" width="3.625" style="22" customWidth="1"/>
    <col min="515" max="515" width="42.75" style="22" customWidth="1"/>
    <col min="516" max="516" width="7.625" style="22" customWidth="1"/>
    <col min="517" max="517" width="11.25" style="22" customWidth="1"/>
    <col min="518" max="518" width="10.625" style="22" customWidth="1"/>
    <col min="519" max="519" width="12.625" style="22" customWidth="1"/>
    <col min="520" max="520" width="10.625" style="22" customWidth="1"/>
    <col min="521" max="521" width="12.625" style="22" customWidth="1"/>
    <col min="522" max="524" width="14.625" style="22" customWidth="1"/>
    <col min="525" max="768" width="8.875" style="22"/>
    <col min="769" max="769" width="4.375" style="22" customWidth="1"/>
    <col min="770" max="770" width="3.625" style="22" customWidth="1"/>
    <col min="771" max="771" width="42.75" style="22" customWidth="1"/>
    <col min="772" max="772" width="7.625" style="22" customWidth="1"/>
    <col min="773" max="773" width="11.25" style="22" customWidth="1"/>
    <col min="774" max="774" width="10.625" style="22" customWidth="1"/>
    <col min="775" max="775" width="12.625" style="22" customWidth="1"/>
    <col min="776" max="776" width="10.625" style="22" customWidth="1"/>
    <col min="777" max="777" width="12.625" style="22" customWidth="1"/>
    <col min="778" max="780" width="14.625" style="22" customWidth="1"/>
    <col min="781" max="1024" width="8.875" style="22"/>
    <col min="1025" max="1025" width="4.375" style="22" customWidth="1"/>
    <col min="1026" max="1026" width="3.625" style="22" customWidth="1"/>
    <col min="1027" max="1027" width="42.75" style="22" customWidth="1"/>
    <col min="1028" max="1028" width="7.625" style="22" customWidth="1"/>
    <col min="1029" max="1029" width="11.25" style="22" customWidth="1"/>
    <col min="1030" max="1030" width="10.625" style="22" customWidth="1"/>
    <col min="1031" max="1031" width="12.625" style="22" customWidth="1"/>
    <col min="1032" max="1032" width="10.625" style="22" customWidth="1"/>
    <col min="1033" max="1033" width="12.625" style="22" customWidth="1"/>
    <col min="1034" max="1036" width="14.625" style="22" customWidth="1"/>
    <col min="1037" max="1280" width="8.875" style="22"/>
    <col min="1281" max="1281" width="4.375" style="22" customWidth="1"/>
    <col min="1282" max="1282" width="3.625" style="22" customWidth="1"/>
    <col min="1283" max="1283" width="42.75" style="22" customWidth="1"/>
    <col min="1284" max="1284" width="7.625" style="22" customWidth="1"/>
    <col min="1285" max="1285" width="11.25" style="22" customWidth="1"/>
    <col min="1286" max="1286" width="10.625" style="22" customWidth="1"/>
    <col min="1287" max="1287" width="12.625" style="22" customWidth="1"/>
    <col min="1288" max="1288" width="10.625" style="22" customWidth="1"/>
    <col min="1289" max="1289" width="12.625" style="22" customWidth="1"/>
    <col min="1290" max="1292" width="14.625" style="22" customWidth="1"/>
    <col min="1293" max="1536" width="8.875" style="22"/>
    <col min="1537" max="1537" width="4.375" style="22" customWidth="1"/>
    <col min="1538" max="1538" width="3.625" style="22" customWidth="1"/>
    <col min="1539" max="1539" width="42.75" style="22" customWidth="1"/>
    <col min="1540" max="1540" width="7.625" style="22" customWidth="1"/>
    <col min="1541" max="1541" width="11.25" style="22" customWidth="1"/>
    <col min="1542" max="1542" width="10.625" style="22" customWidth="1"/>
    <col min="1543" max="1543" width="12.625" style="22" customWidth="1"/>
    <col min="1544" max="1544" width="10.625" style="22" customWidth="1"/>
    <col min="1545" max="1545" width="12.625" style="22" customWidth="1"/>
    <col min="1546" max="1548" width="14.625" style="22" customWidth="1"/>
    <col min="1549" max="1792" width="8.875" style="22"/>
    <col min="1793" max="1793" width="4.375" style="22" customWidth="1"/>
    <col min="1794" max="1794" width="3.625" style="22" customWidth="1"/>
    <col min="1795" max="1795" width="42.75" style="22" customWidth="1"/>
    <col min="1796" max="1796" width="7.625" style="22" customWidth="1"/>
    <col min="1797" max="1797" width="11.25" style="22" customWidth="1"/>
    <col min="1798" max="1798" width="10.625" style="22" customWidth="1"/>
    <col min="1799" max="1799" width="12.625" style="22" customWidth="1"/>
    <col min="1800" max="1800" width="10.625" style="22" customWidth="1"/>
    <col min="1801" max="1801" width="12.625" style="22" customWidth="1"/>
    <col min="1802" max="1804" width="14.625" style="22" customWidth="1"/>
    <col min="1805" max="2048" width="8.875" style="22"/>
    <col min="2049" max="2049" width="4.375" style="22" customWidth="1"/>
    <col min="2050" max="2050" width="3.625" style="22" customWidth="1"/>
    <col min="2051" max="2051" width="42.75" style="22" customWidth="1"/>
    <col min="2052" max="2052" width="7.625" style="22" customWidth="1"/>
    <col min="2053" max="2053" width="11.25" style="22" customWidth="1"/>
    <col min="2054" max="2054" width="10.625" style="22" customWidth="1"/>
    <col min="2055" max="2055" width="12.625" style="22" customWidth="1"/>
    <col min="2056" max="2056" width="10.625" style="22" customWidth="1"/>
    <col min="2057" max="2057" width="12.625" style="22" customWidth="1"/>
    <col min="2058" max="2060" width="14.625" style="22" customWidth="1"/>
    <col min="2061" max="2304" width="8.875" style="22"/>
    <col min="2305" max="2305" width="4.375" style="22" customWidth="1"/>
    <col min="2306" max="2306" width="3.625" style="22" customWidth="1"/>
    <col min="2307" max="2307" width="42.75" style="22" customWidth="1"/>
    <col min="2308" max="2308" width="7.625" style="22" customWidth="1"/>
    <col min="2309" max="2309" width="11.25" style="22" customWidth="1"/>
    <col min="2310" max="2310" width="10.625" style="22" customWidth="1"/>
    <col min="2311" max="2311" width="12.625" style="22" customWidth="1"/>
    <col min="2312" max="2312" width="10.625" style="22" customWidth="1"/>
    <col min="2313" max="2313" width="12.625" style="22" customWidth="1"/>
    <col min="2314" max="2316" width="14.625" style="22" customWidth="1"/>
    <col min="2317" max="2560" width="8.875" style="22"/>
    <col min="2561" max="2561" width="4.375" style="22" customWidth="1"/>
    <col min="2562" max="2562" width="3.625" style="22" customWidth="1"/>
    <col min="2563" max="2563" width="42.75" style="22" customWidth="1"/>
    <col min="2564" max="2564" width="7.625" style="22" customWidth="1"/>
    <col min="2565" max="2565" width="11.25" style="22" customWidth="1"/>
    <col min="2566" max="2566" width="10.625" style="22" customWidth="1"/>
    <col min="2567" max="2567" width="12.625" style="22" customWidth="1"/>
    <col min="2568" max="2568" width="10.625" style="22" customWidth="1"/>
    <col min="2569" max="2569" width="12.625" style="22" customWidth="1"/>
    <col min="2570" max="2572" width="14.625" style="22" customWidth="1"/>
    <col min="2573" max="2816" width="8.875" style="22"/>
    <col min="2817" max="2817" width="4.375" style="22" customWidth="1"/>
    <col min="2818" max="2818" width="3.625" style="22" customWidth="1"/>
    <col min="2819" max="2819" width="42.75" style="22" customWidth="1"/>
    <col min="2820" max="2820" width="7.625" style="22" customWidth="1"/>
    <col min="2821" max="2821" width="11.25" style="22" customWidth="1"/>
    <col min="2822" max="2822" width="10.625" style="22" customWidth="1"/>
    <col min="2823" max="2823" width="12.625" style="22" customWidth="1"/>
    <col min="2824" max="2824" width="10.625" style="22" customWidth="1"/>
    <col min="2825" max="2825" width="12.625" style="22" customWidth="1"/>
    <col min="2826" max="2828" width="14.625" style="22" customWidth="1"/>
    <col min="2829" max="3072" width="8.875" style="22"/>
    <col min="3073" max="3073" width="4.375" style="22" customWidth="1"/>
    <col min="3074" max="3074" width="3.625" style="22" customWidth="1"/>
    <col min="3075" max="3075" width="42.75" style="22" customWidth="1"/>
    <col min="3076" max="3076" width="7.625" style="22" customWidth="1"/>
    <col min="3077" max="3077" width="11.25" style="22" customWidth="1"/>
    <col min="3078" max="3078" width="10.625" style="22" customWidth="1"/>
    <col min="3079" max="3079" width="12.625" style="22" customWidth="1"/>
    <col min="3080" max="3080" width="10.625" style="22" customWidth="1"/>
    <col min="3081" max="3081" width="12.625" style="22" customWidth="1"/>
    <col min="3082" max="3084" width="14.625" style="22" customWidth="1"/>
    <col min="3085" max="3328" width="8.875" style="22"/>
    <col min="3329" max="3329" width="4.375" style="22" customWidth="1"/>
    <col min="3330" max="3330" width="3.625" style="22" customWidth="1"/>
    <col min="3331" max="3331" width="42.75" style="22" customWidth="1"/>
    <col min="3332" max="3332" width="7.625" style="22" customWidth="1"/>
    <col min="3333" max="3333" width="11.25" style="22" customWidth="1"/>
    <col min="3334" max="3334" width="10.625" style="22" customWidth="1"/>
    <col min="3335" max="3335" width="12.625" style="22" customWidth="1"/>
    <col min="3336" max="3336" width="10.625" style="22" customWidth="1"/>
    <col min="3337" max="3337" width="12.625" style="22" customWidth="1"/>
    <col min="3338" max="3340" width="14.625" style="22" customWidth="1"/>
    <col min="3341" max="3584" width="8.875" style="22"/>
    <col min="3585" max="3585" width="4.375" style="22" customWidth="1"/>
    <col min="3586" max="3586" width="3.625" style="22" customWidth="1"/>
    <col min="3587" max="3587" width="42.75" style="22" customWidth="1"/>
    <col min="3588" max="3588" width="7.625" style="22" customWidth="1"/>
    <col min="3589" max="3589" width="11.25" style="22" customWidth="1"/>
    <col min="3590" max="3590" width="10.625" style="22" customWidth="1"/>
    <col min="3591" max="3591" width="12.625" style="22" customWidth="1"/>
    <col min="3592" max="3592" width="10.625" style="22" customWidth="1"/>
    <col min="3593" max="3593" width="12.625" style="22" customWidth="1"/>
    <col min="3594" max="3596" width="14.625" style="22" customWidth="1"/>
    <col min="3597" max="3840" width="8.875" style="22"/>
    <col min="3841" max="3841" width="4.375" style="22" customWidth="1"/>
    <col min="3842" max="3842" width="3.625" style="22" customWidth="1"/>
    <col min="3843" max="3843" width="42.75" style="22" customWidth="1"/>
    <col min="3844" max="3844" width="7.625" style="22" customWidth="1"/>
    <col min="3845" max="3845" width="11.25" style="22" customWidth="1"/>
    <col min="3846" max="3846" width="10.625" style="22" customWidth="1"/>
    <col min="3847" max="3847" width="12.625" style="22" customWidth="1"/>
    <col min="3848" max="3848" width="10.625" style="22" customWidth="1"/>
    <col min="3849" max="3849" width="12.625" style="22" customWidth="1"/>
    <col min="3850" max="3852" width="14.625" style="22" customWidth="1"/>
    <col min="3853" max="4096" width="8.875" style="22"/>
    <col min="4097" max="4097" width="4.375" style="22" customWidth="1"/>
    <col min="4098" max="4098" width="3.625" style="22" customWidth="1"/>
    <col min="4099" max="4099" width="42.75" style="22" customWidth="1"/>
    <col min="4100" max="4100" width="7.625" style="22" customWidth="1"/>
    <col min="4101" max="4101" width="11.25" style="22" customWidth="1"/>
    <col min="4102" max="4102" width="10.625" style="22" customWidth="1"/>
    <col min="4103" max="4103" width="12.625" style="22" customWidth="1"/>
    <col min="4104" max="4104" width="10.625" style="22" customWidth="1"/>
    <col min="4105" max="4105" width="12.625" style="22" customWidth="1"/>
    <col min="4106" max="4108" width="14.625" style="22" customWidth="1"/>
    <col min="4109" max="4352" width="8.875" style="22"/>
    <col min="4353" max="4353" width="4.375" style="22" customWidth="1"/>
    <col min="4354" max="4354" width="3.625" style="22" customWidth="1"/>
    <col min="4355" max="4355" width="42.75" style="22" customWidth="1"/>
    <col min="4356" max="4356" width="7.625" style="22" customWidth="1"/>
    <col min="4357" max="4357" width="11.25" style="22" customWidth="1"/>
    <col min="4358" max="4358" width="10.625" style="22" customWidth="1"/>
    <col min="4359" max="4359" width="12.625" style="22" customWidth="1"/>
    <col min="4360" max="4360" width="10.625" style="22" customWidth="1"/>
    <col min="4361" max="4361" width="12.625" style="22" customWidth="1"/>
    <col min="4362" max="4364" width="14.625" style="22" customWidth="1"/>
    <col min="4365" max="4608" width="8.875" style="22"/>
    <col min="4609" max="4609" width="4.375" style="22" customWidth="1"/>
    <col min="4610" max="4610" width="3.625" style="22" customWidth="1"/>
    <col min="4611" max="4611" width="42.75" style="22" customWidth="1"/>
    <col min="4612" max="4612" width="7.625" style="22" customWidth="1"/>
    <col min="4613" max="4613" width="11.25" style="22" customWidth="1"/>
    <col min="4614" max="4614" width="10.625" style="22" customWidth="1"/>
    <col min="4615" max="4615" width="12.625" style="22" customWidth="1"/>
    <col min="4616" max="4616" width="10.625" style="22" customWidth="1"/>
    <col min="4617" max="4617" width="12.625" style="22" customWidth="1"/>
    <col min="4618" max="4620" width="14.625" style="22" customWidth="1"/>
    <col min="4621" max="4864" width="8.875" style="22"/>
    <col min="4865" max="4865" width="4.375" style="22" customWidth="1"/>
    <col min="4866" max="4866" width="3.625" style="22" customWidth="1"/>
    <col min="4867" max="4867" width="42.75" style="22" customWidth="1"/>
    <col min="4868" max="4868" width="7.625" style="22" customWidth="1"/>
    <col min="4869" max="4869" width="11.25" style="22" customWidth="1"/>
    <col min="4870" max="4870" width="10.625" style="22" customWidth="1"/>
    <col min="4871" max="4871" width="12.625" style="22" customWidth="1"/>
    <col min="4872" max="4872" width="10.625" style="22" customWidth="1"/>
    <col min="4873" max="4873" width="12.625" style="22" customWidth="1"/>
    <col min="4874" max="4876" width="14.625" style="22" customWidth="1"/>
    <col min="4877" max="5120" width="8.875" style="22"/>
    <col min="5121" max="5121" width="4.375" style="22" customWidth="1"/>
    <col min="5122" max="5122" width="3.625" style="22" customWidth="1"/>
    <col min="5123" max="5123" width="42.75" style="22" customWidth="1"/>
    <col min="5124" max="5124" width="7.625" style="22" customWidth="1"/>
    <col min="5125" max="5125" width="11.25" style="22" customWidth="1"/>
    <col min="5126" max="5126" width="10.625" style="22" customWidth="1"/>
    <col min="5127" max="5127" width="12.625" style="22" customWidth="1"/>
    <col min="5128" max="5128" width="10.625" style="22" customWidth="1"/>
    <col min="5129" max="5129" width="12.625" style="22" customWidth="1"/>
    <col min="5130" max="5132" width="14.625" style="22" customWidth="1"/>
    <col min="5133" max="5376" width="8.875" style="22"/>
    <col min="5377" max="5377" width="4.375" style="22" customWidth="1"/>
    <col min="5378" max="5378" width="3.625" style="22" customWidth="1"/>
    <col min="5379" max="5379" width="42.75" style="22" customWidth="1"/>
    <col min="5380" max="5380" width="7.625" style="22" customWidth="1"/>
    <col min="5381" max="5381" width="11.25" style="22" customWidth="1"/>
    <col min="5382" max="5382" width="10.625" style="22" customWidth="1"/>
    <col min="5383" max="5383" width="12.625" style="22" customWidth="1"/>
    <col min="5384" max="5384" width="10.625" style="22" customWidth="1"/>
    <col min="5385" max="5385" width="12.625" style="22" customWidth="1"/>
    <col min="5386" max="5388" width="14.625" style="22" customWidth="1"/>
    <col min="5389" max="5632" width="8.875" style="22"/>
    <col min="5633" max="5633" width="4.375" style="22" customWidth="1"/>
    <col min="5634" max="5634" width="3.625" style="22" customWidth="1"/>
    <col min="5635" max="5635" width="42.75" style="22" customWidth="1"/>
    <col min="5636" max="5636" width="7.625" style="22" customWidth="1"/>
    <col min="5637" max="5637" width="11.25" style="22" customWidth="1"/>
    <col min="5638" max="5638" width="10.625" style="22" customWidth="1"/>
    <col min="5639" max="5639" width="12.625" style="22" customWidth="1"/>
    <col min="5640" max="5640" width="10.625" style="22" customWidth="1"/>
    <col min="5641" max="5641" width="12.625" style="22" customWidth="1"/>
    <col min="5642" max="5644" width="14.625" style="22" customWidth="1"/>
    <col min="5645" max="5888" width="8.875" style="22"/>
    <col min="5889" max="5889" width="4.375" style="22" customWidth="1"/>
    <col min="5890" max="5890" width="3.625" style="22" customWidth="1"/>
    <col min="5891" max="5891" width="42.75" style="22" customWidth="1"/>
    <col min="5892" max="5892" width="7.625" style="22" customWidth="1"/>
    <col min="5893" max="5893" width="11.25" style="22" customWidth="1"/>
    <col min="5894" max="5894" width="10.625" style="22" customWidth="1"/>
    <col min="5895" max="5895" width="12.625" style="22" customWidth="1"/>
    <col min="5896" max="5896" width="10.625" style="22" customWidth="1"/>
    <col min="5897" max="5897" width="12.625" style="22" customWidth="1"/>
    <col min="5898" max="5900" width="14.625" style="22" customWidth="1"/>
    <col min="5901" max="6144" width="8.875" style="22"/>
    <col min="6145" max="6145" width="4.375" style="22" customWidth="1"/>
    <col min="6146" max="6146" width="3.625" style="22" customWidth="1"/>
    <col min="6147" max="6147" width="42.75" style="22" customWidth="1"/>
    <col min="6148" max="6148" width="7.625" style="22" customWidth="1"/>
    <col min="6149" max="6149" width="11.25" style="22" customWidth="1"/>
    <col min="6150" max="6150" width="10.625" style="22" customWidth="1"/>
    <col min="6151" max="6151" width="12.625" style="22" customWidth="1"/>
    <col min="6152" max="6152" width="10.625" style="22" customWidth="1"/>
    <col min="6153" max="6153" width="12.625" style="22" customWidth="1"/>
    <col min="6154" max="6156" width="14.625" style="22" customWidth="1"/>
    <col min="6157" max="6400" width="8.875" style="22"/>
    <col min="6401" max="6401" width="4.375" style="22" customWidth="1"/>
    <col min="6402" max="6402" width="3.625" style="22" customWidth="1"/>
    <col min="6403" max="6403" width="42.75" style="22" customWidth="1"/>
    <col min="6404" max="6404" width="7.625" style="22" customWidth="1"/>
    <col min="6405" max="6405" width="11.25" style="22" customWidth="1"/>
    <col min="6406" max="6406" width="10.625" style="22" customWidth="1"/>
    <col min="6407" max="6407" width="12.625" style="22" customWidth="1"/>
    <col min="6408" max="6408" width="10.625" style="22" customWidth="1"/>
    <col min="6409" max="6409" width="12.625" style="22" customWidth="1"/>
    <col min="6410" max="6412" width="14.625" style="22" customWidth="1"/>
    <col min="6413" max="6656" width="8.875" style="22"/>
    <col min="6657" max="6657" width="4.375" style="22" customWidth="1"/>
    <col min="6658" max="6658" width="3.625" style="22" customWidth="1"/>
    <col min="6659" max="6659" width="42.75" style="22" customWidth="1"/>
    <col min="6660" max="6660" width="7.625" style="22" customWidth="1"/>
    <col min="6661" max="6661" width="11.25" style="22" customWidth="1"/>
    <col min="6662" max="6662" width="10.625" style="22" customWidth="1"/>
    <col min="6663" max="6663" width="12.625" style="22" customWidth="1"/>
    <col min="6664" max="6664" width="10.625" style="22" customWidth="1"/>
    <col min="6665" max="6665" width="12.625" style="22" customWidth="1"/>
    <col min="6666" max="6668" width="14.625" style="22" customWidth="1"/>
    <col min="6669" max="6912" width="8.875" style="22"/>
    <col min="6913" max="6913" width="4.375" style="22" customWidth="1"/>
    <col min="6914" max="6914" width="3.625" style="22" customWidth="1"/>
    <col min="6915" max="6915" width="42.75" style="22" customWidth="1"/>
    <col min="6916" max="6916" width="7.625" style="22" customWidth="1"/>
    <col min="6917" max="6917" width="11.25" style="22" customWidth="1"/>
    <col min="6918" max="6918" width="10.625" style="22" customWidth="1"/>
    <col min="6919" max="6919" width="12.625" style="22" customWidth="1"/>
    <col min="6920" max="6920" width="10.625" style="22" customWidth="1"/>
    <col min="6921" max="6921" width="12.625" style="22" customWidth="1"/>
    <col min="6922" max="6924" width="14.625" style="22" customWidth="1"/>
    <col min="6925" max="7168" width="8.875" style="22"/>
    <col min="7169" max="7169" width="4.375" style="22" customWidth="1"/>
    <col min="7170" max="7170" width="3.625" style="22" customWidth="1"/>
    <col min="7171" max="7171" width="42.75" style="22" customWidth="1"/>
    <col min="7172" max="7172" width="7.625" style="22" customWidth="1"/>
    <col min="7173" max="7173" width="11.25" style="22" customWidth="1"/>
    <col min="7174" max="7174" width="10.625" style="22" customWidth="1"/>
    <col min="7175" max="7175" width="12.625" style="22" customWidth="1"/>
    <col min="7176" max="7176" width="10.625" style="22" customWidth="1"/>
    <col min="7177" max="7177" width="12.625" style="22" customWidth="1"/>
    <col min="7178" max="7180" width="14.625" style="22" customWidth="1"/>
    <col min="7181" max="7424" width="8.875" style="22"/>
    <col min="7425" max="7425" width="4.375" style="22" customWidth="1"/>
    <col min="7426" max="7426" width="3.625" style="22" customWidth="1"/>
    <col min="7427" max="7427" width="42.75" style="22" customWidth="1"/>
    <col min="7428" max="7428" width="7.625" style="22" customWidth="1"/>
    <col min="7429" max="7429" width="11.25" style="22" customWidth="1"/>
    <col min="7430" max="7430" width="10.625" style="22" customWidth="1"/>
    <col min="7431" max="7431" width="12.625" style="22" customWidth="1"/>
    <col min="7432" max="7432" width="10.625" style="22" customWidth="1"/>
    <col min="7433" max="7433" width="12.625" style="22" customWidth="1"/>
    <col min="7434" max="7436" width="14.625" style="22" customWidth="1"/>
    <col min="7437" max="7680" width="8.875" style="22"/>
    <col min="7681" max="7681" width="4.375" style="22" customWidth="1"/>
    <col min="7682" max="7682" width="3.625" style="22" customWidth="1"/>
    <col min="7683" max="7683" width="42.75" style="22" customWidth="1"/>
    <col min="7684" max="7684" width="7.625" style="22" customWidth="1"/>
    <col min="7685" max="7685" width="11.25" style="22" customWidth="1"/>
    <col min="7686" max="7686" width="10.625" style="22" customWidth="1"/>
    <col min="7687" max="7687" width="12.625" style="22" customWidth="1"/>
    <col min="7688" max="7688" width="10.625" style="22" customWidth="1"/>
    <col min="7689" max="7689" width="12.625" style="22" customWidth="1"/>
    <col min="7690" max="7692" width="14.625" style="22" customWidth="1"/>
    <col min="7693" max="7936" width="8.875" style="22"/>
    <col min="7937" max="7937" width="4.375" style="22" customWidth="1"/>
    <col min="7938" max="7938" width="3.625" style="22" customWidth="1"/>
    <col min="7939" max="7939" width="42.75" style="22" customWidth="1"/>
    <col min="7940" max="7940" width="7.625" style="22" customWidth="1"/>
    <col min="7941" max="7941" width="11.25" style="22" customWidth="1"/>
    <col min="7942" max="7942" width="10.625" style="22" customWidth="1"/>
    <col min="7943" max="7943" width="12.625" style="22" customWidth="1"/>
    <col min="7944" max="7944" width="10.625" style="22" customWidth="1"/>
    <col min="7945" max="7945" width="12.625" style="22" customWidth="1"/>
    <col min="7946" max="7948" width="14.625" style="22" customWidth="1"/>
    <col min="7949" max="8192" width="8.875" style="22"/>
    <col min="8193" max="8193" width="4.375" style="22" customWidth="1"/>
    <col min="8194" max="8194" width="3.625" style="22" customWidth="1"/>
    <col min="8195" max="8195" width="42.75" style="22" customWidth="1"/>
    <col min="8196" max="8196" width="7.625" style="22" customWidth="1"/>
    <col min="8197" max="8197" width="11.25" style="22" customWidth="1"/>
    <col min="8198" max="8198" width="10.625" style="22" customWidth="1"/>
    <col min="8199" max="8199" width="12.625" style="22" customWidth="1"/>
    <col min="8200" max="8200" width="10.625" style="22" customWidth="1"/>
    <col min="8201" max="8201" width="12.625" style="22" customWidth="1"/>
    <col min="8202" max="8204" width="14.625" style="22" customWidth="1"/>
    <col min="8205" max="8448" width="8.875" style="22"/>
    <col min="8449" max="8449" width="4.375" style="22" customWidth="1"/>
    <col min="8450" max="8450" width="3.625" style="22" customWidth="1"/>
    <col min="8451" max="8451" width="42.75" style="22" customWidth="1"/>
    <col min="8452" max="8452" width="7.625" style="22" customWidth="1"/>
    <col min="8453" max="8453" width="11.25" style="22" customWidth="1"/>
    <col min="8454" max="8454" width="10.625" style="22" customWidth="1"/>
    <col min="8455" max="8455" width="12.625" style="22" customWidth="1"/>
    <col min="8456" max="8456" width="10.625" style="22" customWidth="1"/>
    <col min="8457" max="8457" width="12.625" style="22" customWidth="1"/>
    <col min="8458" max="8460" width="14.625" style="22" customWidth="1"/>
    <col min="8461" max="8704" width="8.875" style="22"/>
    <col min="8705" max="8705" width="4.375" style="22" customWidth="1"/>
    <col min="8706" max="8706" width="3.625" style="22" customWidth="1"/>
    <col min="8707" max="8707" width="42.75" style="22" customWidth="1"/>
    <col min="8708" max="8708" width="7.625" style="22" customWidth="1"/>
    <col min="8709" max="8709" width="11.25" style="22" customWidth="1"/>
    <col min="8710" max="8710" width="10.625" style="22" customWidth="1"/>
    <col min="8711" max="8711" width="12.625" style="22" customWidth="1"/>
    <col min="8712" max="8712" width="10.625" style="22" customWidth="1"/>
    <col min="8713" max="8713" width="12.625" style="22" customWidth="1"/>
    <col min="8714" max="8716" width="14.625" style="22" customWidth="1"/>
    <col min="8717" max="8960" width="8.875" style="22"/>
    <col min="8961" max="8961" width="4.375" style="22" customWidth="1"/>
    <col min="8962" max="8962" width="3.625" style="22" customWidth="1"/>
    <col min="8963" max="8963" width="42.75" style="22" customWidth="1"/>
    <col min="8964" max="8964" width="7.625" style="22" customWidth="1"/>
    <col min="8965" max="8965" width="11.25" style="22" customWidth="1"/>
    <col min="8966" max="8966" width="10.625" style="22" customWidth="1"/>
    <col min="8967" max="8967" width="12.625" style="22" customWidth="1"/>
    <col min="8968" max="8968" width="10.625" style="22" customWidth="1"/>
    <col min="8969" max="8969" width="12.625" style="22" customWidth="1"/>
    <col min="8970" max="8972" width="14.625" style="22" customWidth="1"/>
    <col min="8973" max="9216" width="8.875" style="22"/>
    <col min="9217" max="9217" width="4.375" style="22" customWidth="1"/>
    <col min="9218" max="9218" width="3.625" style="22" customWidth="1"/>
    <col min="9219" max="9219" width="42.75" style="22" customWidth="1"/>
    <col min="9220" max="9220" width="7.625" style="22" customWidth="1"/>
    <col min="9221" max="9221" width="11.25" style="22" customWidth="1"/>
    <col min="9222" max="9222" width="10.625" style="22" customWidth="1"/>
    <col min="9223" max="9223" width="12.625" style="22" customWidth="1"/>
    <col min="9224" max="9224" width="10.625" style="22" customWidth="1"/>
    <col min="9225" max="9225" width="12.625" style="22" customWidth="1"/>
    <col min="9226" max="9228" width="14.625" style="22" customWidth="1"/>
    <col min="9229" max="9472" width="8.875" style="22"/>
    <col min="9473" max="9473" width="4.375" style="22" customWidth="1"/>
    <col min="9474" max="9474" width="3.625" style="22" customWidth="1"/>
    <col min="9475" max="9475" width="42.75" style="22" customWidth="1"/>
    <col min="9476" max="9476" width="7.625" style="22" customWidth="1"/>
    <col min="9477" max="9477" width="11.25" style="22" customWidth="1"/>
    <col min="9478" max="9478" width="10.625" style="22" customWidth="1"/>
    <col min="9479" max="9479" width="12.625" style="22" customWidth="1"/>
    <col min="9480" max="9480" width="10.625" style="22" customWidth="1"/>
    <col min="9481" max="9481" width="12.625" style="22" customWidth="1"/>
    <col min="9482" max="9484" width="14.625" style="22" customWidth="1"/>
    <col min="9485" max="9728" width="8.875" style="22"/>
    <col min="9729" max="9729" width="4.375" style="22" customWidth="1"/>
    <col min="9730" max="9730" width="3.625" style="22" customWidth="1"/>
    <col min="9731" max="9731" width="42.75" style="22" customWidth="1"/>
    <col min="9732" max="9732" width="7.625" style="22" customWidth="1"/>
    <col min="9733" max="9733" width="11.25" style="22" customWidth="1"/>
    <col min="9734" max="9734" width="10.625" style="22" customWidth="1"/>
    <col min="9735" max="9735" width="12.625" style="22" customWidth="1"/>
    <col min="9736" max="9736" width="10.625" style="22" customWidth="1"/>
    <col min="9737" max="9737" width="12.625" style="22" customWidth="1"/>
    <col min="9738" max="9740" width="14.625" style="22" customWidth="1"/>
    <col min="9741" max="9984" width="8.875" style="22"/>
    <col min="9985" max="9985" width="4.375" style="22" customWidth="1"/>
    <col min="9986" max="9986" width="3.625" style="22" customWidth="1"/>
    <col min="9987" max="9987" width="42.75" style="22" customWidth="1"/>
    <col min="9988" max="9988" width="7.625" style="22" customWidth="1"/>
    <col min="9989" max="9989" width="11.25" style="22" customWidth="1"/>
    <col min="9990" max="9990" width="10.625" style="22" customWidth="1"/>
    <col min="9991" max="9991" width="12.625" style="22" customWidth="1"/>
    <col min="9992" max="9992" width="10.625" style="22" customWidth="1"/>
    <col min="9993" max="9993" width="12.625" style="22" customWidth="1"/>
    <col min="9994" max="9996" width="14.625" style="22" customWidth="1"/>
    <col min="9997" max="10240" width="8.875" style="22"/>
    <col min="10241" max="10241" width="4.375" style="22" customWidth="1"/>
    <col min="10242" max="10242" width="3.625" style="22" customWidth="1"/>
    <col min="10243" max="10243" width="42.75" style="22" customWidth="1"/>
    <col min="10244" max="10244" width="7.625" style="22" customWidth="1"/>
    <col min="10245" max="10245" width="11.25" style="22" customWidth="1"/>
    <col min="10246" max="10246" width="10.625" style="22" customWidth="1"/>
    <col min="10247" max="10247" width="12.625" style="22" customWidth="1"/>
    <col min="10248" max="10248" width="10.625" style="22" customWidth="1"/>
    <col min="10249" max="10249" width="12.625" style="22" customWidth="1"/>
    <col min="10250" max="10252" width="14.625" style="22" customWidth="1"/>
    <col min="10253" max="10496" width="8.875" style="22"/>
    <col min="10497" max="10497" width="4.375" style="22" customWidth="1"/>
    <col min="10498" max="10498" width="3.625" style="22" customWidth="1"/>
    <col min="10499" max="10499" width="42.75" style="22" customWidth="1"/>
    <col min="10500" max="10500" width="7.625" style="22" customWidth="1"/>
    <col min="10501" max="10501" width="11.25" style="22" customWidth="1"/>
    <col min="10502" max="10502" width="10.625" style="22" customWidth="1"/>
    <col min="10503" max="10503" width="12.625" style="22" customWidth="1"/>
    <col min="10504" max="10504" width="10.625" style="22" customWidth="1"/>
    <col min="10505" max="10505" width="12.625" style="22" customWidth="1"/>
    <col min="10506" max="10508" width="14.625" style="22" customWidth="1"/>
    <col min="10509" max="10752" width="8.875" style="22"/>
    <col min="10753" max="10753" width="4.375" style="22" customWidth="1"/>
    <col min="10754" max="10754" width="3.625" style="22" customWidth="1"/>
    <col min="10755" max="10755" width="42.75" style="22" customWidth="1"/>
    <col min="10756" max="10756" width="7.625" style="22" customWidth="1"/>
    <col min="10757" max="10757" width="11.25" style="22" customWidth="1"/>
    <col min="10758" max="10758" width="10.625" style="22" customWidth="1"/>
    <col min="10759" max="10759" width="12.625" style="22" customWidth="1"/>
    <col min="10760" max="10760" width="10.625" style="22" customWidth="1"/>
    <col min="10761" max="10761" width="12.625" style="22" customWidth="1"/>
    <col min="10762" max="10764" width="14.625" style="22" customWidth="1"/>
    <col min="10765" max="11008" width="8.875" style="22"/>
    <col min="11009" max="11009" width="4.375" style="22" customWidth="1"/>
    <col min="11010" max="11010" width="3.625" style="22" customWidth="1"/>
    <col min="11011" max="11011" width="42.75" style="22" customWidth="1"/>
    <col min="11012" max="11012" width="7.625" style="22" customWidth="1"/>
    <col min="11013" max="11013" width="11.25" style="22" customWidth="1"/>
    <col min="11014" max="11014" width="10.625" style="22" customWidth="1"/>
    <col min="11015" max="11015" width="12.625" style="22" customWidth="1"/>
    <col min="11016" max="11016" width="10.625" style="22" customWidth="1"/>
    <col min="11017" max="11017" width="12.625" style="22" customWidth="1"/>
    <col min="11018" max="11020" width="14.625" style="22" customWidth="1"/>
    <col min="11021" max="11264" width="8.875" style="22"/>
    <col min="11265" max="11265" width="4.375" style="22" customWidth="1"/>
    <col min="11266" max="11266" width="3.625" style="22" customWidth="1"/>
    <col min="11267" max="11267" width="42.75" style="22" customWidth="1"/>
    <col min="11268" max="11268" width="7.625" style="22" customWidth="1"/>
    <col min="11269" max="11269" width="11.25" style="22" customWidth="1"/>
    <col min="11270" max="11270" width="10.625" style="22" customWidth="1"/>
    <col min="11271" max="11271" width="12.625" style="22" customWidth="1"/>
    <col min="11272" max="11272" width="10.625" style="22" customWidth="1"/>
    <col min="11273" max="11273" width="12.625" style="22" customWidth="1"/>
    <col min="11274" max="11276" width="14.625" style="22" customWidth="1"/>
    <col min="11277" max="11520" width="8.875" style="22"/>
    <col min="11521" max="11521" width="4.375" style="22" customWidth="1"/>
    <col min="11522" max="11522" width="3.625" style="22" customWidth="1"/>
    <col min="11523" max="11523" width="42.75" style="22" customWidth="1"/>
    <col min="11524" max="11524" width="7.625" style="22" customWidth="1"/>
    <col min="11525" max="11525" width="11.25" style="22" customWidth="1"/>
    <col min="11526" max="11526" width="10.625" style="22" customWidth="1"/>
    <col min="11527" max="11527" width="12.625" style="22" customWidth="1"/>
    <col min="11528" max="11528" width="10.625" style="22" customWidth="1"/>
    <col min="11529" max="11529" width="12.625" style="22" customWidth="1"/>
    <col min="11530" max="11532" width="14.625" style="22" customWidth="1"/>
    <col min="11533" max="11776" width="8.875" style="22"/>
    <col min="11777" max="11777" width="4.375" style="22" customWidth="1"/>
    <col min="11778" max="11778" width="3.625" style="22" customWidth="1"/>
    <col min="11779" max="11779" width="42.75" style="22" customWidth="1"/>
    <col min="11780" max="11780" width="7.625" style="22" customWidth="1"/>
    <col min="11781" max="11781" width="11.25" style="22" customWidth="1"/>
    <col min="11782" max="11782" width="10.625" style="22" customWidth="1"/>
    <col min="11783" max="11783" width="12.625" style="22" customWidth="1"/>
    <col min="11784" max="11784" width="10.625" style="22" customWidth="1"/>
    <col min="11785" max="11785" width="12.625" style="22" customWidth="1"/>
    <col min="11786" max="11788" width="14.625" style="22" customWidth="1"/>
    <col min="11789" max="12032" width="8.875" style="22"/>
    <col min="12033" max="12033" width="4.375" style="22" customWidth="1"/>
    <col min="12034" max="12034" width="3.625" style="22" customWidth="1"/>
    <col min="12035" max="12035" width="42.75" style="22" customWidth="1"/>
    <col min="12036" max="12036" width="7.625" style="22" customWidth="1"/>
    <col min="12037" max="12037" width="11.25" style="22" customWidth="1"/>
    <col min="12038" max="12038" width="10.625" style="22" customWidth="1"/>
    <col min="12039" max="12039" width="12.625" style="22" customWidth="1"/>
    <col min="12040" max="12040" width="10.625" style="22" customWidth="1"/>
    <col min="12041" max="12041" width="12.625" style="22" customWidth="1"/>
    <col min="12042" max="12044" width="14.625" style="22" customWidth="1"/>
    <col min="12045" max="12288" width="8.875" style="22"/>
    <col min="12289" max="12289" width="4.375" style="22" customWidth="1"/>
    <col min="12290" max="12290" width="3.625" style="22" customWidth="1"/>
    <col min="12291" max="12291" width="42.75" style="22" customWidth="1"/>
    <col min="12292" max="12292" width="7.625" style="22" customWidth="1"/>
    <col min="12293" max="12293" width="11.25" style="22" customWidth="1"/>
    <col min="12294" max="12294" width="10.625" style="22" customWidth="1"/>
    <col min="12295" max="12295" width="12.625" style="22" customWidth="1"/>
    <col min="12296" max="12296" width="10.625" style="22" customWidth="1"/>
    <col min="12297" max="12297" width="12.625" style="22" customWidth="1"/>
    <col min="12298" max="12300" width="14.625" style="22" customWidth="1"/>
    <col min="12301" max="12544" width="8.875" style="22"/>
    <col min="12545" max="12545" width="4.375" style="22" customWidth="1"/>
    <col min="12546" max="12546" width="3.625" style="22" customWidth="1"/>
    <col min="12547" max="12547" width="42.75" style="22" customWidth="1"/>
    <col min="12548" max="12548" width="7.625" style="22" customWidth="1"/>
    <col min="12549" max="12549" width="11.25" style="22" customWidth="1"/>
    <col min="12550" max="12550" width="10.625" style="22" customWidth="1"/>
    <col min="12551" max="12551" width="12.625" style="22" customWidth="1"/>
    <col min="12552" max="12552" width="10.625" style="22" customWidth="1"/>
    <col min="12553" max="12553" width="12.625" style="22" customWidth="1"/>
    <col min="12554" max="12556" width="14.625" style="22" customWidth="1"/>
    <col min="12557" max="12800" width="8.875" style="22"/>
    <col min="12801" max="12801" width="4.375" style="22" customWidth="1"/>
    <col min="12802" max="12802" width="3.625" style="22" customWidth="1"/>
    <col min="12803" max="12803" width="42.75" style="22" customWidth="1"/>
    <col min="12804" max="12804" width="7.625" style="22" customWidth="1"/>
    <col min="12805" max="12805" width="11.25" style="22" customWidth="1"/>
    <col min="12806" max="12806" width="10.625" style="22" customWidth="1"/>
    <col min="12807" max="12807" width="12.625" style="22" customWidth="1"/>
    <col min="12808" max="12808" width="10.625" style="22" customWidth="1"/>
    <col min="12809" max="12809" width="12.625" style="22" customWidth="1"/>
    <col min="12810" max="12812" width="14.625" style="22" customWidth="1"/>
    <col min="12813" max="13056" width="8.875" style="22"/>
    <col min="13057" max="13057" width="4.375" style="22" customWidth="1"/>
    <col min="13058" max="13058" width="3.625" style="22" customWidth="1"/>
    <col min="13059" max="13059" width="42.75" style="22" customWidth="1"/>
    <col min="13060" max="13060" width="7.625" style="22" customWidth="1"/>
    <col min="13061" max="13061" width="11.25" style="22" customWidth="1"/>
    <col min="13062" max="13062" width="10.625" style="22" customWidth="1"/>
    <col min="13063" max="13063" width="12.625" style="22" customWidth="1"/>
    <col min="13064" max="13064" width="10.625" style="22" customWidth="1"/>
    <col min="13065" max="13065" width="12.625" style="22" customWidth="1"/>
    <col min="13066" max="13068" width="14.625" style="22" customWidth="1"/>
    <col min="13069" max="13312" width="8.875" style="22"/>
    <col min="13313" max="13313" width="4.375" style="22" customWidth="1"/>
    <col min="13314" max="13314" width="3.625" style="22" customWidth="1"/>
    <col min="13315" max="13315" width="42.75" style="22" customWidth="1"/>
    <col min="13316" max="13316" width="7.625" style="22" customWidth="1"/>
    <col min="13317" max="13317" width="11.25" style="22" customWidth="1"/>
    <col min="13318" max="13318" width="10.625" style="22" customWidth="1"/>
    <col min="13319" max="13319" width="12.625" style="22" customWidth="1"/>
    <col min="13320" max="13320" width="10.625" style="22" customWidth="1"/>
    <col min="13321" max="13321" width="12.625" style="22" customWidth="1"/>
    <col min="13322" max="13324" width="14.625" style="22" customWidth="1"/>
    <col min="13325" max="13568" width="8.875" style="22"/>
    <col min="13569" max="13569" width="4.375" style="22" customWidth="1"/>
    <col min="13570" max="13570" width="3.625" style="22" customWidth="1"/>
    <col min="13571" max="13571" width="42.75" style="22" customWidth="1"/>
    <col min="13572" max="13572" width="7.625" style="22" customWidth="1"/>
    <col min="13573" max="13573" width="11.25" style="22" customWidth="1"/>
    <col min="13574" max="13574" width="10.625" style="22" customWidth="1"/>
    <col min="13575" max="13575" width="12.625" style="22" customWidth="1"/>
    <col min="13576" max="13576" width="10.625" style="22" customWidth="1"/>
    <col min="13577" max="13577" width="12.625" style="22" customWidth="1"/>
    <col min="13578" max="13580" width="14.625" style="22" customWidth="1"/>
    <col min="13581" max="13824" width="8.875" style="22"/>
    <col min="13825" max="13825" width="4.375" style="22" customWidth="1"/>
    <col min="13826" max="13826" width="3.625" style="22" customWidth="1"/>
    <col min="13827" max="13827" width="42.75" style="22" customWidth="1"/>
    <col min="13828" max="13828" width="7.625" style="22" customWidth="1"/>
    <col min="13829" max="13829" width="11.25" style="22" customWidth="1"/>
    <col min="13830" max="13830" width="10.625" style="22" customWidth="1"/>
    <col min="13831" max="13831" width="12.625" style="22" customWidth="1"/>
    <col min="13832" max="13832" width="10.625" style="22" customWidth="1"/>
    <col min="13833" max="13833" width="12.625" style="22" customWidth="1"/>
    <col min="13834" max="13836" width="14.625" style="22" customWidth="1"/>
    <col min="13837" max="14080" width="8.875" style="22"/>
    <col min="14081" max="14081" width="4.375" style="22" customWidth="1"/>
    <col min="14082" max="14082" width="3.625" style="22" customWidth="1"/>
    <col min="14083" max="14083" width="42.75" style="22" customWidth="1"/>
    <col min="14084" max="14084" width="7.625" style="22" customWidth="1"/>
    <col min="14085" max="14085" width="11.25" style="22" customWidth="1"/>
    <col min="14086" max="14086" width="10.625" style="22" customWidth="1"/>
    <col min="14087" max="14087" width="12.625" style="22" customWidth="1"/>
    <col min="14088" max="14088" width="10.625" style="22" customWidth="1"/>
    <col min="14089" max="14089" width="12.625" style="22" customWidth="1"/>
    <col min="14090" max="14092" width="14.625" style="22" customWidth="1"/>
    <col min="14093" max="14336" width="8.875" style="22"/>
    <col min="14337" max="14337" width="4.375" style="22" customWidth="1"/>
    <col min="14338" max="14338" width="3.625" style="22" customWidth="1"/>
    <col min="14339" max="14339" width="42.75" style="22" customWidth="1"/>
    <col min="14340" max="14340" width="7.625" style="22" customWidth="1"/>
    <col min="14341" max="14341" width="11.25" style="22" customWidth="1"/>
    <col min="14342" max="14342" width="10.625" style="22" customWidth="1"/>
    <col min="14343" max="14343" width="12.625" style="22" customWidth="1"/>
    <col min="14344" max="14344" width="10.625" style="22" customWidth="1"/>
    <col min="14345" max="14345" width="12.625" style="22" customWidth="1"/>
    <col min="14346" max="14348" width="14.625" style="22" customWidth="1"/>
    <col min="14349" max="14592" width="8.875" style="22"/>
    <col min="14593" max="14593" width="4.375" style="22" customWidth="1"/>
    <col min="14594" max="14594" width="3.625" style="22" customWidth="1"/>
    <col min="14595" max="14595" width="42.75" style="22" customWidth="1"/>
    <col min="14596" max="14596" width="7.625" style="22" customWidth="1"/>
    <col min="14597" max="14597" width="11.25" style="22" customWidth="1"/>
    <col min="14598" max="14598" width="10.625" style="22" customWidth="1"/>
    <col min="14599" max="14599" width="12.625" style="22" customWidth="1"/>
    <col min="14600" max="14600" width="10.625" style="22" customWidth="1"/>
    <col min="14601" max="14601" width="12.625" style="22" customWidth="1"/>
    <col min="14602" max="14604" width="14.625" style="22" customWidth="1"/>
    <col min="14605" max="14848" width="8.875" style="22"/>
    <col min="14849" max="14849" width="4.375" style="22" customWidth="1"/>
    <col min="14850" max="14850" width="3.625" style="22" customWidth="1"/>
    <col min="14851" max="14851" width="42.75" style="22" customWidth="1"/>
    <col min="14852" max="14852" width="7.625" style="22" customWidth="1"/>
    <col min="14853" max="14853" width="11.25" style="22" customWidth="1"/>
    <col min="14854" max="14854" width="10.625" style="22" customWidth="1"/>
    <col min="14855" max="14855" width="12.625" style="22" customWidth="1"/>
    <col min="14856" max="14856" width="10.625" style="22" customWidth="1"/>
    <col min="14857" max="14857" width="12.625" style="22" customWidth="1"/>
    <col min="14858" max="14860" width="14.625" style="22" customWidth="1"/>
    <col min="14861" max="15104" width="8.875" style="22"/>
    <col min="15105" max="15105" width="4.375" style="22" customWidth="1"/>
    <col min="15106" max="15106" width="3.625" style="22" customWidth="1"/>
    <col min="15107" max="15107" width="42.75" style="22" customWidth="1"/>
    <col min="15108" max="15108" width="7.625" style="22" customWidth="1"/>
    <col min="15109" max="15109" width="11.25" style="22" customWidth="1"/>
    <col min="15110" max="15110" width="10.625" style="22" customWidth="1"/>
    <col min="15111" max="15111" width="12.625" style="22" customWidth="1"/>
    <col min="15112" max="15112" width="10.625" style="22" customWidth="1"/>
    <col min="15113" max="15113" width="12.625" style="22" customWidth="1"/>
    <col min="15114" max="15116" width="14.625" style="22" customWidth="1"/>
    <col min="15117" max="15360" width="8.875" style="22"/>
    <col min="15361" max="15361" width="4.375" style="22" customWidth="1"/>
    <col min="15362" max="15362" width="3.625" style="22" customWidth="1"/>
    <col min="15363" max="15363" width="42.75" style="22" customWidth="1"/>
    <col min="15364" max="15364" width="7.625" style="22" customWidth="1"/>
    <col min="15365" max="15365" width="11.25" style="22" customWidth="1"/>
    <col min="15366" max="15366" width="10.625" style="22" customWidth="1"/>
    <col min="15367" max="15367" width="12.625" style="22" customWidth="1"/>
    <col min="15368" max="15368" width="10.625" style="22" customWidth="1"/>
    <col min="15369" max="15369" width="12.625" style="22" customWidth="1"/>
    <col min="15370" max="15372" width="14.625" style="22" customWidth="1"/>
    <col min="15373" max="15616" width="8.875" style="22"/>
    <col min="15617" max="15617" width="4.375" style="22" customWidth="1"/>
    <col min="15618" max="15618" width="3.625" style="22" customWidth="1"/>
    <col min="15619" max="15619" width="42.75" style="22" customWidth="1"/>
    <col min="15620" max="15620" width="7.625" style="22" customWidth="1"/>
    <col min="15621" max="15621" width="11.25" style="22" customWidth="1"/>
    <col min="15622" max="15622" width="10.625" style="22" customWidth="1"/>
    <col min="15623" max="15623" width="12.625" style="22" customWidth="1"/>
    <col min="15624" max="15624" width="10.625" style="22" customWidth="1"/>
    <col min="15625" max="15625" width="12.625" style="22" customWidth="1"/>
    <col min="15626" max="15628" width="14.625" style="22" customWidth="1"/>
    <col min="15629" max="15872" width="8.875" style="22"/>
    <col min="15873" max="15873" width="4.375" style="22" customWidth="1"/>
    <col min="15874" max="15874" width="3.625" style="22" customWidth="1"/>
    <col min="15875" max="15875" width="42.75" style="22" customWidth="1"/>
    <col min="15876" max="15876" width="7.625" style="22" customWidth="1"/>
    <col min="15877" max="15877" width="11.25" style="22" customWidth="1"/>
    <col min="15878" max="15878" width="10.625" style="22" customWidth="1"/>
    <col min="15879" max="15879" width="12.625" style="22" customWidth="1"/>
    <col min="15880" max="15880" width="10.625" style="22" customWidth="1"/>
    <col min="15881" max="15881" width="12.625" style="22" customWidth="1"/>
    <col min="15882" max="15884" width="14.625" style="22" customWidth="1"/>
    <col min="15885" max="16128" width="8.875" style="22"/>
    <col min="16129" max="16129" width="4.375" style="22" customWidth="1"/>
    <col min="16130" max="16130" width="3.625" style="22" customWidth="1"/>
    <col min="16131" max="16131" width="42.75" style="22" customWidth="1"/>
    <col min="16132" max="16132" width="7.625" style="22" customWidth="1"/>
    <col min="16133" max="16133" width="11.25" style="22" customWidth="1"/>
    <col min="16134" max="16134" width="10.625" style="22" customWidth="1"/>
    <col min="16135" max="16135" width="12.625" style="22" customWidth="1"/>
    <col min="16136" max="16136" width="10.625" style="22" customWidth="1"/>
    <col min="16137" max="16137" width="12.625" style="22" customWidth="1"/>
    <col min="16138" max="16140" width="14.625" style="22" customWidth="1"/>
    <col min="16141" max="16384" width="8.875" style="22"/>
  </cols>
  <sheetData>
    <row r="1" spans="1:12" s="285" customFormat="1" ht="16.5" customHeight="1" x14ac:dyDescent="0.3">
      <c r="A1" s="153" t="s">
        <v>99</v>
      </c>
      <c r="B1" s="153"/>
      <c r="C1" s="290"/>
      <c r="D1" s="289"/>
      <c r="E1" s="281"/>
      <c r="F1" s="281"/>
      <c r="G1" s="281"/>
      <c r="H1" s="281"/>
      <c r="I1" s="281"/>
      <c r="J1" s="281"/>
      <c r="K1" s="281"/>
      <c r="L1" s="281"/>
    </row>
    <row r="2" spans="1:12" s="285" customFormat="1" ht="12.75" customHeight="1" x14ac:dyDescent="0.2">
      <c r="A2" s="288" t="s">
        <v>197</v>
      </c>
      <c r="B2" s="288"/>
      <c r="C2" s="283"/>
      <c r="D2" s="287"/>
      <c r="E2" s="281"/>
      <c r="F2" s="281"/>
      <c r="G2" s="281"/>
      <c r="H2" s="281"/>
      <c r="I2" s="281"/>
      <c r="J2" s="281"/>
      <c r="K2" s="281"/>
      <c r="L2" s="281"/>
    </row>
    <row r="3" spans="1:12" s="285" customFormat="1" ht="6.75" customHeight="1" x14ac:dyDescent="0.25">
      <c r="A3" s="283"/>
      <c r="B3" s="283"/>
      <c r="C3" s="283"/>
      <c r="D3" s="286"/>
      <c r="E3" s="281"/>
      <c r="F3" s="281"/>
      <c r="G3" s="281"/>
      <c r="H3" s="281"/>
      <c r="I3" s="281"/>
      <c r="J3" s="281"/>
      <c r="K3" s="281"/>
      <c r="L3" s="281"/>
    </row>
    <row r="4" spans="1:12" ht="15.75" x14ac:dyDescent="0.25">
      <c r="A4" s="21" t="s">
        <v>102</v>
      </c>
      <c r="B4" s="153"/>
      <c r="C4" s="2"/>
      <c r="D4" s="3"/>
      <c r="E4" s="281"/>
      <c r="F4" s="281"/>
      <c r="G4" s="281"/>
      <c r="H4" s="281"/>
      <c r="I4" s="3"/>
      <c r="J4" s="154"/>
      <c r="K4" s="229"/>
      <c r="L4" s="229" t="s">
        <v>98</v>
      </c>
    </row>
    <row r="5" spans="1:12" ht="15.75" x14ac:dyDescent="0.25">
      <c r="A5" s="73" t="s">
        <v>74</v>
      </c>
      <c r="B5" s="147"/>
      <c r="C5" s="2"/>
      <c r="D5" s="3"/>
      <c r="E5" s="281"/>
      <c r="F5" s="3"/>
      <c r="G5" s="284"/>
      <c r="H5" s="284"/>
      <c r="I5" s="284"/>
      <c r="J5" s="149"/>
      <c r="K5" s="622"/>
      <c r="L5" s="622" t="s">
        <v>272</v>
      </c>
    </row>
    <row r="6" spans="1:12" ht="9.9499999999999993" customHeight="1" thickBot="1" x14ac:dyDescent="0.25">
      <c r="A6" s="151"/>
      <c r="B6" s="151"/>
      <c r="C6" s="283"/>
      <c r="D6" s="282"/>
      <c r="E6" s="281"/>
      <c r="F6" s="684"/>
      <c r="G6" s="684"/>
      <c r="H6" s="684"/>
      <c r="I6" s="684"/>
      <c r="J6" s="684"/>
      <c r="K6" s="23"/>
      <c r="L6" s="23"/>
    </row>
    <row r="7" spans="1:12" ht="15" customHeight="1" x14ac:dyDescent="0.2">
      <c r="A7" s="669" t="s">
        <v>104</v>
      </c>
      <c r="B7" s="670"/>
      <c r="C7" s="673" t="s">
        <v>105</v>
      </c>
      <c r="D7" s="673" t="s">
        <v>106</v>
      </c>
      <c r="E7" s="685" t="s">
        <v>288</v>
      </c>
      <c r="F7" s="687" t="s">
        <v>107</v>
      </c>
      <c r="G7" s="688"/>
      <c r="H7" s="687" t="s">
        <v>108</v>
      </c>
      <c r="I7" s="689"/>
      <c r="J7" s="280" t="s">
        <v>109</v>
      </c>
      <c r="K7" s="660" t="s">
        <v>274</v>
      </c>
      <c r="L7" s="660" t="s">
        <v>273</v>
      </c>
    </row>
    <row r="8" spans="1:12" s="278" customFormat="1" ht="15" customHeight="1" thickBot="1" x14ac:dyDescent="0.25">
      <c r="A8" s="671"/>
      <c r="B8" s="672"/>
      <c r="C8" s="674"/>
      <c r="D8" s="674"/>
      <c r="E8" s="686"/>
      <c r="F8" s="158" t="s">
        <v>110</v>
      </c>
      <c r="G8" s="279" t="s">
        <v>111</v>
      </c>
      <c r="H8" s="158" t="s">
        <v>110</v>
      </c>
      <c r="I8" s="279" t="s">
        <v>111</v>
      </c>
      <c r="J8" s="159" t="s">
        <v>112</v>
      </c>
      <c r="K8" s="661"/>
      <c r="L8" s="661"/>
    </row>
    <row r="9" spans="1:12" ht="18" customHeight="1" thickTop="1" x14ac:dyDescent="0.2">
      <c r="A9" s="692"/>
      <c r="B9" s="693"/>
      <c r="C9" s="291" t="s">
        <v>198</v>
      </c>
      <c r="D9" s="292"/>
      <c r="E9" s="293"/>
      <c r="F9" s="293"/>
      <c r="G9" s="293"/>
      <c r="H9" s="293"/>
      <c r="I9" s="293"/>
      <c r="J9" s="294"/>
      <c r="K9" s="294"/>
      <c r="L9" s="294"/>
    </row>
    <row r="10" spans="1:12" s="296" customFormat="1" ht="28.5" customHeight="1" x14ac:dyDescent="0.2">
      <c r="A10" s="69">
        <v>1</v>
      </c>
      <c r="B10" s="295"/>
      <c r="C10" s="266" t="s">
        <v>199</v>
      </c>
      <c r="D10" s="259"/>
      <c r="E10" s="70"/>
      <c r="F10" s="257"/>
      <c r="G10" s="256"/>
      <c r="H10" s="257"/>
      <c r="I10" s="256"/>
      <c r="J10" s="255"/>
      <c r="K10" s="612"/>
      <c r="L10" s="612"/>
    </row>
    <row r="11" spans="1:12" s="299" customFormat="1" ht="51" x14ac:dyDescent="0.2">
      <c r="A11" s="40"/>
      <c r="B11" s="297"/>
      <c r="C11" s="298" t="s">
        <v>200</v>
      </c>
      <c r="D11" s="259"/>
      <c r="E11" s="258"/>
      <c r="F11" s="257"/>
      <c r="G11" s="257"/>
      <c r="H11" s="257"/>
      <c r="I11" s="257"/>
      <c r="J11" s="255"/>
      <c r="K11" s="612"/>
      <c r="L11" s="612"/>
    </row>
    <row r="12" spans="1:12" s="299" customFormat="1" ht="18" customHeight="1" x14ac:dyDescent="0.2">
      <c r="A12" s="300"/>
      <c r="B12" s="297" t="s">
        <v>201</v>
      </c>
      <c r="C12" s="301" t="s">
        <v>202</v>
      </c>
      <c r="D12" s="244" t="s">
        <v>203</v>
      </c>
      <c r="E12" s="243">
        <v>60</v>
      </c>
      <c r="F12" s="242">
        <v>45840</v>
      </c>
      <c r="G12" s="242">
        <f>F12*E12</f>
        <v>2750400</v>
      </c>
      <c r="H12" s="242">
        <v>2000</v>
      </c>
      <c r="I12" s="242">
        <f>H12*E12</f>
        <v>120000</v>
      </c>
      <c r="J12" s="237">
        <f>I12+G12</f>
        <v>2870400</v>
      </c>
      <c r="K12" s="690" t="s">
        <v>346</v>
      </c>
      <c r="L12" s="603"/>
    </row>
    <row r="13" spans="1:12" s="299" customFormat="1" ht="38.25" x14ac:dyDescent="0.2">
      <c r="A13" s="300"/>
      <c r="B13" s="297" t="s">
        <v>204</v>
      </c>
      <c r="C13" s="302" t="s">
        <v>205</v>
      </c>
      <c r="D13" s="239" t="s">
        <v>4</v>
      </c>
      <c r="E13" s="238">
        <v>1</v>
      </c>
      <c r="F13" s="242">
        <v>350000</v>
      </c>
      <c r="G13" s="242">
        <f>F13*E13</f>
        <v>350000</v>
      </c>
      <c r="H13" s="242">
        <v>10000</v>
      </c>
      <c r="I13" s="242">
        <f>H13*E13</f>
        <v>10000</v>
      </c>
      <c r="J13" s="237">
        <f>I13+G13</f>
        <v>360000</v>
      </c>
      <c r="K13" s="691"/>
      <c r="L13" s="623" t="s">
        <v>347</v>
      </c>
    </row>
    <row r="14" spans="1:12" s="299" customFormat="1" ht="114.75" x14ac:dyDescent="0.2">
      <c r="A14" s="40">
        <f>A10+1</f>
        <v>2</v>
      </c>
      <c r="B14" s="297"/>
      <c r="C14" s="301" t="s">
        <v>206</v>
      </c>
      <c r="D14" s="303"/>
      <c r="E14" s="304"/>
      <c r="F14" s="305"/>
      <c r="G14" s="306"/>
      <c r="H14" s="305"/>
      <c r="I14" s="306"/>
      <c r="J14" s="307"/>
      <c r="K14" s="624"/>
      <c r="L14" s="624"/>
    </row>
    <row r="15" spans="1:12" ht="15" customHeight="1" x14ac:dyDescent="0.2">
      <c r="A15" s="69"/>
      <c r="B15" s="170" t="s">
        <v>17</v>
      </c>
      <c r="C15" s="245" t="s">
        <v>207</v>
      </c>
      <c r="D15" s="244" t="s">
        <v>36</v>
      </c>
      <c r="E15" s="243">
        <v>8</v>
      </c>
      <c r="F15" s="242">
        <v>4000</v>
      </c>
      <c r="G15" s="242">
        <f>F15*E15</f>
        <v>32000</v>
      </c>
      <c r="H15" s="242">
        <v>1000</v>
      </c>
      <c r="I15" s="242">
        <f>H15*E15</f>
        <v>8000</v>
      </c>
      <c r="J15" s="237">
        <f>I15+G15</f>
        <v>40000</v>
      </c>
      <c r="K15" s="603" t="s">
        <v>324</v>
      </c>
      <c r="L15" s="603" t="s">
        <v>318</v>
      </c>
    </row>
    <row r="16" spans="1:12" s="296" customFormat="1" ht="15" customHeight="1" x14ac:dyDescent="0.2">
      <c r="A16" s="40">
        <f>A14+1</f>
        <v>3</v>
      </c>
      <c r="B16" s="295"/>
      <c r="C16" s="266" t="s">
        <v>208</v>
      </c>
      <c r="D16" s="259"/>
      <c r="E16" s="70"/>
      <c r="F16" s="257"/>
      <c r="G16" s="256"/>
      <c r="H16" s="257"/>
      <c r="I16" s="256"/>
      <c r="J16" s="255"/>
      <c r="K16" s="612"/>
      <c r="L16" s="612"/>
    </row>
    <row r="17" spans="1:12" s="299" customFormat="1" ht="38.25" x14ac:dyDescent="0.2">
      <c r="A17" s="40"/>
      <c r="B17" s="297"/>
      <c r="C17" s="298" t="s">
        <v>209</v>
      </c>
      <c r="D17" s="259"/>
      <c r="E17" s="258"/>
      <c r="F17" s="257"/>
      <c r="G17" s="257"/>
      <c r="H17" s="257"/>
      <c r="I17" s="257"/>
      <c r="J17" s="255"/>
      <c r="K17" s="612"/>
      <c r="L17" s="612"/>
    </row>
    <row r="18" spans="1:12" s="299" customFormat="1" ht="33.6" customHeight="1" x14ac:dyDescent="0.2">
      <c r="A18" s="300"/>
      <c r="B18" s="297"/>
      <c r="C18" s="301" t="s">
        <v>210</v>
      </c>
      <c r="D18" s="259"/>
      <c r="E18" s="258"/>
      <c r="F18" s="257"/>
      <c r="G18" s="257"/>
      <c r="H18" s="257"/>
      <c r="I18" s="257"/>
      <c r="J18" s="255"/>
      <c r="K18" s="612"/>
      <c r="L18" s="612"/>
    </row>
    <row r="19" spans="1:12" s="299" customFormat="1" ht="18" customHeight="1" thickBot="1" x14ac:dyDescent="0.25">
      <c r="A19" s="308"/>
      <c r="B19" s="309" t="s">
        <v>17</v>
      </c>
      <c r="C19" s="253" t="s">
        <v>211</v>
      </c>
      <c r="D19" s="252" t="s">
        <v>4</v>
      </c>
      <c r="E19" s="251">
        <v>1</v>
      </c>
      <c r="F19" s="250">
        <v>15000</v>
      </c>
      <c r="G19" s="250">
        <f>F19*E19</f>
        <v>15000</v>
      </c>
      <c r="H19" s="250">
        <v>5000</v>
      </c>
      <c r="I19" s="250">
        <f>H19*E19</f>
        <v>5000</v>
      </c>
      <c r="J19" s="249">
        <f>I19+G19</f>
        <v>20000</v>
      </c>
      <c r="K19" s="613"/>
      <c r="L19" s="613"/>
    </row>
    <row r="20" spans="1:12" s="296" customFormat="1" ht="15" customHeight="1" x14ac:dyDescent="0.2">
      <c r="A20" s="40">
        <f>A16+1</f>
        <v>4</v>
      </c>
      <c r="B20" s="295"/>
      <c r="C20" s="266" t="s">
        <v>212</v>
      </c>
      <c r="D20" s="259"/>
      <c r="E20" s="70"/>
      <c r="F20" s="257"/>
      <c r="G20" s="256"/>
      <c r="H20" s="257"/>
      <c r="I20" s="256"/>
      <c r="J20" s="255"/>
      <c r="K20" s="612"/>
      <c r="L20" s="612"/>
    </row>
    <row r="21" spans="1:12" s="299" customFormat="1" ht="63.75" x14ac:dyDescent="0.2">
      <c r="A21" s="40"/>
      <c r="B21" s="297"/>
      <c r="C21" s="298" t="s">
        <v>213</v>
      </c>
      <c r="D21" s="259"/>
      <c r="E21" s="258"/>
      <c r="F21" s="257"/>
      <c r="G21" s="257"/>
      <c r="H21" s="257"/>
      <c r="I21" s="257"/>
      <c r="J21" s="255"/>
      <c r="K21" s="612"/>
      <c r="L21" s="612"/>
    </row>
    <row r="22" spans="1:12" s="299" customFormat="1" ht="25.5" x14ac:dyDescent="0.2">
      <c r="A22" s="300"/>
      <c r="B22" s="297" t="s">
        <v>17</v>
      </c>
      <c r="C22" s="146" t="s">
        <v>214</v>
      </c>
      <c r="D22" s="244" t="s">
        <v>4</v>
      </c>
      <c r="E22" s="243">
        <v>1</v>
      </c>
      <c r="F22" s="242">
        <v>375000</v>
      </c>
      <c r="G22" s="242">
        <f>F22*E22</f>
        <v>375000</v>
      </c>
      <c r="H22" s="242">
        <v>5000</v>
      </c>
      <c r="I22" s="242">
        <f>H22*E22</f>
        <v>5000</v>
      </c>
      <c r="J22" s="237">
        <f>I22+G22</f>
        <v>380000</v>
      </c>
      <c r="K22" s="603"/>
      <c r="L22" s="603"/>
    </row>
    <row r="23" spans="1:12" s="299" customFormat="1" ht="18" customHeight="1" x14ac:dyDescent="0.2">
      <c r="A23" s="300"/>
      <c r="B23" s="297" t="s">
        <v>18</v>
      </c>
      <c r="C23" s="302" t="s">
        <v>215</v>
      </c>
      <c r="D23" s="244" t="s">
        <v>4</v>
      </c>
      <c r="E23" s="243">
        <v>2</v>
      </c>
      <c r="F23" s="242">
        <v>9000</v>
      </c>
      <c r="G23" s="242">
        <f t="shared" ref="G23:G27" si="0">F23*E23</f>
        <v>18000</v>
      </c>
      <c r="H23" s="242">
        <v>1000</v>
      </c>
      <c r="I23" s="242">
        <f t="shared" ref="I23:I27" si="1">H23*E23</f>
        <v>2000</v>
      </c>
      <c r="J23" s="237">
        <f t="shared" ref="J23:J27" si="2">I23+G23</f>
        <v>20000</v>
      </c>
      <c r="K23" s="603"/>
      <c r="L23" s="603"/>
    </row>
    <row r="24" spans="1:12" s="299" customFormat="1" ht="18" customHeight="1" x14ac:dyDescent="0.2">
      <c r="A24" s="300"/>
      <c r="B24" s="297" t="s">
        <v>97</v>
      </c>
      <c r="C24" s="302" t="s">
        <v>216</v>
      </c>
      <c r="D24" s="244" t="s">
        <v>4</v>
      </c>
      <c r="E24" s="243">
        <v>2</v>
      </c>
      <c r="F24" s="242">
        <v>11000</v>
      </c>
      <c r="G24" s="242">
        <f t="shared" si="0"/>
        <v>22000</v>
      </c>
      <c r="H24" s="242">
        <v>1000</v>
      </c>
      <c r="I24" s="242">
        <f t="shared" si="1"/>
        <v>2000</v>
      </c>
      <c r="J24" s="237">
        <f t="shared" si="2"/>
        <v>24000</v>
      </c>
      <c r="K24" s="603"/>
      <c r="L24" s="603"/>
    </row>
    <row r="25" spans="1:12" s="299" customFormat="1" ht="18" customHeight="1" x14ac:dyDescent="0.2">
      <c r="A25" s="300"/>
      <c r="B25" s="297" t="s">
        <v>127</v>
      </c>
      <c r="C25" s="302" t="s">
        <v>217</v>
      </c>
      <c r="D25" s="244" t="s">
        <v>4</v>
      </c>
      <c r="E25" s="243">
        <v>1</v>
      </c>
      <c r="F25" s="242">
        <v>37000</v>
      </c>
      <c r="G25" s="242">
        <f t="shared" si="0"/>
        <v>37000</v>
      </c>
      <c r="H25" s="242">
        <v>2000</v>
      </c>
      <c r="I25" s="242">
        <f t="shared" si="1"/>
        <v>2000</v>
      </c>
      <c r="J25" s="237">
        <f t="shared" si="2"/>
        <v>39000</v>
      </c>
      <c r="K25" s="603"/>
      <c r="L25" s="603"/>
    </row>
    <row r="26" spans="1:12" s="299" customFormat="1" ht="18" customHeight="1" x14ac:dyDescent="0.2">
      <c r="A26" s="300"/>
      <c r="B26" s="297" t="s">
        <v>129</v>
      </c>
      <c r="C26" s="302" t="s">
        <v>218</v>
      </c>
      <c r="D26" s="244" t="s">
        <v>4</v>
      </c>
      <c r="E26" s="243">
        <v>1</v>
      </c>
      <c r="F26" s="242">
        <v>14500</v>
      </c>
      <c r="G26" s="242">
        <f t="shared" si="0"/>
        <v>14500</v>
      </c>
      <c r="H26" s="242">
        <v>1000</v>
      </c>
      <c r="I26" s="242">
        <f t="shared" si="1"/>
        <v>1000</v>
      </c>
      <c r="J26" s="237">
        <f t="shared" si="2"/>
        <v>15500</v>
      </c>
      <c r="K26" s="603"/>
      <c r="L26" s="603"/>
    </row>
    <row r="27" spans="1:12" s="299" customFormat="1" ht="27" customHeight="1" x14ac:dyDescent="0.2">
      <c r="A27" s="40">
        <f>A20+1</f>
        <v>5</v>
      </c>
      <c r="B27" s="295"/>
      <c r="C27" s="310" t="s">
        <v>219</v>
      </c>
      <c r="D27" s="239" t="s">
        <v>50</v>
      </c>
      <c r="E27" s="238">
        <v>1</v>
      </c>
      <c r="F27" s="242">
        <v>35000</v>
      </c>
      <c r="G27" s="242">
        <f t="shared" si="0"/>
        <v>35000</v>
      </c>
      <c r="H27" s="242">
        <v>3000</v>
      </c>
      <c r="I27" s="242">
        <f t="shared" si="1"/>
        <v>3000</v>
      </c>
      <c r="J27" s="237">
        <f t="shared" si="2"/>
        <v>38000</v>
      </c>
      <c r="K27" s="603"/>
      <c r="L27" s="603"/>
    </row>
    <row r="28" spans="1:12" s="296" customFormat="1" ht="20.25" customHeight="1" x14ac:dyDescent="0.2">
      <c r="A28" s="40">
        <f>A27+1</f>
        <v>6</v>
      </c>
      <c r="B28" s="295"/>
      <c r="C28" s="266" t="s">
        <v>220</v>
      </c>
      <c r="D28" s="259"/>
      <c r="E28" s="70"/>
      <c r="F28" s="257"/>
      <c r="G28" s="256"/>
      <c r="H28" s="257"/>
      <c r="I28" s="256"/>
      <c r="J28" s="255"/>
      <c r="K28" s="612"/>
      <c r="L28" s="612"/>
    </row>
    <row r="29" spans="1:12" s="299" customFormat="1" ht="38.25" x14ac:dyDescent="0.2">
      <c r="A29" s="40"/>
      <c r="B29" s="297"/>
      <c r="C29" s="298" t="s">
        <v>221</v>
      </c>
      <c r="D29" s="259"/>
      <c r="E29" s="258"/>
      <c r="F29" s="257"/>
      <c r="G29" s="257"/>
      <c r="H29" s="257"/>
      <c r="I29" s="257"/>
      <c r="J29" s="255"/>
      <c r="K29" s="612"/>
      <c r="L29" s="612"/>
    </row>
    <row r="30" spans="1:12" s="299" customFormat="1" ht="18" customHeight="1" x14ac:dyDescent="0.2">
      <c r="A30" s="300"/>
      <c r="B30" s="295" t="s">
        <v>17</v>
      </c>
      <c r="C30" s="302" t="s">
        <v>222</v>
      </c>
      <c r="D30" s="244" t="s">
        <v>4</v>
      </c>
      <c r="E30" s="243">
        <v>1</v>
      </c>
      <c r="F30" s="242">
        <v>45000</v>
      </c>
      <c r="G30" s="242">
        <f>F30*E30</f>
        <v>45000</v>
      </c>
      <c r="H30" s="242">
        <v>1000</v>
      </c>
      <c r="I30" s="242">
        <f>H30*E30</f>
        <v>1000</v>
      </c>
      <c r="J30" s="237">
        <f>I30+G30</f>
        <v>46000</v>
      </c>
      <c r="K30" s="603"/>
      <c r="L30" s="603"/>
    </row>
    <row r="31" spans="1:12" s="299" customFormat="1" ht="25.5" x14ac:dyDescent="0.2">
      <c r="A31" s="300"/>
      <c r="B31" s="297" t="s">
        <v>18</v>
      </c>
      <c r="C31" s="302" t="s">
        <v>223</v>
      </c>
      <c r="D31" s="244" t="s">
        <v>4</v>
      </c>
      <c r="E31" s="243">
        <v>1</v>
      </c>
      <c r="F31" s="242">
        <v>20000</v>
      </c>
      <c r="G31" s="242">
        <f t="shared" ref="G31:G34" si="3">F31*E31</f>
        <v>20000</v>
      </c>
      <c r="H31" s="242">
        <v>1000</v>
      </c>
      <c r="I31" s="242">
        <f t="shared" ref="I31:I34" si="4">H31*E31</f>
        <v>1000</v>
      </c>
      <c r="J31" s="237">
        <f t="shared" ref="J31:J35" si="5">I31+G31</f>
        <v>21000</v>
      </c>
      <c r="K31" s="603"/>
      <c r="L31" s="603"/>
    </row>
    <row r="32" spans="1:12" s="299" customFormat="1" ht="25.5" x14ac:dyDescent="0.2">
      <c r="A32" s="300"/>
      <c r="B32" s="297" t="s">
        <v>97</v>
      </c>
      <c r="C32" s="311" t="s">
        <v>224</v>
      </c>
      <c r="D32" s="244" t="s">
        <v>4</v>
      </c>
      <c r="E32" s="243">
        <v>1</v>
      </c>
      <c r="F32" s="242">
        <v>45000</v>
      </c>
      <c r="G32" s="242">
        <f t="shared" si="3"/>
        <v>45000</v>
      </c>
      <c r="H32" s="242">
        <v>1000</v>
      </c>
      <c r="I32" s="242">
        <f t="shared" si="4"/>
        <v>1000</v>
      </c>
      <c r="J32" s="237">
        <f t="shared" si="5"/>
        <v>46000</v>
      </c>
      <c r="K32" s="603"/>
      <c r="L32" s="603"/>
    </row>
    <row r="33" spans="1:12" s="299" customFormat="1" ht="25.5" x14ac:dyDescent="0.2">
      <c r="A33" s="300"/>
      <c r="B33" s="297" t="s">
        <v>127</v>
      </c>
      <c r="C33" s="311" t="s">
        <v>225</v>
      </c>
      <c r="D33" s="239" t="s">
        <v>4</v>
      </c>
      <c r="E33" s="238">
        <v>1</v>
      </c>
      <c r="F33" s="242">
        <v>45000</v>
      </c>
      <c r="G33" s="242">
        <f t="shared" si="3"/>
        <v>45000</v>
      </c>
      <c r="H33" s="242">
        <v>1000</v>
      </c>
      <c r="I33" s="242">
        <f t="shared" si="4"/>
        <v>1000</v>
      </c>
      <c r="J33" s="237">
        <f t="shared" si="5"/>
        <v>46000</v>
      </c>
      <c r="K33" s="611"/>
      <c r="L33" s="611"/>
    </row>
    <row r="34" spans="1:12" s="299" customFormat="1" ht="18" customHeight="1" x14ac:dyDescent="0.2">
      <c r="A34" s="300"/>
      <c r="B34" s="297" t="s">
        <v>129</v>
      </c>
      <c r="C34" s="298" t="s">
        <v>226</v>
      </c>
      <c r="D34" s="244" t="s">
        <v>4</v>
      </c>
      <c r="E34" s="243">
        <v>2</v>
      </c>
      <c r="F34" s="242">
        <v>35000</v>
      </c>
      <c r="G34" s="242">
        <f t="shared" si="3"/>
        <v>70000</v>
      </c>
      <c r="H34" s="242">
        <v>2000</v>
      </c>
      <c r="I34" s="242">
        <f t="shared" si="4"/>
        <v>4000</v>
      </c>
      <c r="J34" s="237">
        <f t="shared" si="5"/>
        <v>74000</v>
      </c>
      <c r="K34" s="603"/>
      <c r="L34" s="603"/>
    </row>
    <row r="35" spans="1:12" s="299" customFormat="1" ht="18" customHeight="1" thickBot="1" x14ac:dyDescent="0.25">
      <c r="A35" s="308"/>
      <c r="B35" s="312" t="s">
        <v>188</v>
      </c>
      <c r="C35" s="313" t="s">
        <v>227</v>
      </c>
      <c r="D35" s="252" t="s">
        <v>4</v>
      </c>
      <c r="E35" s="251">
        <v>2</v>
      </c>
      <c r="F35" s="496">
        <v>23000</v>
      </c>
      <c r="G35" s="496">
        <f>F35*E35</f>
        <v>46000</v>
      </c>
      <c r="H35" s="496">
        <v>2000</v>
      </c>
      <c r="I35" s="496">
        <f>H35*E35</f>
        <v>4000</v>
      </c>
      <c r="J35" s="549">
        <f t="shared" si="5"/>
        <v>50000</v>
      </c>
      <c r="K35" s="613"/>
      <c r="L35" s="613"/>
    </row>
    <row r="36" spans="1:12" s="296" customFormat="1" ht="15" customHeight="1" x14ac:dyDescent="0.2">
      <c r="A36" s="40">
        <f>A28+1</f>
        <v>7</v>
      </c>
      <c r="B36" s="295"/>
      <c r="C36" s="314" t="s">
        <v>228</v>
      </c>
      <c r="D36" s="259"/>
      <c r="E36" s="70"/>
      <c r="F36" s="257"/>
      <c r="G36" s="256"/>
      <c r="H36" s="257"/>
      <c r="I36" s="256"/>
      <c r="J36" s="255"/>
      <c r="K36" s="612"/>
      <c r="L36" s="612"/>
    </row>
    <row r="37" spans="1:12" s="299" customFormat="1" ht="78.75" customHeight="1" x14ac:dyDescent="0.2">
      <c r="A37" s="300"/>
      <c r="B37" s="297" t="s">
        <v>17</v>
      </c>
      <c r="C37" s="315" t="s">
        <v>229</v>
      </c>
      <c r="D37" s="244" t="s">
        <v>3</v>
      </c>
      <c r="E37" s="243">
        <v>1</v>
      </c>
      <c r="F37" s="242">
        <v>40000</v>
      </c>
      <c r="G37" s="242">
        <f t="shared" ref="G37:G41" si="6">F37*E37</f>
        <v>40000</v>
      </c>
      <c r="H37" s="242">
        <v>20000</v>
      </c>
      <c r="I37" s="242">
        <f t="shared" ref="I37:I41" si="7">H37*E37</f>
        <v>20000</v>
      </c>
      <c r="J37" s="237">
        <f t="shared" ref="J37:J41" si="8">I37+G37</f>
        <v>60000</v>
      </c>
      <c r="K37" s="603"/>
      <c r="L37" s="603"/>
    </row>
    <row r="38" spans="1:12" ht="64.5" customHeight="1" x14ac:dyDescent="0.2">
      <c r="A38" s="40">
        <f>A36+1</f>
        <v>8</v>
      </c>
      <c r="B38" s="164"/>
      <c r="C38" s="223" t="s">
        <v>176</v>
      </c>
      <c r="D38" s="244" t="s">
        <v>3</v>
      </c>
      <c r="E38" s="243">
        <v>1</v>
      </c>
      <c r="F38" s="242">
        <v>10000</v>
      </c>
      <c r="G38" s="242">
        <f t="shared" si="6"/>
        <v>10000</v>
      </c>
      <c r="H38" s="242">
        <v>10000</v>
      </c>
      <c r="I38" s="242">
        <f t="shared" si="7"/>
        <v>10000</v>
      </c>
      <c r="J38" s="237">
        <f t="shared" si="8"/>
        <v>20000</v>
      </c>
      <c r="K38" s="603"/>
      <c r="L38" s="603"/>
    </row>
    <row r="39" spans="1:12" s="241" customFormat="1" ht="38.25" x14ac:dyDescent="0.2">
      <c r="A39" s="40">
        <f>A38+1</f>
        <v>9</v>
      </c>
      <c r="B39" s="246"/>
      <c r="C39" s="248" t="s">
        <v>175</v>
      </c>
      <c r="D39" s="239" t="s">
        <v>3</v>
      </c>
      <c r="E39" s="238">
        <v>1</v>
      </c>
      <c r="F39" s="242">
        <v>15000</v>
      </c>
      <c r="G39" s="242">
        <f t="shared" si="6"/>
        <v>15000</v>
      </c>
      <c r="H39" s="242">
        <v>15000</v>
      </c>
      <c r="I39" s="242">
        <f t="shared" si="7"/>
        <v>15000</v>
      </c>
      <c r="J39" s="237">
        <f t="shared" si="8"/>
        <v>30000</v>
      </c>
      <c r="K39" s="611"/>
      <c r="L39" s="611"/>
    </row>
    <row r="40" spans="1:12" s="241" customFormat="1" ht="28.5" customHeight="1" x14ac:dyDescent="0.2">
      <c r="A40" s="40">
        <f>A39+1</f>
        <v>10</v>
      </c>
      <c r="B40" s="246"/>
      <c r="C40" s="245" t="s">
        <v>174</v>
      </c>
      <c r="D40" s="244" t="s">
        <v>3</v>
      </c>
      <c r="E40" s="243">
        <v>1</v>
      </c>
      <c r="F40" s="242">
        <v>0</v>
      </c>
      <c r="G40" s="242">
        <f t="shared" si="6"/>
        <v>0</v>
      </c>
      <c r="H40" s="242">
        <v>15000</v>
      </c>
      <c r="I40" s="242">
        <f t="shared" si="7"/>
        <v>15000</v>
      </c>
      <c r="J40" s="237">
        <f t="shared" si="8"/>
        <v>15000</v>
      </c>
      <c r="K40" s="603"/>
      <c r="L40" s="603"/>
    </row>
    <row r="41" spans="1:12" ht="43.5" customHeight="1" thickBot="1" x14ac:dyDescent="0.25">
      <c r="A41" s="40">
        <f>A40+1</f>
        <v>11</v>
      </c>
      <c r="B41" s="164"/>
      <c r="C41" s="240" t="s">
        <v>316</v>
      </c>
      <c r="D41" s="239" t="s">
        <v>3</v>
      </c>
      <c r="E41" s="238">
        <v>1</v>
      </c>
      <c r="F41" s="242">
        <v>0</v>
      </c>
      <c r="G41" s="242">
        <f t="shared" si="6"/>
        <v>0</v>
      </c>
      <c r="H41" s="242">
        <v>20000</v>
      </c>
      <c r="I41" s="242">
        <f t="shared" si="7"/>
        <v>20000</v>
      </c>
      <c r="J41" s="237">
        <f t="shared" si="8"/>
        <v>20000</v>
      </c>
      <c r="K41" s="603"/>
      <c r="L41" s="603"/>
    </row>
    <row r="42" spans="1:12" ht="20.100000000000001" customHeight="1" thickTop="1" thickBot="1" x14ac:dyDescent="0.25">
      <c r="A42" s="224"/>
      <c r="B42" s="225"/>
      <c r="C42" s="316" t="s">
        <v>230</v>
      </c>
      <c r="D42" s="235"/>
      <c r="E42" s="235"/>
      <c r="F42" s="234"/>
      <c r="G42" s="232">
        <f>SUM(G11:G41)</f>
        <v>3984900</v>
      </c>
      <c r="H42" s="234"/>
      <c r="I42" s="232">
        <f>SUM(I11:I41)</f>
        <v>250000</v>
      </c>
      <c r="J42" s="232">
        <f>SUM(J11:J41)</f>
        <v>4234900</v>
      </c>
      <c r="K42" s="617"/>
      <c r="L42" s="617"/>
    </row>
  </sheetData>
  <mergeCells count="11">
    <mergeCell ref="K12:K13"/>
    <mergeCell ref="K7:K8"/>
    <mergeCell ref="L7:L8"/>
    <mergeCell ref="A9:B9"/>
    <mergeCell ref="F6:J6"/>
    <mergeCell ref="A7:B8"/>
    <mergeCell ref="C7:C8"/>
    <mergeCell ref="D7:D8"/>
    <mergeCell ref="E7:E8"/>
    <mergeCell ref="F7:G7"/>
    <mergeCell ref="H7:I7"/>
  </mergeCells>
  <printOptions horizontalCentered="1"/>
  <pageMargins left="0.25" right="0.25" top="0.75" bottom="0.75" header="0.33" footer="0.33"/>
  <pageSetup paperSize="9" scale="82" orientation="landscape" r:id="rId1"/>
  <headerFooter scaleWithDoc="0" alignWithMargins="0">
    <oddFooter>&amp;L&amp;8SEM Engineers&amp;R&amp;8Page &amp;P of &amp;N</oddFooter>
  </headerFooter>
  <rowBreaks count="2" manualBreakCount="2">
    <brk id="19" max="11" man="1"/>
    <brk id="35" max="11"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70DC44F-48EF-4FA6-AAA1-E1489F55FD13}">
  <ds:schemaRefs>
    <ds:schemaRef ds:uri="2a2a445e-c453-4f04-9b2f-8a0068eac90e"/>
    <ds:schemaRef ds:uri="http://purl.org/dc/terms/"/>
    <ds:schemaRef ds:uri="http://www.w3.org/XML/1998/namespace"/>
    <ds:schemaRef ds:uri="http://schemas.openxmlformats.org/package/2006/metadata/core-properties"/>
    <ds:schemaRef ds:uri="http://schemas.microsoft.com/office/infopath/2007/PartnerControls"/>
    <ds:schemaRef ds:uri="http://purl.org/dc/elements/1.1/"/>
    <ds:schemaRef ds:uri="http://purl.org/dc/dcmitype/"/>
    <ds:schemaRef ds:uri="http://schemas.microsoft.com/office/2006/documentManagement/types"/>
    <ds:schemaRef ds:uri="db23c72c-e112-43fc-8a02-148203d9c31c"/>
    <ds:schemaRef ds:uri="http://schemas.microsoft.com/office/2006/metadata/properties"/>
  </ds:schemaRefs>
</ds:datastoreItem>
</file>

<file path=customXml/itemProps2.xml><?xml version="1.0" encoding="utf-8"?>
<ds:datastoreItem xmlns:ds="http://schemas.openxmlformats.org/officeDocument/2006/customXml" ds:itemID="{9ADA3F12-DFA6-4FCB-9048-8273FD205CDE}">
  <ds:schemaRefs>
    <ds:schemaRef ds:uri="http://schemas.microsoft.com/sharepoint/v3/contenttype/forms"/>
  </ds:schemaRefs>
</ds:datastoreItem>
</file>

<file path=customXml/itemProps3.xml><?xml version="1.0" encoding="utf-8"?>
<ds:datastoreItem xmlns:ds="http://schemas.openxmlformats.org/officeDocument/2006/customXml" ds:itemID="{F5E1D120-88D7-40A1-B049-705DFBF44A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b23c72c-e112-43fc-8a02-148203d9c31c"/>
    <ds:schemaRef ds:uri="2a2a445e-c453-4f04-9b2f-8a0068eac90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12</vt:i4>
      </vt:variant>
    </vt:vector>
  </HeadingPairs>
  <TitlesOfParts>
    <vt:vector size="19" baseType="lpstr">
      <vt:lpstr>Grand Summary</vt:lpstr>
      <vt:lpstr>ACMV BOQ</vt:lpstr>
      <vt:lpstr>Plumbing Summary</vt:lpstr>
      <vt:lpstr>Plumbing BOQ</vt:lpstr>
      <vt:lpstr>Fire Summary</vt:lpstr>
      <vt:lpstr>Fire BOQ</vt:lpstr>
      <vt:lpstr>Clean Agent FSS (Comms Room)</vt:lpstr>
      <vt:lpstr>'ACMV BOQ'!Print_Area</vt:lpstr>
      <vt:lpstr>'Clean Agent FSS (Comms Room)'!Print_Area</vt:lpstr>
      <vt:lpstr>'Fire BOQ'!Print_Area</vt:lpstr>
      <vt:lpstr>'Fire Summary'!Print_Area</vt:lpstr>
      <vt:lpstr>'Grand Summary'!Print_Area</vt:lpstr>
      <vt:lpstr>'Plumbing BOQ'!Print_Area</vt:lpstr>
      <vt:lpstr>'Plumbing Summary'!Print_Area</vt:lpstr>
      <vt:lpstr>'ACMV BOQ'!Print_Titles</vt:lpstr>
      <vt:lpstr>'Clean Agent FSS (Comms Room)'!Print_Titles</vt:lpstr>
      <vt:lpstr>'Fire BOQ'!Print_Titles</vt:lpstr>
      <vt:lpstr>'Fire Summary'!Print_Titles</vt:lpstr>
      <vt:lpstr>'Plumbing BOQ'!Print_Titles</vt:lpstr>
    </vt:vector>
  </TitlesOfParts>
  <Company>TrueGrafix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KAUSER AZIZ</dc:creator>
  <cp:lastModifiedBy>Rehan Aslam</cp:lastModifiedBy>
  <cp:lastPrinted>2024-03-05T11:57:08Z</cp:lastPrinted>
  <dcterms:created xsi:type="dcterms:W3CDTF">2001-08-24T09:20:00Z</dcterms:created>
  <dcterms:modified xsi:type="dcterms:W3CDTF">2024-03-05T12:03:42Z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0x010100368BEF076A962A43B6F9D3AD7FB3FB6F</vt:lpwstr>
  </property>
  <property fmtid="{D5CDD505-2E9C-101B-9397-08002B2CF9AE}" pid="3" name="MediaServiceImageTags">
    <vt:lpwstr/>
  </property>
  <property fmtid="{D5CDD505-2E9C-101B-9397-08002B2CF9AE}" pid="4" name="MSIP_Label_dd181445-6ec4-4473-9810-00785f082df0_Enabled">
    <vt:lpwstr>true</vt:lpwstr>
  </property>
  <property fmtid="{D5CDD505-2E9C-101B-9397-08002B2CF9AE}" pid="5" name="MSIP_Label_dd181445-6ec4-4473-9810-00785f082df0_SetDate">
    <vt:lpwstr>2024-01-02T05:59:35Z</vt:lpwstr>
  </property>
  <property fmtid="{D5CDD505-2E9C-101B-9397-08002B2CF9AE}" pid="6" name="MSIP_Label_dd181445-6ec4-4473-9810-00785f082df0_Method">
    <vt:lpwstr>Privileged</vt:lpwstr>
  </property>
  <property fmtid="{D5CDD505-2E9C-101B-9397-08002B2CF9AE}" pid="7" name="MSIP_Label_dd181445-6ec4-4473-9810-00785f082df0_Name">
    <vt:lpwstr>Internal</vt:lpwstr>
  </property>
  <property fmtid="{D5CDD505-2E9C-101B-9397-08002B2CF9AE}" pid="8" name="MSIP_Label_dd181445-6ec4-4473-9810-00785f082df0_SiteId">
    <vt:lpwstr>1771ae17-e764-4e0f-a476-d4184d79a5d9</vt:lpwstr>
  </property>
  <property fmtid="{D5CDD505-2E9C-101B-9397-08002B2CF9AE}" pid="9" name="MSIP_Label_dd181445-6ec4-4473-9810-00785f082df0_ActionId">
    <vt:lpwstr>94a41ca8-58c1-4bb4-80cb-92166ea7b0d7</vt:lpwstr>
  </property>
  <property fmtid="{D5CDD505-2E9C-101B-9397-08002B2CF9AE}" pid="10" name="MSIP_Label_dd181445-6ec4-4473-9810-00785f082df0_ContentBits">
    <vt:lpwstr>0</vt:lpwstr>
  </property>
</Properties>
</file>